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мл4" sheetId="2" r:id="rId2"/>
    <sheet name="МП" sheetId="3" r:id="rId3"/>
    <sheet name="ППюн" sheetId="4" r:id="rId4"/>
    <sheet name="ППюн (ок)" sheetId="5" r:id="rId5"/>
    <sheet name="ППд А " sheetId="6" r:id="rId6"/>
    <sheet name="ППд А (ок)" sheetId="7" r:id="rId7"/>
    <sheet name="ППд В (ок)" sheetId="8" r:id="rId8"/>
    <sheet name="КПд " sheetId="9" r:id="rId9"/>
    <sheet name="КПд (ок)" sheetId="10" r:id="rId10"/>
    <sheet name="Тест (п)" sheetId="11" r:id="rId11"/>
    <sheet name="Тест" sheetId="12" r:id="rId12"/>
    <sheet name="Судейская" sheetId="13" r:id="rId13"/>
  </sheets>
  <definedNames>
    <definedName name="_xlnm.Print_Area" localSheetId="8">'КПд '!$A$1:$AA$17</definedName>
    <definedName name="_xlnm.Print_Area" localSheetId="9">'КПд (ок)'!$A$1:$AA$18</definedName>
    <definedName name="_xlnm.Print_Area" localSheetId="0">'МЛ'!$A$1:$L$51</definedName>
    <definedName name="_xlnm.Print_Area" localSheetId="1">'мл4'!$A$1:$T$15</definedName>
    <definedName name="_xlnm.Print_Area" localSheetId="2">'МП'!$A$1:$Z$16</definedName>
    <definedName name="_xlnm.Print_Area" localSheetId="5">'ППд А '!$A$1:$AA$21</definedName>
    <definedName name="_xlnm.Print_Area" localSheetId="6">'ППд А (ок)'!$A$1:$AA$24</definedName>
    <definedName name="_xlnm.Print_Area" localSheetId="7">'ППд В (ок)'!$A$1:$AA$17</definedName>
    <definedName name="_xlnm.Print_Area" localSheetId="3">'ППюн'!$A$1:$Z$20</definedName>
    <definedName name="_xlnm.Print_Area" localSheetId="4">'ППюн (ок)'!$A$1:$Z$18</definedName>
    <definedName name="_xlnm.Print_Area" localSheetId="11">'Тест'!$A$1:$Z$23</definedName>
    <definedName name="_xlnm.Print_Area" localSheetId="10">'Тест (п)'!$A$1:$Z$20</definedName>
  </definedNames>
  <calcPr fullCalcOnLoad="1"/>
</workbook>
</file>

<file path=xl/sharedStrings.xml><?xml version="1.0" encoding="utf-8"?>
<sst xmlns="http://schemas.openxmlformats.org/spreadsheetml/2006/main" count="1248" uniqueCount="351">
  <si>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</si>
  <si>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</si>
  <si>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</si>
  <si>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</si>
  <si>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</si>
  <si>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</si>
  <si>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</si>
  <si>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</si>
  <si>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</si>
  <si>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</si>
  <si>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</si>
  <si>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</si>
  <si>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</si>
  <si>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</si>
  <si>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</si>
  <si>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</si>
  <si>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</si>
  <si>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</si>
  <si>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</si>
  <si>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</si>
  <si>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</si>
  <si>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</si>
  <si>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</si>
  <si>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</si>
  <si>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</si>
  <si>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</si>
  <si>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</si>
  <si>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</si>
  <si>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</si>
  <si>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</si>
  <si>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</si>
  <si>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</si>
  <si>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</si>
  <si>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</si>
  <si>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</si>
  <si>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</si>
  <si>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</si>
  <si>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</si>
  <si>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</si>
  <si>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</si>
  <si>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</si>
  <si>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</si>
  <si>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</si>
  <si>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</si>
  <si>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</si>
  <si>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Блюменталь Н.А.</t>
  </si>
  <si>
    <t>Медиана</t>
  </si>
  <si>
    <t>3Ю</t>
  </si>
  <si>
    <t>Морковкин Г.</t>
  </si>
  <si>
    <t>С</t>
  </si>
  <si>
    <t>Шеф-стюард</t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</si>
  <si>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</si>
  <si>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</si>
  <si>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</si>
  <si>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</si>
  <si>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</si>
  <si>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</si>
  <si>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</si>
  <si>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</si>
  <si>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</si>
  <si>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</si>
  <si>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</si>
  <si>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А. Дети (FEI 2020)</t>
  </si>
  <si>
    <t>Крутина О.</t>
  </si>
  <si>
    <t>мальчики и девочки до 15 лет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</si>
  <si>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</si>
  <si>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</si>
  <si>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t>Зюльковская Е.</t>
  </si>
  <si>
    <t>КСК "Виннер"/ 
Ленинградская область</t>
  </si>
  <si>
    <t>КСК "Виннер"/
Ленинградская область</t>
  </si>
  <si>
    <t>Фёдорова Ю.</t>
  </si>
  <si>
    <t>000708</t>
  </si>
  <si>
    <t>Крутина О.А.</t>
  </si>
  <si>
    <r>
      <rPr>
        <b/>
        <sz val="14"/>
        <rFont val="Verdana"/>
        <family val="2"/>
      </rPr>
      <t xml:space="preserve">ВСЕВОЛОЖСКИЕ КОННЫЕ ИГРЫ 2022, «WINNER CUP»
Муниципальные соревнования
</t>
    </r>
  </si>
  <si>
    <t>КСК "Виннер" / Ленинградская область</t>
  </si>
  <si>
    <t>ССВК</t>
  </si>
  <si>
    <r>
      <t xml:space="preserve">ВСЕВОЛОЖСКИЕ КОННЫЕ ИГРЫ 2022, «WINNER CUP»
</t>
    </r>
    <r>
      <rPr>
        <sz val="14"/>
        <rFont val="Verdana"/>
        <family val="2"/>
      </rPr>
      <t>Муниципальные соревнования</t>
    </r>
  </si>
  <si>
    <r>
      <t xml:space="preserve">ВСЕВОЛОЖСКИЕ КОННЫЕ ИГРЫ 2022, 
«WINNER CUP»
</t>
    </r>
    <r>
      <rPr>
        <sz val="14"/>
        <rFont val="Verdana"/>
        <family val="2"/>
      </rPr>
      <t>Муниципальные соревнования</t>
    </r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</si>
  <si>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</si>
  <si>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</si>
  <si>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Руднева М.</t>
  </si>
  <si>
    <t>КСК "Виннер" / 
Санкт-Петербург</t>
  </si>
  <si>
    <t>007383</t>
  </si>
  <si>
    <t>Калинина М.</t>
  </si>
  <si>
    <t>Семенова И.</t>
  </si>
  <si>
    <t>КСК "Виннер" /
Ленинградская область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</si>
  <si>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</si>
  <si>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t>Гурская Н.</t>
  </si>
  <si>
    <t>Бойченко Т.</t>
  </si>
  <si>
    <t>008312</t>
  </si>
  <si>
    <t>Федоров Н.</t>
  </si>
  <si>
    <t>ВСЕВОЛОЖСКИЕ КОННЫЕ ИГРЫ 2022, «WINNER CUP»
Муниципальные соревнования</t>
  </si>
  <si>
    <t>Технические ошибки</t>
  </si>
  <si>
    <t>013861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</si>
  <si>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</si>
  <si>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022493</t>
  </si>
  <si>
    <t>Лободенко Н.</t>
  </si>
  <si>
    <t>Бондаренко Е.</t>
  </si>
  <si>
    <t>КСОЦ "Берегиня"/
Санкт-Петербург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</si>
  <si>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</si>
  <si>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</si>
  <si>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</si>
  <si>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</si>
  <si>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</si>
  <si>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</si>
  <si>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t>048900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</si>
  <si>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</si>
  <si>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t>017486</t>
  </si>
  <si>
    <r>
      <t xml:space="preserve">ГАГАРИНА </t>
    </r>
    <r>
      <rPr>
        <sz val="9"/>
        <rFont val="Verdana"/>
        <family val="2"/>
      </rPr>
      <t>Оксана</t>
    </r>
  </si>
  <si>
    <t>019079</t>
  </si>
  <si>
    <r>
      <t>МАЛЬТА-</t>
    </r>
    <r>
      <rPr>
        <sz val="9"/>
        <rFont val="Verdana"/>
        <family val="2"/>
      </rPr>
      <t>12, коб., гнед., полукр., Лат, ЗАО ПЗ "Урожай"</t>
    </r>
  </si>
  <si>
    <t>011451</t>
  </si>
  <si>
    <t>Виленская Н.</t>
  </si>
  <si>
    <t>КСОЦ "Берегиня" / 
Ленинградская область</t>
  </si>
  <si>
    <r>
      <t>СЕНТ-ЭКЗЮПЕРИ-</t>
    </r>
    <r>
      <rPr>
        <sz val="9"/>
        <rFont val="Verdana"/>
        <family val="2"/>
      </rPr>
      <t>11, жер., вор., трак., Эль-Ферроль 10, Санкт-Петербург, Россия</t>
    </r>
  </si>
  <si>
    <t>010462</t>
  </si>
  <si>
    <r>
      <t>ВОЛЬФРАМ</t>
    </r>
    <r>
      <rPr>
        <sz val="9"/>
        <rFont val="Verdana"/>
        <family val="2"/>
      </rPr>
      <t>-14, жер., сер., полукр., Фаер, Россия</t>
    </r>
  </si>
  <si>
    <r>
      <t xml:space="preserve">ХЛЕБНИКОВ </t>
    </r>
    <r>
      <rPr>
        <sz val="9"/>
        <rFont val="Verdana"/>
        <family val="2"/>
      </rPr>
      <t>Дмитрий, 2009</t>
    </r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</si>
  <si>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</si>
  <si>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</si>
  <si>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</si>
  <si>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</si>
  <si>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r>
      <t xml:space="preserve">ФЕДОРОВА </t>
    </r>
    <r>
      <rPr>
        <sz val="9"/>
        <rFont val="Verdana"/>
        <family val="2"/>
      </rPr>
      <t>Александра, 2008</t>
    </r>
  </si>
  <si>
    <r>
      <t>РАЙБЕРИ РЕВЕНТОН</t>
    </r>
    <r>
      <rPr>
        <sz val="9"/>
        <rFont val="Verdana"/>
        <family val="2"/>
      </rPr>
      <t>-05, мер., гнед., ганн., Руссо, Нидерланды</t>
    </r>
  </si>
  <si>
    <t>ПРЕДВАРИТЕЛЬНЫЙ ПРИЗ А. Дети (FEI 2020)/ Открытый класс</t>
  </si>
  <si>
    <t>ПРЕДВАРИТЕЛЬНЫЙ ПРИЗ В. Дети (FEI 2020)/ Открытый класс</t>
  </si>
  <si>
    <r>
      <t xml:space="preserve">Зачет "Открытый класс"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</si>
  <si>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027409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</si>
  <si>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</si>
  <si>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023249</t>
  </si>
  <si>
    <r>
      <t>ГУРСКАЯ</t>
    </r>
    <r>
      <rPr>
        <sz val="9"/>
        <rFont val="Verdana"/>
        <family val="2"/>
      </rPr>
      <t xml:space="preserve"> Марина, 2008</t>
    </r>
  </si>
  <si>
    <t>023247</t>
  </si>
  <si>
    <t>Судья-секретарь</t>
  </si>
  <si>
    <t>СС3К</t>
  </si>
  <si>
    <t>Технический Делегат</t>
  </si>
  <si>
    <t>022745</t>
  </si>
  <si>
    <t>015309</t>
  </si>
  <si>
    <t>030207</t>
  </si>
  <si>
    <r>
      <t>ЛИДЕР</t>
    </r>
    <r>
      <rPr>
        <sz val="9"/>
        <rFont val="Verdana"/>
        <family val="2"/>
      </rPr>
      <t>-14 (148), мер., сол., полукр., Оскар, Тверская область</t>
    </r>
  </si>
  <si>
    <t>КОМАНДНЫЙ ПРИЗ. Дети (FEI 2020)/ Открытый класс</t>
  </si>
  <si>
    <t>Блюменталь Н. - ССВК - Санкт-Петербург</t>
  </si>
  <si>
    <t>Аббакумов П.К.</t>
  </si>
  <si>
    <t>009613</t>
  </si>
  <si>
    <t>Лукина Н.</t>
  </si>
  <si>
    <t>025819</t>
  </si>
  <si>
    <r>
      <t>ТВИСТ-</t>
    </r>
    <r>
      <rPr>
        <sz val="9"/>
        <rFont val="Verdana"/>
        <family val="2"/>
      </rPr>
      <t>07, мер., рыж., ганн., Торранс, к/з Георгенбург, Россия</t>
    </r>
  </si>
  <si>
    <t>Рябкова Л.
Костина Т.</t>
  </si>
  <si>
    <t>КСК "Бэст" / 
Санкт-Петербург</t>
  </si>
  <si>
    <r>
      <t xml:space="preserve">РЯБКОВА </t>
    </r>
    <r>
      <rPr>
        <sz val="9"/>
        <rFont val="Verdana"/>
        <family val="2"/>
      </rPr>
      <t>Людмила</t>
    </r>
  </si>
  <si>
    <t>КСК "Бэст" / Ленинградская область</t>
  </si>
  <si>
    <r>
      <t xml:space="preserve">МЕЩЕРСКАЯ </t>
    </r>
    <r>
      <rPr>
        <sz val="9"/>
        <rFont val="Verdana"/>
        <family val="2"/>
      </rPr>
      <t>Нина</t>
    </r>
  </si>
  <si>
    <t>010068</t>
  </si>
  <si>
    <t>011200</t>
  </si>
  <si>
    <t>Мещерская Н.</t>
  </si>
  <si>
    <t>025076</t>
  </si>
  <si>
    <t>СС1К</t>
  </si>
  <si>
    <r>
      <t>ЭТЭРА-</t>
    </r>
    <r>
      <rPr>
        <sz val="9"/>
        <rFont val="Verdana"/>
        <family val="2"/>
      </rPr>
      <t>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Биполь, Ленинградская обл.</t>
    </r>
  </si>
  <si>
    <t>Тюгаева А.</t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</si>
  <si>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св.-гнед., гунтер, неизв., Россия</t>
    </r>
  </si>
  <si>
    <t>008163</t>
  </si>
  <si>
    <t>Кутова С.</t>
  </si>
  <si>
    <t>Зазулина Е.</t>
  </si>
  <si>
    <t>КСК "Райдер"/
Санкт-Петербург</t>
  </si>
  <si>
    <t>083108</t>
  </si>
  <si>
    <r>
      <t>БОЙЧЕНКО</t>
    </r>
    <r>
      <rPr>
        <sz val="9"/>
        <rFont val="Verdana"/>
        <family val="2"/>
      </rPr>
      <t xml:space="preserve"> Ксения, 2008</t>
    </r>
  </si>
  <si>
    <r>
      <t xml:space="preserve">ИВАНЧИХИНА </t>
    </r>
    <r>
      <rPr>
        <sz val="9"/>
        <rFont val="Verdana"/>
        <family val="2"/>
      </rPr>
      <t>Радмила, 2009</t>
    </r>
  </si>
  <si>
    <t>081908</t>
  </si>
  <si>
    <t>080508</t>
  </si>
  <si>
    <t>КСК "Приор" / 
Ленинградская область</t>
  </si>
  <si>
    <r>
      <t xml:space="preserve">ВЛАДИМИРОВА </t>
    </r>
    <r>
      <rPr>
        <sz val="9"/>
        <rFont val="Verdana"/>
        <family val="2"/>
      </rPr>
      <t>Дарья</t>
    </r>
  </si>
  <si>
    <r>
      <t xml:space="preserve">ВОЛКОВА </t>
    </r>
    <r>
      <rPr>
        <sz val="9"/>
        <rFont val="Verdana"/>
        <family val="2"/>
      </rPr>
      <t>София, 2009</t>
    </r>
  </si>
  <si>
    <r>
      <t xml:space="preserve">БОНДАРЕНКО </t>
    </r>
    <r>
      <rPr>
        <sz val="9"/>
        <rFont val="Verdana"/>
        <family val="2"/>
      </rPr>
      <t>Валерия, 2007</t>
    </r>
  </si>
  <si>
    <t>066809</t>
  </si>
  <si>
    <t>062804</t>
  </si>
  <si>
    <t>022242</t>
  </si>
  <si>
    <t>006349</t>
  </si>
  <si>
    <t>Малый Приз</t>
  </si>
  <si>
    <t>мужчины и женщины</t>
  </si>
  <si>
    <r>
      <t xml:space="preserve">БАТУРИНА </t>
    </r>
    <r>
      <rPr>
        <sz val="9"/>
        <rFont val="Verdana"/>
        <family val="2"/>
      </rPr>
      <t>Серафима, 2004</t>
    </r>
  </si>
  <si>
    <r>
      <t>ВАЛЕНСИЯ ДЕ ХАРДИ</t>
    </r>
    <r>
      <rPr>
        <sz val="9"/>
        <rFont val="Verdana"/>
        <family val="2"/>
      </rPr>
      <t>-12, коб., т.гнед., трак., Хип Хоп 50, Россия</t>
    </r>
  </si>
  <si>
    <t>072609</t>
  </si>
  <si>
    <r>
      <t>ВОЛОСОВА</t>
    </r>
    <r>
      <rPr>
        <sz val="9"/>
        <rFont val="Verdana"/>
        <family val="2"/>
      </rPr>
      <t xml:space="preserve"> Василиса, 2013</t>
    </r>
  </si>
  <si>
    <t>111113</t>
  </si>
  <si>
    <t>019269</t>
  </si>
  <si>
    <t>Дмитриев Д.</t>
  </si>
  <si>
    <t>КСК "Мечта" / 
Вологодская область</t>
  </si>
  <si>
    <r>
      <t>ЮВЕЛЬ ВОМ ВЕЛСТАЛ</t>
    </r>
    <r>
      <rPr>
        <sz val="9"/>
        <rFont val="Verdana"/>
        <family val="2"/>
      </rPr>
      <t>-07(143), мер., сер., нем.верх.пони, Калленбергс Джаст ин тайм, Германия</t>
    </r>
  </si>
  <si>
    <t>Выездка, выездка (высота в холке до 150 см)</t>
  </si>
  <si>
    <t>Судья-член Гранд-жюри</t>
  </si>
  <si>
    <t>КОМАНДНЫЙ ПРИЗ. Дети (FEI 2020)</t>
  </si>
  <si>
    <t>юноши и девушки 14-18 лет</t>
  </si>
  <si>
    <t>Свистунова Е.</t>
  </si>
  <si>
    <r>
      <t>ГОРДЫЙ</t>
    </r>
    <r>
      <rPr>
        <sz val="9"/>
        <rFont val="Verdana"/>
        <family val="2"/>
      </rPr>
      <t>-04, мер., т.гн., рус.рыс., Оюхор, Рязанская обл., Рязанская обл.</t>
    </r>
  </si>
  <si>
    <t>Сакова А.</t>
  </si>
  <si>
    <r>
      <t xml:space="preserve">ЗЕЛЕНКОВА </t>
    </r>
    <r>
      <rPr>
        <sz val="9"/>
        <rFont val="Verdana"/>
        <family val="2"/>
      </rPr>
      <t>Марианна, 2013</t>
    </r>
  </si>
  <si>
    <r>
      <t>ДЕВИС</t>
    </r>
    <r>
      <rPr>
        <sz val="9"/>
        <rFont val="Verdana"/>
        <family val="2"/>
      </rPr>
      <t>-06, мер., гнед., полукр., Дрейф, Россия</t>
    </r>
  </si>
  <si>
    <t>017217</t>
  </si>
  <si>
    <r>
      <t>КОМЯКОВА</t>
    </r>
    <r>
      <rPr>
        <sz val="9"/>
        <rFont val="Verdana"/>
        <family val="2"/>
      </rPr>
      <t xml:space="preserve"> Софья, 2009</t>
    </r>
  </si>
  <si>
    <t>082309</t>
  </si>
  <si>
    <t>Лысак К.</t>
  </si>
  <si>
    <t>Зюльковская Н.</t>
  </si>
  <si>
    <t>3</t>
  </si>
  <si>
    <t>007851</t>
  </si>
  <si>
    <t>Новичкова М.</t>
  </si>
  <si>
    <t>Горбачева И. - СС1К - Ленинградская область</t>
  </si>
  <si>
    <t xml:space="preserve">Предварительный приз. Юноши </t>
  </si>
  <si>
    <t>Выездка (высота в холке до 150 см)</t>
  </si>
  <si>
    <t>USDF 2003 INTRODUCTORY TEST B (шаг-рысь)</t>
  </si>
  <si>
    <t>Горбачева И.М.</t>
  </si>
  <si>
    <t>Бондаренко Е.С.</t>
  </si>
  <si>
    <t>Предварительный приз. Юноши / Открытый класс</t>
  </si>
  <si>
    <t>Мальчики и девочки до 13 лет, мальчики и девочки 12-16 лет, 
 мальчики и девочки до 15 лет, юноши и девушки 14-18 лет, мужчины и женщины</t>
  </si>
  <si>
    <t>юноши и девушки 14-18 лет, мужчины и женщины</t>
  </si>
  <si>
    <t>Срединный результат</t>
  </si>
  <si>
    <t>118113</t>
  </si>
  <si>
    <t>030107</t>
  </si>
  <si>
    <t>020269</t>
  </si>
  <si>
    <t>Васильева В.</t>
  </si>
  <si>
    <t>Мирецкая И.</t>
  </si>
  <si>
    <r>
      <t xml:space="preserve">КОМАРОВА </t>
    </r>
    <r>
      <rPr>
        <sz val="9"/>
        <rFont val="Verdana"/>
        <family val="2"/>
      </rPr>
      <t>Ольга</t>
    </r>
  </si>
  <si>
    <t>006061</t>
  </si>
  <si>
    <r>
      <t>ОСМАН ДАРИЙ ХИТ</t>
    </r>
    <r>
      <rPr>
        <sz val="9"/>
        <rFont val="Verdana"/>
        <family val="2"/>
      </rPr>
      <t>-18, жер., рыж., ганн., Дантандер Хит, Россия</t>
    </r>
  </si>
  <si>
    <t>027473</t>
  </si>
  <si>
    <t>Шурбаджи О.</t>
  </si>
  <si>
    <t>145306</t>
  </si>
  <si>
    <t>001478</t>
  </si>
  <si>
    <t>020821</t>
  </si>
  <si>
    <t>Куриленко Т.</t>
  </si>
  <si>
    <r>
      <t>ФЛЭЙМ</t>
    </r>
    <r>
      <rPr>
        <sz val="9"/>
        <rFont val="Verdana"/>
        <family val="2"/>
      </rPr>
      <t>-05, коб., гнед., полукр., Фонтенбло, Россия</t>
    </r>
  </si>
  <si>
    <t>КСК "Адреналин"/
Ленинградская область</t>
  </si>
  <si>
    <r>
      <t xml:space="preserve">ЗАЛИВИНА </t>
    </r>
    <r>
      <rPr>
        <sz val="9"/>
        <rFont val="Verdana"/>
        <family val="2"/>
      </rPr>
      <t>Татьяна, 2006</t>
    </r>
  </si>
  <si>
    <t>124906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</si>
  <si>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</si>
  <si>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</si>
  <si>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</si>
  <si>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r>
      <t xml:space="preserve">ЛЯШЕНКО </t>
    </r>
    <r>
      <rPr>
        <sz val="9"/>
        <rFont val="Verdana"/>
        <family val="2"/>
      </rPr>
      <t>Ариадна, 2007</t>
    </r>
  </si>
  <si>
    <t>085007</t>
  </si>
  <si>
    <r>
      <t>ЛИДЕР</t>
    </r>
    <r>
      <rPr>
        <sz val="9"/>
        <rFont val="Verdana"/>
        <family val="2"/>
      </rPr>
      <t>-14 (148), мер., сол., полукр. помесь, Оскар, Россия</t>
    </r>
  </si>
  <si>
    <t>31 июля 2022г.</t>
  </si>
  <si>
    <r>
      <t>ЕФИМОВА</t>
    </r>
    <r>
      <rPr>
        <sz val="9"/>
        <rFont val="Verdana"/>
        <family val="2"/>
      </rPr>
      <t xml:space="preserve"> Арина, 2008</t>
    </r>
  </si>
  <si>
    <t>094008</t>
  </si>
  <si>
    <r>
      <t>АСУАН</t>
    </r>
    <r>
      <rPr>
        <sz val="9"/>
        <rFont val="Verdana"/>
        <family val="2"/>
      </rPr>
      <t>-10, мер., сер., полукр., Посандо, Россия</t>
    </r>
  </si>
  <si>
    <t>021224</t>
  </si>
  <si>
    <t>Шестерикова О.</t>
  </si>
  <si>
    <t>Шульц В.</t>
  </si>
  <si>
    <t>КСК "Радена" / Ленинградская область</t>
  </si>
  <si>
    <r>
      <t>ПОДОБЕД</t>
    </r>
    <r>
      <rPr>
        <sz val="9"/>
        <rFont val="Verdana"/>
        <family val="2"/>
      </rPr>
      <t xml:space="preserve"> Инга, 2007</t>
    </r>
  </si>
  <si>
    <t>105107</t>
  </si>
  <si>
    <r>
      <t>ГАЛОП</t>
    </r>
    <r>
      <rPr>
        <sz val="9"/>
        <rFont val="Verdana"/>
        <family val="2"/>
      </rPr>
      <t>-09, мер., гнед., трак., Озорник, Беларусь</t>
    </r>
  </si>
  <si>
    <t>021223</t>
  </si>
  <si>
    <t>Мирецкая И. - ССВК - Санкт-Петербург</t>
  </si>
  <si>
    <r>
      <rPr>
        <b/>
        <sz val="16"/>
        <rFont val="Verdana"/>
        <family val="2"/>
      </rPr>
      <t>ВСЕВОЛОЖСКИЕ КОННЫЕ ИГРЫ 2022, «WINNER CUP»</t>
    </r>
    <r>
      <rPr>
        <b/>
        <sz val="14"/>
        <rFont val="Verdana"/>
        <family val="2"/>
      </rPr>
      <t xml:space="preserve">
Муниципальные соревнования
</t>
    </r>
  </si>
  <si>
    <t>Рысь</t>
  </si>
  <si>
    <t>Шаг</t>
  </si>
  <si>
    <t>Галоп</t>
  </si>
  <si>
    <t>Подчинение</t>
  </si>
  <si>
    <t>Средний %</t>
  </si>
  <si>
    <t>Кол-во
 ошибок</t>
  </si>
  <si>
    <t>Сумма 
баллов</t>
  </si>
  <si>
    <r>
      <t xml:space="preserve">Зачет "Дети"
</t>
    </r>
    <r>
      <rPr>
        <sz val="10"/>
        <rFont val="Verdana"/>
        <family val="2"/>
      </rPr>
      <t>мальчики и девочки до 15 лет</t>
    </r>
  </si>
  <si>
    <t>мальчики и девочки до 13 лет, мальчики и девочки 12-16 лет</t>
  </si>
  <si>
    <t>Мирецкая И.Н.</t>
  </si>
  <si>
    <t>Ганюшкина Л.А.</t>
  </si>
  <si>
    <t>СС2К</t>
  </si>
  <si>
    <t>Судья-член Гранд-жюри, Технический Делегат</t>
  </si>
  <si>
    <r>
      <t>ДЕВИС</t>
    </r>
    <r>
      <rPr>
        <sz val="9"/>
        <color indexed="8"/>
        <rFont val="Verdana"/>
        <family val="2"/>
      </rPr>
      <t>-06, мер., гнед., полукр., Дрейф, Россия</t>
    </r>
  </si>
  <si>
    <r>
      <t>КОРОСТЕЛЕВА</t>
    </r>
    <r>
      <rPr>
        <sz val="9"/>
        <rFont val="Verdana"/>
        <family val="2"/>
      </rPr>
      <t xml:space="preserve"> Маргарита, 2008</t>
    </r>
  </si>
  <si>
    <t>КСК "Бэст"/
 Ленинградская область</t>
  </si>
  <si>
    <r>
      <t xml:space="preserve">ЗАЛИВИНА </t>
    </r>
    <r>
      <rPr>
        <sz val="9"/>
        <color indexed="8"/>
        <rFont val="Verdana"/>
        <family val="2"/>
      </rPr>
      <t>Татьяна, 2006</t>
    </r>
  </si>
  <si>
    <r>
      <t>ОНЛИ Ю</t>
    </r>
    <r>
      <rPr>
        <sz val="9"/>
        <color indexed="8"/>
        <rFont val="Verdana"/>
        <family val="2"/>
      </rPr>
      <t>-01, мер., рыж., буден., Орфей, КЗ Степной, Ростовская обл.</t>
    </r>
  </si>
  <si>
    <r>
      <t xml:space="preserve">ВАСИЛЬЕВА </t>
    </r>
    <r>
      <rPr>
        <sz val="9"/>
        <color indexed="8"/>
        <rFont val="Verdana"/>
        <family val="2"/>
      </rPr>
      <t>Варвара, 2007</t>
    </r>
  </si>
  <si>
    <r>
      <t>ОГИНСКИЙ</t>
    </r>
    <r>
      <rPr>
        <sz val="9"/>
        <color indexed="8"/>
        <rFont val="Verdana"/>
        <family val="2"/>
      </rPr>
      <t>-13, мер., гнед., УВП, Гон, Украина</t>
    </r>
  </si>
  <si>
    <r>
      <t xml:space="preserve">БАТУРИНА </t>
    </r>
    <r>
      <rPr>
        <sz val="9"/>
        <color indexed="8"/>
        <rFont val="Verdana"/>
        <family val="2"/>
      </rPr>
      <t>Серафима, 2004</t>
    </r>
  </si>
  <si>
    <r>
      <t>ДОМИНО</t>
    </r>
    <r>
      <rPr>
        <sz val="9"/>
        <color indexed="8"/>
        <rFont val="Verdana"/>
        <family val="2"/>
      </rPr>
      <t xml:space="preserve">-07, мер., т.гнед., полукр., Даллас, Россия </t>
    </r>
  </si>
  <si>
    <r>
      <t xml:space="preserve">ТУРНЯК </t>
    </r>
    <r>
      <rPr>
        <sz val="9"/>
        <color indexed="8"/>
        <rFont val="Verdana"/>
        <family val="2"/>
      </rPr>
      <t>Софья, 2006</t>
    </r>
  </si>
  <si>
    <r>
      <t>ХОВАРД</t>
    </r>
    <r>
      <rPr>
        <sz val="9"/>
        <color indexed="8"/>
        <rFont val="Verdana"/>
        <family val="2"/>
      </rPr>
      <t>-05, мер., гнед., латв., Халид, Беларусь</t>
    </r>
  </si>
  <si>
    <r>
      <t xml:space="preserve">МЕЛКОНЯН </t>
    </r>
    <r>
      <rPr>
        <sz val="9"/>
        <color indexed="8"/>
        <rFont val="Verdana"/>
        <family val="2"/>
      </rPr>
      <t>Карен, 2001</t>
    </r>
  </si>
  <si>
    <r>
      <t>ВЕРСАЛЬ-</t>
    </r>
    <r>
      <rPr>
        <sz val="9"/>
        <color indexed="8"/>
        <rFont val="Verdana"/>
        <family val="2"/>
      </rPr>
      <t>08, мер., вор., ганн., Солист, Россия</t>
    </r>
  </si>
  <si>
    <r>
      <t xml:space="preserve">БАСОВА </t>
    </r>
    <r>
      <rPr>
        <sz val="9"/>
        <color indexed="8"/>
        <rFont val="Verdana"/>
        <family val="2"/>
      </rPr>
      <t>Анна</t>
    </r>
  </si>
  <si>
    <r>
      <t>ПОДВИГ</t>
    </r>
    <r>
      <rPr>
        <sz val="9"/>
        <color indexed="8"/>
        <rFont val="Verdana"/>
        <family val="2"/>
      </rPr>
      <t>-10, мер., вор., полукр., Дюйм, Беларусь</t>
    </r>
  </si>
  <si>
    <r>
      <t xml:space="preserve">МОРКОВКИН </t>
    </r>
    <r>
      <rPr>
        <sz val="9"/>
        <color indexed="8"/>
        <rFont val="Verdana"/>
        <family val="2"/>
      </rPr>
      <t>Гавриил</t>
    </r>
  </si>
  <si>
    <r>
      <t>ВАЛЕНСИЯ ДЕ ХАРДИ</t>
    </r>
    <r>
      <rPr>
        <sz val="9"/>
        <color indexed="8"/>
        <rFont val="Verdana"/>
        <family val="2"/>
      </rPr>
      <t>-12, коб., т.гнед., трак., Хип Хоп 50, Россия</t>
    </r>
  </si>
  <si>
    <t xml:space="preserve">Езда для 4-летних лошадей. Тест FEI 2009г. (ред. 2016г.) </t>
  </si>
  <si>
    <t>КСК "Бэст"/ 
Ленинградская область</t>
  </si>
  <si>
    <r>
      <t>Судьи: С - Горбачева И. - 1К - Ленинградская обл.,</t>
    </r>
    <r>
      <rPr>
        <sz val="10"/>
        <rFont val="Verdana"/>
        <family val="2"/>
      </rPr>
      <t xml:space="preserve"> М - Бондаренко Е. - 1К - Ленинградская обл., Мирецкая И. - ВК- Санкт-Петербург</t>
    </r>
  </si>
  <si>
    <t>Ружинская А.С.</t>
  </si>
  <si>
    <t>Судья-стюард</t>
  </si>
  <si>
    <r>
      <t xml:space="preserve">Судьи: </t>
    </r>
    <r>
      <rPr>
        <sz val="10"/>
        <rFont val="Verdana"/>
        <family val="2"/>
      </rPr>
      <t xml:space="preserve">Н - Бондаренко Е. - 1К - Ленинградская обл., </t>
    </r>
    <r>
      <rPr>
        <b/>
        <sz val="10"/>
        <rFont val="Verdana"/>
        <family val="2"/>
      </rPr>
      <t xml:space="preserve">С - Мирецкая И. - ВК - Санкт-Петербург, </t>
    </r>
    <r>
      <rPr>
        <sz val="10"/>
        <rFont val="Verdana"/>
        <family val="2"/>
      </rPr>
      <t>М - Горбачева И. - 1К - Ленинградская обл.</t>
    </r>
  </si>
  <si>
    <t>Судьи: Мирецкая И. - ВК - Санкт-Петербург, Горбачева И. - 1К - Ленинградская обл., Бондаренко Е. - 1К - Ленинградская обл.</t>
  </si>
  <si>
    <r>
      <t>Судьи: С - Мирецкая И. - ВК- Санкт-Петербург,</t>
    </r>
    <r>
      <rPr>
        <sz val="10"/>
        <rFont val="Verdana"/>
        <family val="2"/>
      </rPr>
      <t xml:space="preserve"> М - Горбачева И. - 1К - Ленинградская обл., Бондаренко Е.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</si>
  <si>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Мирецкая И. - ВК - Санкт-Петербург, </t>
    </r>
    <r>
      <rPr>
        <b/>
        <sz val="10"/>
        <rFont val="Verdana"/>
        <family val="2"/>
      </rPr>
      <t xml:space="preserve">С - Бондаренко Е. - 1К - Ленинградская обл., </t>
    </r>
    <r>
      <rPr>
        <sz val="10"/>
        <rFont val="Verdana"/>
        <family val="2"/>
      </rPr>
      <t>М - Горбачева И. - 1К - Ленинградская обл.</t>
    </r>
  </si>
  <si>
    <r>
      <t xml:space="preserve">БАСОВА </t>
    </r>
    <r>
      <rPr>
        <sz val="8"/>
        <rFont val="Verdana"/>
        <family val="2"/>
      </rPr>
      <t>Анна</t>
    </r>
  </si>
  <si>
    <r>
      <t>ПОДВИГ</t>
    </r>
    <r>
      <rPr>
        <sz val="8"/>
        <rFont val="Verdana"/>
        <family val="2"/>
      </rPr>
      <t>-10, мер., вор., полукр., Дюйм, Беларусь</t>
    </r>
  </si>
  <si>
    <r>
      <t xml:space="preserve">БАТУРИНА </t>
    </r>
    <r>
      <rPr>
        <sz val="8"/>
        <rFont val="Verdana"/>
        <family val="2"/>
      </rPr>
      <t>Серафима, 2004</t>
    </r>
  </si>
  <si>
    <r>
      <t>ДОМИНО</t>
    </r>
    <r>
      <rPr>
        <sz val="8"/>
        <rFont val="Verdana"/>
        <family val="2"/>
      </rPr>
      <t xml:space="preserve">-07, мер., т.гнед., полукр., Даллас, Россия </t>
    </r>
  </si>
  <si>
    <r>
      <t>ВАЛЕНСИЯ ДЕ ХАРДИ</t>
    </r>
    <r>
      <rPr>
        <sz val="8"/>
        <rFont val="Verdana"/>
        <family val="2"/>
      </rPr>
      <t>-12, коб., т.гнед., трак., Хип Хоп 50, Россия</t>
    </r>
  </si>
  <si>
    <r>
      <t>БОЙЧЕНКО</t>
    </r>
    <r>
      <rPr>
        <sz val="8"/>
        <rFont val="Verdana"/>
        <family val="2"/>
      </rPr>
      <t xml:space="preserve"> Ксения, 2008</t>
    </r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</si>
  <si>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</si>
  <si>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r>
      <t xml:space="preserve">БОНДАРЕНКО </t>
    </r>
    <r>
      <rPr>
        <sz val="8"/>
        <rFont val="Verdana"/>
        <family val="2"/>
      </rPr>
      <t>Валерия, 2007</t>
    </r>
  </si>
  <si>
    <r>
      <t>СЕНТ-ЭКЗЮПЕРИ-</t>
    </r>
    <r>
      <rPr>
        <sz val="8"/>
        <rFont val="Verdana"/>
        <family val="2"/>
      </rPr>
      <t>11, жер., вор., трак., Эль-Ферроль 10, Санкт-Петербург, Россия</t>
    </r>
  </si>
  <si>
    <r>
      <t xml:space="preserve">ВАСИЛЬЕВА </t>
    </r>
    <r>
      <rPr>
        <sz val="8"/>
        <rFont val="Verdana"/>
        <family val="2"/>
      </rPr>
      <t>Варвара, 2007</t>
    </r>
  </si>
  <si>
    <r>
      <t>ОГИНСКИЙ</t>
    </r>
    <r>
      <rPr>
        <sz val="8"/>
        <rFont val="Verdana"/>
        <family val="2"/>
      </rPr>
      <t>-13, мер., гнед., УВП, Гон, Украина</t>
    </r>
  </si>
  <si>
    <r>
      <t xml:space="preserve">ВЛАДИМИРОВА </t>
    </r>
    <r>
      <rPr>
        <sz val="8"/>
        <rFont val="Verdana"/>
        <family val="2"/>
      </rPr>
      <t>Дарья</t>
    </r>
  </si>
  <si>
    <r>
      <t>ВОЛЬФРАМ</t>
    </r>
    <r>
      <rPr>
        <sz val="8"/>
        <rFont val="Verdana"/>
        <family val="2"/>
      </rPr>
      <t>-14, мер., сер., полукр., Фаер, Россия</t>
    </r>
  </si>
  <si>
    <r>
      <t xml:space="preserve">ВОЛКОВА </t>
    </r>
    <r>
      <rPr>
        <sz val="8"/>
        <rFont val="Verdana"/>
        <family val="2"/>
      </rPr>
      <t>София, 2009</t>
    </r>
  </si>
  <si>
    <r>
      <t>ИРИСКА</t>
    </r>
    <r>
      <rPr>
        <sz val="8"/>
        <rFont val="Verdana"/>
        <family val="2"/>
      </rPr>
      <t>-09, коб., св-зол-рыж., буд., Избранник 24, к/з им. С.М. Буденного</t>
    </r>
  </si>
  <si>
    <r>
      <t>ВОЛОСОВА</t>
    </r>
    <r>
      <rPr>
        <sz val="8"/>
        <rFont val="Verdana"/>
        <family val="2"/>
      </rPr>
      <t xml:space="preserve"> Василиса, 2013</t>
    </r>
  </si>
  <si>
    <r>
      <t>ЮВЕЛЬ ВОМ ВЕЛСТАЛ</t>
    </r>
    <r>
      <rPr>
        <sz val="8"/>
        <rFont val="Verdana"/>
        <family val="2"/>
      </rPr>
      <t>-07(143), мер., сер., нем.верх.пони, Калленбергс Джаст ин тайм, Германия</t>
    </r>
  </si>
  <si>
    <r>
      <t xml:space="preserve">ГАГАРИНА </t>
    </r>
    <r>
      <rPr>
        <sz val="8"/>
        <rFont val="Verdana"/>
        <family val="2"/>
      </rPr>
      <t>Оксана</t>
    </r>
  </si>
  <si>
    <r>
      <t>МАЛЬТА-</t>
    </r>
    <r>
      <rPr>
        <sz val="8"/>
        <rFont val="Verdana"/>
        <family val="2"/>
      </rPr>
      <t>12, коб., гнед., полукр., Лат, ЗАО ПЗ "Урожай"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</si>
  <si>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</si>
  <si>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ПАНТА БЕЙ</t>
    </r>
    <r>
      <rPr>
        <sz val="8"/>
        <rFont val="Verdana"/>
        <family val="2"/>
      </rPr>
      <t>-13, коб.,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т.гнед., трак., Бродвей 483, Россия</t>
    </r>
  </si>
  <si>
    <r>
      <rPr>
        <b/>
        <sz val="8"/>
        <rFont val="Verdana"/>
        <family val="2"/>
      </rPr>
      <t xml:space="preserve">ЕГОРОВА </t>
    </r>
    <r>
      <rPr>
        <sz val="8"/>
        <rFont val="Verdana"/>
        <family val="2"/>
      </rPr>
      <t>Кристина, 2012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</si>
  <si>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</si>
  <si>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r>
      <t>ЕФИМОВА</t>
    </r>
    <r>
      <rPr>
        <sz val="8"/>
        <rFont val="Verdana"/>
        <family val="2"/>
      </rPr>
      <t xml:space="preserve"> Арина, 2008</t>
    </r>
  </si>
  <si>
    <r>
      <t>АСУАН</t>
    </r>
    <r>
      <rPr>
        <sz val="8"/>
        <rFont val="Verdana"/>
        <family val="2"/>
      </rPr>
      <t>-10, мер., сер., полукр., Посандо, Россия</t>
    </r>
  </si>
  <si>
    <r>
      <t xml:space="preserve">ЖАШКЕВИЧ </t>
    </r>
    <r>
      <rPr>
        <sz val="8"/>
        <rFont val="Verdana"/>
        <family val="2"/>
      </rPr>
      <t>Анна, 2007</t>
    </r>
  </si>
  <si>
    <r>
      <t xml:space="preserve">ЗАЛИВИНА </t>
    </r>
    <r>
      <rPr>
        <sz val="8"/>
        <rFont val="Verdana"/>
        <family val="2"/>
      </rPr>
      <t>Татьяна, 2006</t>
    </r>
  </si>
  <si>
    <r>
      <t>ОНЛИ Ю</t>
    </r>
    <r>
      <rPr>
        <sz val="8"/>
        <rFont val="Verdana"/>
        <family val="2"/>
      </rPr>
      <t>-01, мер., рыж., буден., Орфей, КЗ Степной, Ростовская обл.</t>
    </r>
  </si>
  <si>
    <r>
      <t>ФЛЭЙМ</t>
    </r>
    <r>
      <rPr>
        <sz val="8"/>
        <rFont val="Verdana"/>
        <family val="2"/>
      </rPr>
      <t>-05, коб., гнед., полукр., Фонтенбло, Россия</t>
    </r>
  </si>
  <si>
    <r>
      <t xml:space="preserve">ЗЕЛЕНКОВА </t>
    </r>
    <r>
      <rPr>
        <sz val="8"/>
        <rFont val="Verdana"/>
        <family val="2"/>
      </rPr>
      <t>Марианна, 2013</t>
    </r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</si>
  <si>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Ирина, 2011</t>
    </r>
  </si>
  <si>
    <r>
      <t>ЛИДЕР</t>
    </r>
    <r>
      <rPr>
        <sz val="8"/>
        <rFont val="Verdana"/>
        <family val="2"/>
      </rPr>
      <t>-14 (148), мер., сол., полукр., Оскар, Тверская область</t>
    </r>
  </si>
  <si>
    <r>
      <t xml:space="preserve">ИВАНЧИХИНА </t>
    </r>
    <r>
      <rPr>
        <sz val="8"/>
        <rFont val="Verdana"/>
        <family val="2"/>
      </rPr>
      <t>Радмила, 2009</t>
    </r>
  </si>
  <si>
    <r>
      <t>ГЭЛАКСИ</t>
    </r>
    <r>
      <rPr>
        <sz val="8"/>
        <rFont val="Verdana"/>
        <family val="2"/>
      </rPr>
      <t>-14, коб., гнед., полукр., Эпилог, Россия</t>
    </r>
  </si>
  <si>
    <r>
      <t xml:space="preserve">КОМАРОВА </t>
    </r>
    <r>
      <rPr>
        <sz val="8"/>
        <rFont val="Verdana"/>
        <family val="2"/>
      </rPr>
      <t>Ольга</t>
    </r>
  </si>
  <si>
    <r>
      <t>ОСМАН ДАРИЙ ХИТ</t>
    </r>
    <r>
      <rPr>
        <sz val="8"/>
        <rFont val="Verdana"/>
        <family val="2"/>
      </rPr>
      <t>-18, жер., рыж., ганн., Дантандер Хит, Россия</t>
    </r>
  </si>
  <si>
    <r>
      <t>КОМЯКОВА</t>
    </r>
    <r>
      <rPr>
        <sz val="8"/>
        <rFont val="Verdana"/>
        <family val="2"/>
      </rPr>
      <t xml:space="preserve"> Софья, 2009</t>
    </r>
  </si>
  <si>
    <r>
      <t>ДЕВИС</t>
    </r>
    <r>
      <rPr>
        <sz val="8"/>
        <rFont val="Verdana"/>
        <family val="2"/>
      </rPr>
      <t>-06, мер., гнед., полукр., Дрейф, Россия</t>
    </r>
  </si>
  <si>
    <r>
      <t>КОРОСТЕЛЕВА</t>
    </r>
    <r>
      <rPr>
        <sz val="8"/>
        <rFont val="Verdana"/>
        <family val="2"/>
      </rPr>
      <t xml:space="preserve"> Маргарита, 2008</t>
    </r>
  </si>
  <si>
    <r>
      <t>ПАФОС-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св.-гнед., гунтер, неизв., Россия</t>
    </r>
  </si>
  <si>
    <r>
      <t xml:space="preserve">ЛЯШЕНКО </t>
    </r>
    <r>
      <rPr>
        <sz val="8"/>
        <rFont val="Verdana"/>
        <family val="2"/>
      </rPr>
      <t>Ариадна, 2007</t>
    </r>
  </si>
  <si>
    <r>
      <t>ЛИДЕР</t>
    </r>
    <r>
      <rPr>
        <sz val="8"/>
        <rFont val="Verdana"/>
        <family val="2"/>
      </rPr>
      <t>-14 (148), мер., сол., полукр. помесь, Оскар, Россия</t>
    </r>
  </si>
  <si>
    <r>
      <t xml:space="preserve">МЕЛКОНЯН </t>
    </r>
    <r>
      <rPr>
        <sz val="8"/>
        <rFont val="Verdana"/>
        <family val="2"/>
      </rPr>
      <t>Карен, 2001</t>
    </r>
  </si>
  <si>
    <r>
      <t>ВЕРСАЛЬ-</t>
    </r>
    <r>
      <rPr>
        <sz val="8"/>
        <rFont val="Verdana"/>
        <family val="2"/>
      </rPr>
      <t>08, мер., вор., ганн., Солист, Россия</t>
    </r>
  </si>
  <si>
    <r>
      <t xml:space="preserve">МЕЩЕРСКАЯ </t>
    </r>
    <r>
      <rPr>
        <sz val="8"/>
        <rFont val="Verdana"/>
        <family val="2"/>
      </rPr>
      <t>Нина</t>
    </r>
  </si>
  <si>
    <r>
      <t>ЭТЭРА-</t>
    </r>
    <r>
      <rPr>
        <sz val="8"/>
        <rFont val="Verdana"/>
        <family val="2"/>
      </rPr>
      <t>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трак., Биполь, Ленинградская обл.</t>
    </r>
  </si>
  <si>
    <r>
      <t xml:space="preserve">МОРКОВКИН </t>
    </r>
    <r>
      <rPr>
        <sz val="8"/>
        <rFont val="Verdana"/>
        <family val="2"/>
      </rPr>
      <t>Гавриил</t>
    </r>
  </si>
  <si>
    <r>
      <t>ГЕОГРАФИЯ</t>
    </r>
    <r>
      <rPr>
        <sz val="8"/>
        <rFont val="Verdana"/>
        <family val="2"/>
      </rPr>
      <t>-08, коб., бур., трак., Фэбо, Беларусь</t>
    </r>
  </si>
  <si>
    <r>
      <t>ПОДОБЕД</t>
    </r>
    <r>
      <rPr>
        <sz val="8"/>
        <rFont val="Verdana"/>
        <family val="2"/>
      </rPr>
      <t xml:space="preserve"> Инга, 2007</t>
    </r>
  </si>
  <si>
    <r>
      <t>ГАЛОП</t>
    </r>
    <r>
      <rPr>
        <sz val="8"/>
        <rFont val="Verdana"/>
        <family val="2"/>
      </rPr>
      <t>-09, мер., гнед., трак., Озорник, Беларусь</t>
    </r>
  </si>
  <si>
    <r>
      <t xml:space="preserve">РЯБКОВА </t>
    </r>
    <r>
      <rPr>
        <sz val="8"/>
        <rFont val="Verdana"/>
        <family val="2"/>
      </rPr>
      <t>Людмила</t>
    </r>
  </si>
  <si>
    <r>
      <t>ТВИСТ-</t>
    </r>
    <r>
      <rPr>
        <sz val="8"/>
        <rFont val="Verdana"/>
        <family val="2"/>
      </rPr>
      <t>07, мер., рыж., ганн., Торранс, к/з Георгенбург, Россия</t>
    </r>
  </si>
  <si>
    <r>
      <t xml:space="preserve">СОЛОВЬЕВА </t>
    </r>
    <r>
      <rPr>
        <sz val="8"/>
        <rFont val="Verdana"/>
        <family val="2"/>
      </rPr>
      <t>Кира, 2005</t>
    </r>
  </si>
  <si>
    <r>
      <t>ГОРДЫЙ</t>
    </r>
    <r>
      <rPr>
        <sz val="8"/>
        <rFont val="Verdana"/>
        <family val="2"/>
      </rPr>
      <t>-04, мер., т.гн., рус.рыс., Оюхор, Рязанская обл., Рязанская обл.</t>
    </r>
  </si>
  <si>
    <r>
      <t xml:space="preserve">ТУРНЯК </t>
    </r>
    <r>
      <rPr>
        <sz val="8"/>
        <rFont val="Verdana"/>
        <family val="2"/>
      </rPr>
      <t>Софья, 2006</t>
    </r>
  </si>
  <si>
    <r>
      <t>ХОВАРД</t>
    </r>
    <r>
      <rPr>
        <sz val="8"/>
        <rFont val="Verdana"/>
        <family val="2"/>
      </rPr>
      <t>-05, мер., гнед., латв., Халид, Беларусь</t>
    </r>
  </si>
  <si>
    <r>
      <t xml:space="preserve">ФЕДОРОВА </t>
    </r>
    <r>
      <rPr>
        <sz val="8"/>
        <rFont val="Verdana"/>
        <family val="2"/>
      </rPr>
      <t>Александра, 2008</t>
    </r>
  </si>
  <si>
    <r>
      <t>РАЙБЕРИ РЕВЕНТОН</t>
    </r>
    <r>
      <rPr>
        <sz val="8"/>
        <rFont val="Verdana"/>
        <family val="2"/>
      </rPr>
      <t>-05, мер., гнед., ганн., Руссо, Нидерланды</t>
    </r>
  </si>
  <si>
    <r>
      <t xml:space="preserve">ХЛЕБНИКОВ </t>
    </r>
    <r>
      <rPr>
        <sz val="8"/>
        <rFont val="Verdana"/>
        <family val="2"/>
      </rPr>
      <t>Дмитрий, 2009</t>
    </r>
  </si>
  <si>
    <r>
      <t>ВОЛЬФРАМ</t>
    </r>
    <r>
      <rPr>
        <sz val="8"/>
        <rFont val="Verdana"/>
        <family val="2"/>
      </rPr>
      <t>-14, жер., сер., полукр., Фаер, Россия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</si>
</sst>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70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sz val="12"/>
      <color indexed="20"/>
      <name val="Arial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2"/>
      <color indexed="8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9"/>
      <color indexed="36"/>
      <name val="Arial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sz val="8"/>
      <color indexed="9"/>
      <name val="Tahoma"/>
      <family val="2"/>
    </font>
    <font>
      <b/>
      <sz val="9"/>
      <color indexed="8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0"/>
      <color rgb="FF7030A0"/>
      <name val="Arial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theme="1"/>
      <name val="Verdana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theme="1"/>
      <name val="Verdana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8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2" fillId="0" borderId="0" xfId="1029" applyNumberFormat="1" applyFont="1" applyFill="1" applyBorder="1" applyAlignment="1" applyProtection="1">
      <alignment vertical="center"/>
      <protection locked="0"/>
    </xf>
    <xf numFmtId="49" fontId="22" fillId="0" borderId="0" xfId="1029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5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0" applyNumberFormat="1" applyFont="1" applyFill="1" applyBorder="1" applyAlignment="1" applyProtection="1">
      <alignment vertical="center"/>
      <protection locked="0"/>
    </xf>
    <xf numFmtId="0" fontId="0" fillId="0" borderId="0" xfId="1032" applyFont="1" applyAlignment="1" applyProtection="1">
      <alignment vertical="center"/>
      <protection locked="0"/>
    </xf>
    <xf numFmtId="0" fontId="0" fillId="0" borderId="0" xfId="1049" applyFont="1" applyAlignment="1" applyProtection="1">
      <alignment vertical="center"/>
      <protection locked="0"/>
    </xf>
    <xf numFmtId="0" fontId="36" fillId="0" borderId="0" xfId="1049" applyFont="1" applyAlignment="1" applyProtection="1">
      <alignment vertical="center"/>
      <protection locked="0"/>
    </xf>
    <xf numFmtId="0" fontId="37" fillId="0" borderId="0" xfId="1049" applyFont="1" applyAlignment="1" applyProtection="1">
      <alignment vertical="center"/>
      <protection locked="0"/>
    </xf>
    <xf numFmtId="0" fontId="24" fillId="0" borderId="0" xfId="1049" applyFont="1" applyProtection="1">
      <alignment/>
      <protection locked="0"/>
    </xf>
    <xf numFmtId="0" fontId="24" fillId="0" borderId="0" xfId="1049" applyFont="1" applyAlignment="1" applyProtection="1">
      <alignment wrapText="1"/>
      <protection locked="0"/>
    </xf>
    <xf numFmtId="0" fontId="24" fillId="0" borderId="0" xfId="1049" applyFont="1" applyAlignment="1" applyProtection="1">
      <alignment shrinkToFit="1"/>
      <protection locked="0"/>
    </xf>
    <xf numFmtId="1" fontId="33" fillId="0" borderId="0" xfId="1049" applyNumberFormat="1" applyFont="1" applyProtection="1">
      <alignment/>
      <protection locked="0"/>
    </xf>
    <xf numFmtId="169" fontId="24" fillId="0" borderId="0" xfId="1049" applyNumberFormat="1" applyFont="1" applyProtection="1">
      <alignment/>
      <protection locked="0"/>
    </xf>
    <xf numFmtId="0" fontId="33" fillId="0" borderId="0" xfId="1049" applyFont="1" applyProtection="1">
      <alignment/>
      <protection locked="0"/>
    </xf>
    <xf numFmtId="169" fontId="33" fillId="0" borderId="0" xfId="1049" applyNumberFormat="1" applyFont="1" applyProtection="1">
      <alignment/>
      <protection locked="0"/>
    </xf>
    <xf numFmtId="0" fontId="24" fillId="0" borderId="0" xfId="1049" applyFont="1" applyBorder="1" applyAlignment="1" applyProtection="1">
      <alignment horizontal="right" vertical="center"/>
      <protection locked="0"/>
    </xf>
    <xf numFmtId="0" fontId="37" fillId="0" borderId="0" xfId="1032" applyFont="1" applyAlignment="1" applyProtection="1">
      <alignment vertical="center"/>
      <protection locked="0"/>
    </xf>
    <xf numFmtId="1" fontId="27" fillId="64" borderId="10" xfId="1034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4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49" applyFont="1" applyFill="1" applyBorder="1" applyAlignment="1" applyProtection="1">
      <alignment horizontal="center" vertical="center"/>
      <protection locked="0"/>
    </xf>
    <xf numFmtId="0" fontId="29" fillId="0" borderId="0" xfId="1032" applyFont="1" applyAlignment="1" applyProtection="1">
      <alignment vertical="center"/>
      <protection locked="0"/>
    </xf>
    <xf numFmtId="0" fontId="22" fillId="0" borderId="0" xfId="1034" applyFont="1" applyBorder="1" applyAlignment="1" applyProtection="1">
      <alignment horizontal="center" vertical="center" wrapText="1"/>
      <protection locked="0"/>
    </xf>
    <xf numFmtId="0" fontId="22" fillId="0" borderId="0" xfId="1049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2" applyNumberFormat="1" applyFont="1" applyBorder="1" applyAlignment="1" applyProtection="1">
      <alignment horizontal="center" vertical="center" wrapText="1"/>
      <protection locked="0"/>
    </xf>
    <xf numFmtId="169" fontId="35" fillId="0" borderId="0" xfId="1032" applyNumberFormat="1" applyFont="1" applyBorder="1" applyAlignment="1" applyProtection="1">
      <alignment horizontal="center" vertical="center" wrapText="1"/>
      <protection locked="0"/>
    </xf>
    <xf numFmtId="0" fontId="24" fillId="0" borderId="0" xfId="1032" applyFont="1" applyBorder="1" applyAlignment="1" applyProtection="1">
      <alignment horizontal="center" vertical="center" wrapText="1"/>
      <protection locked="0"/>
    </xf>
    <xf numFmtId="1" fontId="27" fillId="0" borderId="0" xfId="1032" applyNumberFormat="1" applyFont="1" applyBorder="1" applyAlignment="1" applyProtection="1">
      <alignment horizontal="center" vertical="center" wrapText="1"/>
      <protection locked="0"/>
    </xf>
    <xf numFmtId="0" fontId="25" fillId="0" borderId="0" xfId="1032" applyFont="1" applyBorder="1" applyAlignment="1" applyProtection="1">
      <alignment horizontal="center" vertical="center" wrapText="1"/>
      <protection locked="0"/>
    </xf>
    <xf numFmtId="0" fontId="22" fillId="0" borderId="0" xfId="1032" applyFont="1" applyAlignment="1" applyProtection="1">
      <alignment vertical="center"/>
      <protection locked="0"/>
    </xf>
    <xf numFmtId="0" fontId="0" fillId="0" borderId="0" xfId="1032" applyNumberFormat="1" applyFont="1" applyFill="1" applyBorder="1" applyAlignment="1" applyProtection="1">
      <alignment horizontal="center" vertical="center"/>
      <protection locked="0"/>
    </xf>
    <xf numFmtId="0" fontId="22" fillId="0" borderId="0" xfId="1032" applyNumberFormat="1" applyFont="1" applyFill="1" applyBorder="1" applyAlignment="1" applyProtection="1">
      <alignment vertical="center"/>
      <protection locked="0"/>
    </xf>
    <xf numFmtId="1" fontId="22" fillId="0" borderId="0" xfId="1032" applyNumberFormat="1" applyFont="1" applyAlignment="1" applyProtection="1">
      <alignment vertical="center"/>
      <protection locked="0"/>
    </xf>
    <xf numFmtId="169" fontId="22" fillId="0" borderId="0" xfId="1032" applyNumberFormat="1" applyFont="1" applyAlignment="1" applyProtection="1">
      <alignment vertical="center"/>
      <protection locked="0"/>
    </xf>
    <xf numFmtId="0" fontId="0" fillId="0" borderId="0" xfId="1032" applyNumberFormat="1" applyFont="1" applyFill="1" applyBorder="1" applyAlignment="1" applyProtection="1">
      <alignment vertical="center"/>
      <protection locked="0"/>
    </xf>
    <xf numFmtId="1" fontId="0" fillId="0" borderId="0" xfId="1032" applyNumberFormat="1" applyFont="1" applyAlignment="1" applyProtection="1">
      <alignment vertical="center"/>
      <protection locked="0"/>
    </xf>
    <xf numFmtId="169" fontId="0" fillId="0" borderId="0" xfId="1032" applyNumberFormat="1" applyFont="1" applyAlignment="1" applyProtection="1">
      <alignment vertical="center"/>
      <protection locked="0"/>
    </xf>
    <xf numFmtId="0" fontId="25" fillId="0" borderId="0" xfId="1037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33" applyFont="1" applyAlignment="1" applyProtection="1">
      <alignment vertical="center"/>
      <protection locked="0"/>
    </xf>
    <xf numFmtId="169" fontId="0" fillId="0" borderId="0" xfId="1033" applyNumberFormat="1" applyFont="1" applyAlignment="1" applyProtection="1">
      <alignment vertical="center"/>
      <protection locked="0"/>
    </xf>
    <xf numFmtId="1" fontId="0" fillId="0" borderId="0" xfId="1033" applyNumberFormat="1" applyFont="1" applyAlignment="1" applyProtection="1">
      <alignment vertical="center"/>
      <protection locked="0"/>
    </xf>
    <xf numFmtId="0" fontId="0" fillId="0" borderId="0" xfId="1042" applyFill="1" applyAlignment="1" applyProtection="1">
      <alignment vertical="center"/>
      <protection locked="0"/>
    </xf>
    <xf numFmtId="0" fontId="20" fillId="0" borderId="0" xfId="1042" applyFont="1" applyFill="1" applyAlignment="1" applyProtection="1">
      <alignment vertical="center"/>
      <protection locked="0"/>
    </xf>
    <xf numFmtId="0" fontId="0" fillId="0" borderId="0" xfId="1042" applyFont="1" applyFill="1" applyAlignment="1" applyProtection="1">
      <alignment horizontal="center" vertical="center"/>
      <protection locked="0"/>
    </xf>
    <xf numFmtId="0" fontId="29" fillId="0" borderId="0" xfId="1042" applyFont="1" applyFill="1" applyAlignment="1" applyProtection="1">
      <alignment horizontal="center" vertical="center"/>
      <protection locked="0"/>
    </xf>
    <xf numFmtId="0" fontId="0" fillId="0" borderId="0" xfId="1042" applyFill="1" applyAlignment="1" applyProtection="1">
      <alignment horizontal="center" vertical="center" wrapText="1"/>
      <protection locked="0"/>
    </xf>
    <xf numFmtId="0" fontId="21" fillId="0" borderId="0" xfId="1054" applyFont="1" applyFill="1" applyAlignment="1">
      <alignment vertical="center" wrapText="1"/>
      <protection/>
    </xf>
    <xf numFmtId="0" fontId="0" fillId="0" borderId="0" xfId="732">
      <alignment/>
      <protection/>
    </xf>
    <xf numFmtId="0" fontId="38" fillId="0" borderId="0" xfId="1029" applyNumberFormat="1" applyFont="1" applyFill="1" applyBorder="1" applyAlignment="1" applyProtection="1">
      <alignment vertical="center"/>
      <protection locked="0"/>
    </xf>
    <xf numFmtId="0" fontId="30" fillId="0" borderId="0" xfId="1032" applyFont="1" applyAlignment="1" applyProtection="1">
      <alignment horizontal="center"/>
      <protection locked="0"/>
    </xf>
    <xf numFmtId="0" fontId="38" fillId="0" borderId="10" xfId="1029" applyNumberFormat="1" applyFont="1" applyFill="1" applyBorder="1" applyAlignment="1" applyProtection="1">
      <alignment vertical="center"/>
      <protection locked="0"/>
    </xf>
    <xf numFmtId="0" fontId="22" fillId="0" borderId="10" xfId="1029" applyNumberFormat="1" applyFont="1" applyFill="1" applyBorder="1" applyAlignment="1" applyProtection="1">
      <alignment vertical="center"/>
      <protection locked="0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7" fillId="0" borderId="0" xfId="1042" applyFont="1" applyFill="1" applyAlignment="1" applyProtection="1">
      <alignment vertical="center"/>
      <protection locked="0"/>
    </xf>
    <xf numFmtId="0" fontId="24" fillId="0" borderId="0" xfId="1042" applyFont="1" applyFill="1" applyProtection="1">
      <alignment/>
      <protection locked="0"/>
    </xf>
    <xf numFmtId="0" fontId="24" fillId="0" borderId="0" xfId="1042" applyFont="1" applyFill="1" applyAlignment="1" applyProtection="1">
      <alignment wrapText="1"/>
      <protection locked="0"/>
    </xf>
    <xf numFmtId="0" fontId="24" fillId="0" borderId="0" xfId="1042" applyFont="1" applyFill="1" applyAlignment="1" applyProtection="1">
      <alignment shrinkToFit="1"/>
      <protection locked="0"/>
    </xf>
    <xf numFmtId="0" fontId="24" fillId="0" borderId="0" xfId="1042" applyFont="1" applyFill="1" applyAlignment="1" applyProtection="1">
      <alignment horizontal="left"/>
      <protection locked="0"/>
    </xf>
    <xf numFmtId="0" fontId="33" fillId="0" borderId="0" xfId="1042" applyFont="1" applyFill="1" applyProtection="1">
      <alignment/>
      <protection locked="0"/>
    </xf>
    <xf numFmtId="0" fontId="25" fillId="0" borderId="10" xfId="1042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2" applyFont="1" applyFill="1" applyBorder="1" applyAlignment="1" applyProtection="1">
      <alignment horizontal="center" vertical="center" wrapText="1"/>
      <protection locked="0"/>
    </xf>
    <xf numFmtId="0" fontId="30" fillId="0" borderId="0" xfId="1042" applyFont="1" applyFill="1" applyAlignment="1" applyProtection="1">
      <alignment vertical="center" wrapText="1"/>
      <protection locked="0"/>
    </xf>
    <xf numFmtId="0" fontId="20" fillId="64" borderId="0" xfId="1042" applyFont="1" applyFill="1" applyAlignment="1" applyProtection="1">
      <alignment vertical="center"/>
      <protection locked="0"/>
    </xf>
    <xf numFmtId="0" fontId="34" fillId="0" borderId="0" xfId="1047" applyFont="1" applyAlignment="1" applyProtection="1">
      <alignment horizontal="right" vertical="center"/>
      <protection locked="0"/>
    </xf>
    <xf numFmtId="0" fontId="0" fillId="0" borderId="10" xfId="1048" applyFont="1" applyFill="1" applyBorder="1" applyAlignment="1" applyProtection="1">
      <alignment horizontal="center" vertical="center"/>
      <protection locked="0"/>
    </xf>
    <xf numFmtId="0" fontId="22" fillId="0" borderId="10" xfId="732" applyFont="1" applyBorder="1">
      <alignment/>
      <protection/>
    </xf>
    <xf numFmtId="0" fontId="22" fillId="0" borderId="10" xfId="1029" applyNumberFormat="1" applyFont="1" applyFill="1" applyBorder="1" applyAlignment="1" applyProtection="1">
      <alignment vertical="center" wrapText="1"/>
      <protection locked="0"/>
    </xf>
    <xf numFmtId="0" fontId="29" fillId="0" borderId="0" xfId="1042" applyFont="1" applyFill="1" applyAlignment="1" applyProtection="1">
      <alignment vertical="center"/>
      <protection locked="0"/>
    </xf>
    <xf numFmtId="49" fontId="24" fillId="0" borderId="10" xfId="397" applyNumberFormat="1" applyFont="1" applyFill="1" applyBorder="1" applyAlignment="1" applyProtection="1">
      <alignment vertical="center" wrapText="1"/>
      <protection locked="0"/>
    </xf>
    <xf numFmtId="49" fontId="27" fillId="0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5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0" fontId="32" fillId="0" borderId="10" xfId="1035" applyFont="1" applyFill="1" applyBorder="1" applyAlignment="1" applyProtection="1">
      <alignment horizontal="center" vertical="center" wrapText="1"/>
      <protection locked="0"/>
    </xf>
    <xf numFmtId="170" fontId="26" fillId="0" borderId="10" xfId="1032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5" applyFont="1" applyFill="1" applyBorder="1" applyAlignment="1" applyProtection="1">
      <alignment horizontal="center" vertical="center" wrapText="1"/>
      <protection locked="0"/>
    </xf>
    <xf numFmtId="0" fontId="24" fillId="0" borderId="10" xfId="1032" applyFont="1" applyFill="1" applyBorder="1" applyAlignment="1" applyProtection="1">
      <alignment horizontal="center" vertical="center" wrapText="1"/>
      <protection locked="0"/>
    </xf>
    <xf numFmtId="1" fontId="27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2" applyFont="1" applyFill="1" applyBorder="1" applyAlignment="1" applyProtection="1">
      <alignment horizontal="center" vertical="center" wrapText="1"/>
      <protection locked="0"/>
    </xf>
    <xf numFmtId="0" fontId="29" fillId="0" borderId="0" xfId="1032" applyFont="1" applyFill="1" applyAlignment="1" applyProtection="1">
      <alignment vertical="center"/>
      <protection locked="0"/>
    </xf>
    <xf numFmtId="0" fontId="0" fillId="0" borderId="0" xfId="732" applyFont="1">
      <alignment/>
      <protection/>
    </xf>
    <xf numFmtId="0" fontId="39" fillId="0" borderId="0" xfId="1043" applyFont="1" applyAlignment="1" applyProtection="1">
      <alignment vertical="center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1032" applyFont="1" applyAlignment="1" applyProtection="1">
      <alignment vertical="center"/>
      <protection locked="0"/>
    </xf>
    <xf numFmtId="0" fontId="0" fillId="0" borderId="0" xfId="1030" applyFont="1" applyAlignment="1" applyProtection="1">
      <alignment vertical="center"/>
      <protection locked="0"/>
    </xf>
    <xf numFmtId="0" fontId="0" fillId="0" borderId="0" xfId="1043" applyFont="1" applyAlignment="1" applyProtection="1">
      <alignment vertical="center"/>
      <protection locked="0"/>
    </xf>
    <xf numFmtId="0" fontId="36" fillId="0" borderId="0" xfId="1043" applyFont="1" applyAlignment="1" applyProtection="1">
      <alignment vertical="center"/>
      <protection locked="0"/>
    </xf>
    <xf numFmtId="0" fontId="37" fillId="0" borderId="0" xfId="1043" applyFont="1" applyAlignment="1" applyProtection="1">
      <alignment vertical="center"/>
      <protection locked="0"/>
    </xf>
    <xf numFmtId="0" fontId="24" fillId="0" borderId="0" xfId="1043" applyFont="1" applyProtection="1">
      <alignment/>
      <protection locked="0"/>
    </xf>
    <xf numFmtId="0" fontId="24" fillId="0" borderId="0" xfId="1043" applyFont="1" applyAlignment="1" applyProtection="1">
      <alignment wrapText="1"/>
      <protection locked="0"/>
    </xf>
    <xf numFmtId="0" fontId="24" fillId="0" borderId="0" xfId="1043" applyFont="1" applyAlignment="1" applyProtection="1">
      <alignment shrinkToFit="1"/>
      <protection locked="0"/>
    </xf>
    <xf numFmtId="0" fontId="33" fillId="0" borderId="0" xfId="1043" applyFont="1" applyProtection="1">
      <alignment/>
      <protection locked="0"/>
    </xf>
    <xf numFmtId="0" fontId="24" fillId="0" borderId="0" xfId="1030" applyFont="1" applyFill="1" applyBorder="1" applyAlignment="1" applyProtection="1">
      <alignment horizontal="center" vertical="center" wrapText="1"/>
      <protection locked="0"/>
    </xf>
    <xf numFmtId="0" fontId="27" fillId="0" borderId="0" xfId="1043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wrapText="1"/>
    </xf>
    <xf numFmtId="49" fontId="27" fillId="0" borderId="0" xfId="104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039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70" fontId="30" fillId="0" borderId="0" xfId="1043" applyNumberFormat="1" applyFont="1" applyFill="1" applyBorder="1" applyAlignment="1" applyProtection="1">
      <alignment horizontal="center" vertical="center" wrapText="1"/>
      <protection locked="0"/>
    </xf>
    <xf numFmtId="169" fontId="30" fillId="0" borderId="0" xfId="104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030" applyFont="1" applyFill="1" applyAlignment="1" applyProtection="1">
      <alignment vertical="center"/>
      <protection locked="0"/>
    </xf>
    <xf numFmtId="0" fontId="25" fillId="0" borderId="10" xfId="1032" applyFont="1" applyFill="1" applyBorder="1" applyAlignment="1" applyProtection="1">
      <alignment horizontal="center" vertical="center" wrapText="1"/>
      <protection locked="0"/>
    </xf>
    <xf numFmtId="0" fontId="0" fillId="0" borderId="0" xfId="1042" applyFont="1" applyFill="1" applyBorder="1" applyAlignment="1" applyProtection="1">
      <alignment horizontal="center" vertical="center"/>
      <protection locked="0"/>
    </xf>
    <xf numFmtId="0" fontId="0" fillId="0" borderId="0" xfId="1042" applyFill="1" applyBorder="1" applyAlignment="1" applyProtection="1">
      <alignment vertical="center"/>
      <protection locked="0"/>
    </xf>
    <xf numFmtId="0" fontId="29" fillId="0" borderId="0" xfId="1042" applyFont="1" applyFill="1" applyBorder="1" applyAlignment="1" applyProtection="1">
      <alignment horizontal="center" vertical="center"/>
      <protection locked="0"/>
    </xf>
    <xf numFmtId="0" fontId="0" fillId="0" borderId="0" xfId="1042" applyFill="1" applyBorder="1" applyAlignment="1" applyProtection="1">
      <alignment horizontal="center" vertical="center" wrapText="1"/>
      <protection locked="0"/>
    </xf>
    <xf numFmtId="0" fontId="37" fillId="0" borderId="0" xfId="1030" applyFont="1" applyFill="1" applyAlignment="1" applyProtection="1">
      <alignment vertical="center"/>
      <protection locked="0"/>
    </xf>
    <xf numFmtId="0" fontId="62" fillId="0" borderId="10" xfId="1043" applyFont="1" applyFill="1" applyBorder="1" applyAlignment="1" applyProtection="1">
      <alignment horizontal="center" vertical="center"/>
      <protection locked="0"/>
    </xf>
    <xf numFmtId="0" fontId="63" fillId="0" borderId="0" xfId="1030" applyFont="1" applyFill="1" applyAlignment="1" applyProtection="1">
      <alignment vertical="center"/>
      <protection locked="0"/>
    </xf>
    <xf numFmtId="170" fontId="64" fillId="0" borderId="10" xfId="1043" applyNumberFormat="1" applyFont="1" applyFill="1" applyBorder="1" applyAlignment="1" applyProtection="1">
      <alignment horizontal="center" vertical="center" wrapText="1"/>
      <protection locked="0"/>
    </xf>
    <xf numFmtId="169" fontId="64" fillId="64" borderId="10" xfId="1043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1030" applyFont="1" applyFill="1" applyBorder="1" applyAlignment="1" applyProtection="1">
      <alignment horizontal="center" vertical="center" wrapText="1"/>
      <protection locked="0"/>
    </xf>
    <xf numFmtId="0" fontId="42" fillId="0" borderId="0" xfId="732" applyFont="1" applyAlignment="1">
      <alignment/>
      <protection/>
    </xf>
    <xf numFmtId="0" fontId="48" fillId="0" borderId="0" xfId="1043" applyFont="1" applyAlignment="1" applyProtection="1">
      <alignment vertical="center"/>
      <protection locked="0"/>
    </xf>
    <xf numFmtId="0" fontId="42" fillId="0" borderId="0" xfId="732" applyFont="1">
      <alignment/>
      <protection/>
    </xf>
    <xf numFmtId="49" fontId="27" fillId="64" borderId="10" xfId="1043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3" applyFont="1" applyFill="1" applyBorder="1" applyAlignment="1" applyProtection="1">
      <alignment horizontal="center" vertical="center" wrapText="1"/>
      <protection locked="0"/>
    </xf>
    <xf numFmtId="0" fontId="24" fillId="64" borderId="10" xfId="1043" applyFont="1" applyFill="1" applyBorder="1" applyAlignment="1" applyProtection="1">
      <alignment horizontal="left" vertical="center" wrapText="1"/>
      <protection locked="0"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vertical="center" wrapText="1"/>
      <protection locked="0"/>
    </xf>
    <xf numFmtId="0" fontId="65" fillId="0" borderId="0" xfId="1032" applyFont="1" applyAlignment="1" applyProtection="1">
      <alignment vertical="center"/>
      <protection locked="0"/>
    </xf>
    <xf numFmtId="1" fontId="27" fillId="64" borderId="10" xfId="1035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5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35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35" applyFont="1" applyFill="1" applyBorder="1" applyAlignment="1" applyProtection="1">
      <alignment horizontal="center" vertical="center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33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3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3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left" vertical="center" wrapText="1"/>
      <protection locked="0"/>
    </xf>
    <xf numFmtId="0" fontId="24" fillId="0" borderId="10" xfId="1048" applyFont="1" applyFill="1" applyBorder="1" applyAlignment="1" applyProtection="1">
      <alignment vertical="center" wrapText="1"/>
      <protection locked="0"/>
    </xf>
    <xf numFmtId="49" fontId="24" fillId="0" borderId="10" xfId="1027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24" fillId="0" borderId="10" xfId="1052" applyFont="1" applyFill="1" applyBorder="1" applyAlignment="1" applyProtection="1">
      <alignment horizontal="left" vertical="center" wrapText="1"/>
      <protection locked="0"/>
    </xf>
    <xf numFmtId="0" fontId="22" fillId="0" borderId="0" xfId="1042" applyFont="1" applyFill="1" applyAlignment="1" applyProtection="1">
      <alignment horizontal="center" vertical="center" wrapText="1"/>
      <protection locked="0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/>
      <protection locked="0"/>
    </xf>
    <xf numFmtId="0" fontId="22" fillId="0" borderId="0" xfId="1042" applyFont="1" applyFill="1" applyAlignment="1" applyProtection="1">
      <alignment horizontal="center" vertical="center"/>
      <protection locked="0"/>
    </xf>
    <xf numFmtId="0" fontId="22" fillId="0" borderId="0" xfId="1042" applyFont="1" applyFill="1" applyAlignment="1" applyProtection="1">
      <alignment vertical="center"/>
      <protection locked="0"/>
    </xf>
    <xf numFmtId="0" fontId="22" fillId="0" borderId="0" xfId="1036" applyFont="1" applyFill="1" applyAlignment="1" applyProtection="1">
      <alignment vertical="center"/>
      <protection locked="0"/>
    </xf>
    <xf numFmtId="0" fontId="22" fillId="0" borderId="0" xfId="1042" applyFont="1" applyFill="1" applyAlignment="1" applyProtection="1">
      <alignment horizontal="left" vertical="center"/>
      <protection locked="0"/>
    </xf>
    <xf numFmtId="0" fontId="22" fillId="0" borderId="0" xfId="1042" applyFont="1" applyFill="1" applyBorder="1" applyAlignment="1" applyProtection="1">
      <alignment horizontal="center" vertical="center"/>
      <protection locked="0"/>
    </xf>
    <xf numFmtId="0" fontId="22" fillId="0" borderId="0" xfId="1042" applyFont="1" applyFill="1" applyBorder="1" applyAlignment="1" applyProtection="1">
      <alignment vertical="center"/>
      <protection locked="0"/>
    </xf>
    <xf numFmtId="0" fontId="27" fillId="0" borderId="10" xfId="1047" applyNumberFormat="1" applyFont="1" applyFill="1" applyBorder="1" applyAlignment="1" applyProtection="1">
      <alignment horizontal="center" vertical="center"/>
      <protection locked="0"/>
    </xf>
    <xf numFmtId="0" fontId="29" fillId="0" borderId="10" xfId="1042" applyFont="1" applyFill="1" applyBorder="1" applyAlignment="1" applyProtection="1">
      <alignment horizontal="center" vertical="center"/>
      <protection locked="0"/>
    </xf>
    <xf numFmtId="0" fontId="24" fillId="0" borderId="10" xfId="1044" applyFont="1" applyFill="1" applyBorder="1" applyAlignment="1" applyProtection="1">
      <alignment horizontal="left" vertical="center" wrapText="1"/>
      <protection locked="0"/>
    </xf>
    <xf numFmtId="49" fontId="27" fillId="0" borderId="10" xfId="104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4" applyFont="1" applyFill="1" applyBorder="1" applyAlignment="1" applyProtection="1">
      <alignment horizontal="center" vertical="center" wrapText="1"/>
      <protection locked="0"/>
    </xf>
    <xf numFmtId="0" fontId="27" fillId="0" borderId="10" xfId="1040" applyFont="1" applyFill="1" applyBorder="1" applyAlignment="1" applyProtection="1">
      <alignment horizontal="center" vertical="center" wrapText="1"/>
      <protection locked="0"/>
    </xf>
    <xf numFmtId="0" fontId="32" fillId="0" borderId="0" xfId="1054" applyFont="1" applyFill="1" applyAlignment="1">
      <alignment vertical="center" wrapText="1"/>
      <protection/>
    </xf>
    <xf numFmtId="0" fontId="27" fillId="0" borderId="10" xfId="1027" applyFont="1" applyFill="1" applyBorder="1" applyAlignment="1" applyProtection="1">
      <alignment horizontal="center" vertical="center" wrapText="1"/>
      <protection locked="0"/>
    </xf>
    <xf numFmtId="0" fontId="22" fillId="0" borderId="0" xfId="1029" applyNumberFormat="1" applyFont="1" applyFill="1" applyBorder="1" applyAlignment="1" applyProtection="1">
      <alignment vertical="center" wrapText="1"/>
      <protection locked="0"/>
    </xf>
    <xf numFmtId="0" fontId="30" fillId="0" borderId="10" xfId="732" applyFont="1" applyBorder="1">
      <alignment/>
      <protection/>
    </xf>
    <xf numFmtId="0" fontId="24" fillId="0" borderId="10" xfId="1044" applyFont="1" applyFill="1" applyBorder="1" applyAlignment="1" applyProtection="1">
      <alignment vertical="center" wrapText="1"/>
      <protection locked="0"/>
    </xf>
    <xf numFmtId="0" fontId="24" fillId="64" borderId="10" xfId="1044" applyFont="1" applyFill="1" applyBorder="1" applyAlignment="1" applyProtection="1">
      <alignment vertical="center" wrapText="1"/>
      <protection locked="0"/>
    </xf>
    <xf numFmtId="0" fontId="27" fillId="64" borderId="10" xfId="1044" applyFont="1" applyFill="1" applyBorder="1" applyAlignment="1" applyProtection="1">
      <alignment horizontal="center" vertical="center" wrapText="1"/>
      <protection locked="0"/>
    </xf>
    <xf numFmtId="0" fontId="24" fillId="64" borderId="10" xfId="1044" applyFont="1" applyFill="1" applyBorder="1" applyAlignment="1" applyProtection="1">
      <alignment horizontal="left" vertical="center" wrapText="1"/>
      <protection locked="0"/>
    </xf>
    <xf numFmtId="49" fontId="27" fillId="0" borderId="10" xfId="398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8" applyFont="1" applyFill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50" applyFont="1" applyFill="1" applyBorder="1" applyAlignment="1" applyProtection="1">
      <alignment horizontal="center" vertical="center" wrapText="1"/>
      <protection locked="0"/>
    </xf>
    <xf numFmtId="49" fontId="27" fillId="0" borderId="10" xfId="733" applyNumberFormat="1" applyFont="1" applyFill="1" applyBorder="1" applyAlignment="1" applyProtection="1">
      <alignment horizontal="center" vertical="center" wrapText="1"/>
      <protection locked="0"/>
    </xf>
    <xf numFmtId="0" fontId="27" fillId="65" borderId="10" xfId="314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vertical="center" wrapText="1"/>
      <protection locked="0"/>
    </xf>
    <xf numFmtId="0" fontId="24" fillId="64" borderId="10" xfId="0" applyFont="1" applyFill="1" applyBorder="1" applyAlignment="1">
      <alignment horizontal="left" vertical="center" wrapText="1"/>
    </xf>
    <xf numFmtId="49" fontId="27" fillId="6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0" applyNumberFormat="1" applyFont="1" applyFill="1" applyBorder="1" applyAlignment="1" applyProtection="1">
      <alignment vertical="center" wrapText="1"/>
      <protection locked="0"/>
    </xf>
    <xf numFmtId="0" fontId="27" fillId="0" borderId="10" xfId="31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51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342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1042" applyFont="1" applyFill="1" applyAlignment="1" applyProtection="1">
      <alignment vertical="center"/>
      <protection locked="0"/>
    </xf>
    <xf numFmtId="0" fontId="30" fillId="0" borderId="0" xfId="1032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50" applyFont="1" applyFill="1" applyBorder="1" applyAlignment="1" applyProtection="1">
      <alignment horizontal="center" vertical="center" wrapText="1"/>
      <protection locked="0"/>
    </xf>
    <xf numFmtId="0" fontId="24" fillId="0" borderId="10" xfId="707" applyFont="1" applyFill="1" applyBorder="1" applyAlignment="1">
      <alignment horizontal="left" vertical="center" wrapText="1"/>
      <protection/>
    </xf>
    <xf numFmtId="49" fontId="27" fillId="0" borderId="10" xfId="1027" applyNumberFormat="1" applyFont="1" applyFill="1" applyBorder="1" applyAlignment="1" applyProtection="1">
      <alignment horizontal="center" vertical="center"/>
      <protection locked="0"/>
    </xf>
    <xf numFmtId="49" fontId="27" fillId="0" borderId="10" xfId="538" applyNumberFormat="1" applyFont="1" applyFill="1" applyBorder="1" applyAlignment="1" applyProtection="1">
      <alignment horizontal="center" vertical="center"/>
      <protection locked="0"/>
    </xf>
    <xf numFmtId="49" fontId="24" fillId="0" borderId="10" xfId="536" applyNumberFormat="1" applyFont="1" applyFill="1" applyBorder="1" applyAlignment="1" applyProtection="1">
      <alignment vertical="center" wrapText="1"/>
      <protection locked="0"/>
    </xf>
    <xf numFmtId="0" fontId="24" fillId="65" borderId="10" xfId="1045" applyFont="1" applyFill="1" applyBorder="1" applyAlignment="1" applyProtection="1">
      <alignment horizontal="left" vertical="center" wrapText="1"/>
      <protection locked="0"/>
    </xf>
    <xf numFmtId="49" fontId="27" fillId="0" borderId="10" xfId="709" applyNumberFormat="1" applyFont="1" applyFill="1" applyBorder="1" applyAlignment="1">
      <alignment horizontal="center" vertical="center" wrapText="1"/>
      <protection/>
    </xf>
    <xf numFmtId="49" fontId="27" fillId="0" borderId="10" xfId="888" applyNumberFormat="1" applyFont="1" applyFill="1" applyBorder="1" applyAlignment="1">
      <alignment horizontal="center" vertical="center" wrapText="1"/>
      <protection/>
    </xf>
    <xf numFmtId="0" fontId="30" fillId="0" borderId="0" xfId="1032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50" applyFont="1" applyFill="1" applyBorder="1" applyAlignment="1" applyProtection="1">
      <alignment horizontal="center" vertical="center" wrapText="1"/>
      <protection locked="0"/>
    </xf>
    <xf numFmtId="0" fontId="24" fillId="0" borderId="10" xfId="1045" applyFont="1" applyFill="1" applyBorder="1" applyAlignment="1" applyProtection="1">
      <alignment vertical="center" wrapText="1"/>
      <protection locked="0"/>
    </xf>
    <xf numFmtId="49" fontId="27" fillId="0" borderId="10" xfId="104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5" applyFont="1" applyFill="1" applyBorder="1" applyAlignment="1" applyProtection="1">
      <alignment horizontal="center" vertical="center" wrapText="1"/>
      <protection locked="0"/>
    </xf>
    <xf numFmtId="0" fontId="24" fillId="0" borderId="10" xfId="1045" applyFont="1" applyFill="1" applyBorder="1" applyAlignment="1" applyProtection="1">
      <alignment horizontal="left" vertical="center" wrapText="1"/>
      <protection locked="0"/>
    </xf>
    <xf numFmtId="0" fontId="27" fillId="0" borderId="10" xfId="104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>
      <alignment horizontal="center" vertical="center" wrapText="1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/>
      <protection locked="0"/>
    </xf>
    <xf numFmtId="0" fontId="0" fillId="0" borderId="0" xfId="0" applyAlignment="1">
      <alignment/>
    </xf>
    <xf numFmtId="0" fontId="30" fillId="0" borderId="0" xfId="1032" applyFont="1" applyAlignment="1" applyProtection="1">
      <alignment horizontal="center"/>
      <protection locked="0"/>
    </xf>
    <xf numFmtId="0" fontId="24" fillId="64" borderId="10" xfId="1050" applyFont="1" applyFill="1" applyBorder="1" applyAlignment="1" applyProtection="1">
      <alignment horizontal="center" vertical="center" wrapText="1"/>
      <protection locked="0"/>
    </xf>
    <xf numFmtId="0" fontId="24" fillId="0" borderId="10" xfId="709" applyFont="1" applyFill="1" applyBorder="1" applyAlignment="1">
      <alignment horizontal="left" vertical="center" wrapText="1"/>
      <protection/>
    </xf>
    <xf numFmtId="169" fontId="24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/>
      <protection locked="0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/>
      <protection locked="0"/>
    </xf>
    <xf numFmtId="0" fontId="24" fillId="0" borderId="10" xfId="1038" applyNumberFormat="1" applyFont="1" applyFill="1" applyBorder="1" applyAlignment="1" applyProtection="1">
      <alignment vertical="center" wrapText="1"/>
      <protection locked="0"/>
    </xf>
    <xf numFmtId="49" fontId="27" fillId="0" borderId="10" xfId="69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95" applyNumberFormat="1" applyFont="1" applyFill="1" applyBorder="1" applyAlignment="1" applyProtection="1">
      <alignment vertical="center" wrapText="1"/>
      <protection locked="0"/>
    </xf>
    <xf numFmtId="0" fontId="27" fillId="0" borderId="10" xfId="733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7" fillId="0" borderId="10" xfId="708" applyFont="1" applyFill="1" applyBorder="1" applyAlignment="1" applyProtection="1">
      <alignment horizontal="center" vertical="center" wrapText="1"/>
      <protection locked="0"/>
    </xf>
    <xf numFmtId="0" fontId="24" fillId="0" borderId="11" xfId="1045" applyFont="1" applyFill="1" applyBorder="1" applyAlignment="1" applyProtection="1">
      <alignment horizontal="left" vertical="center" wrapText="1"/>
      <protection locked="0"/>
    </xf>
    <xf numFmtId="49" fontId="27" fillId="0" borderId="12" xfId="104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1045" applyFont="1" applyFill="1" applyBorder="1" applyAlignment="1" applyProtection="1">
      <alignment horizontal="center" vertical="center" wrapText="1"/>
      <protection locked="0"/>
    </xf>
    <xf numFmtId="49" fontId="24" fillId="0" borderId="10" xfId="739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/>
      <protection locked="0"/>
    </xf>
    <xf numFmtId="49" fontId="27" fillId="0" borderId="10" xfId="739" applyNumberFormat="1" applyFont="1" applyFill="1" applyBorder="1" applyAlignment="1">
      <alignment horizontal="center" vertical="center"/>
      <protection/>
    </xf>
    <xf numFmtId="49" fontId="27" fillId="0" borderId="10" xfId="536" applyNumberFormat="1" applyFont="1" applyFill="1" applyBorder="1" applyAlignment="1" applyProtection="1">
      <alignment horizontal="center" vertical="center"/>
      <protection locked="0"/>
    </xf>
    <xf numFmtId="0" fontId="24" fillId="0" borderId="13" xfId="1043" applyFont="1" applyFill="1" applyBorder="1" applyAlignment="1" applyProtection="1">
      <alignment vertical="center" wrapText="1"/>
      <protection locked="0"/>
    </xf>
    <xf numFmtId="49" fontId="27" fillId="0" borderId="13" xfId="104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/>
      <protection locked="0"/>
    </xf>
    <xf numFmtId="0" fontId="30" fillId="0" borderId="0" xfId="1030" applyFont="1" applyAlignment="1" applyProtection="1">
      <alignment horizontal="center"/>
      <protection locked="0"/>
    </xf>
    <xf numFmtId="0" fontId="32" fillId="0" borderId="0" xfId="1042" applyFont="1" applyFill="1" applyAlignment="1" applyProtection="1">
      <alignment horizontal="center" vertical="center" wrapText="1"/>
      <protection locked="0"/>
    </xf>
    <xf numFmtId="0" fontId="22" fillId="0" borderId="0" xfId="1042" applyFont="1" applyFill="1" applyAlignment="1" applyProtection="1">
      <alignment horizontal="center" vertical="center" wrapText="1"/>
      <protection locked="0"/>
    </xf>
    <xf numFmtId="0" fontId="23" fillId="0" borderId="0" xfId="1042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4" fillId="0" borderId="10" xfId="1043" applyFont="1" applyFill="1" applyBorder="1" applyAlignment="1" applyProtection="1">
      <alignment horizontal="center" vertical="center" wrapText="1"/>
      <protection locked="0"/>
    </xf>
    <xf numFmtId="0" fontId="22" fillId="0" borderId="0" xfId="1043" applyFont="1" applyAlignment="1" applyProtection="1">
      <alignment horizontal="center" vertical="center" wrapText="1"/>
      <protection locked="0"/>
    </xf>
    <xf numFmtId="0" fontId="23" fillId="0" borderId="0" xfId="1043" applyFont="1" applyAlignment="1" applyProtection="1">
      <alignment horizontal="center" vertical="center"/>
      <protection locked="0"/>
    </xf>
    <xf numFmtId="0" fontId="51" fillId="0" borderId="0" xfId="1043" applyFont="1" applyAlignment="1" applyProtection="1">
      <alignment horizontal="center" vertical="center"/>
      <protection locked="0"/>
    </xf>
    <xf numFmtId="0" fontId="22" fillId="0" borderId="0" xfId="1031" applyFont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3" applyFont="1" applyFill="1" applyBorder="1" applyAlignment="1" applyProtection="1">
      <alignment horizontal="center" vertical="center" textRotation="90" wrapText="1"/>
      <protection locked="0"/>
    </xf>
    <xf numFmtId="0" fontId="24" fillId="0" borderId="14" xfId="1043" applyFont="1" applyFill="1" applyBorder="1" applyAlignment="1" applyProtection="1">
      <alignment horizontal="center" vertical="center" wrapText="1"/>
      <protection locked="0"/>
    </xf>
    <xf numFmtId="0" fontId="24" fillId="0" borderId="15" xfId="1043" applyFont="1" applyFill="1" applyBorder="1" applyAlignment="1" applyProtection="1">
      <alignment horizontal="center" vertical="center" wrapText="1"/>
      <protection locked="0"/>
    </xf>
    <xf numFmtId="49" fontId="30" fillId="0" borderId="10" xfId="697" applyNumberFormat="1" applyFont="1" applyBorder="1" applyAlignment="1">
      <alignment horizontal="center" vertical="center" wrapText="1"/>
      <protection/>
    </xf>
    <xf numFmtId="49" fontId="30" fillId="0" borderId="14" xfId="697" applyNumberFormat="1" applyFont="1" applyBorder="1" applyAlignment="1">
      <alignment horizontal="center" vertical="center" wrapText="1"/>
      <protection/>
    </xf>
    <xf numFmtId="49" fontId="30" fillId="0" borderId="15" xfId="697" applyNumberFormat="1" applyFont="1" applyBorder="1" applyAlignment="1">
      <alignment horizontal="center" vertical="center" wrapText="1"/>
      <protection/>
    </xf>
    <xf numFmtId="0" fontId="22" fillId="0" borderId="0" xfId="1032" applyFont="1" applyAlignment="1" applyProtection="1">
      <alignment horizontal="center" vertical="center" wrapText="1"/>
      <protection locked="0"/>
    </xf>
    <xf numFmtId="0" fontId="21" fillId="0" borderId="0" xfId="1032" applyFont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 vertical="center" wrapText="1"/>
      <protection locked="0"/>
    </xf>
    <xf numFmtId="0" fontId="30" fillId="0" borderId="0" xfId="1032" applyFont="1" applyAlignment="1" applyProtection="1">
      <alignment horizontal="center" vertical="center"/>
      <protection locked="0"/>
    </xf>
    <xf numFmtId="0" fontId="22" fillId="0" borderId="0" xfId="1049" applyFont="1" applyAlignment="1" applyProtection="1">
      <alignment horizontal="center" vertical="center" wrapText="1"/>
      <protection locked="0"/>
    </xf>
    <xf numFmtId="0" fontId="23" fillId="0" borderId="0" xfId="1042" applyFont="1" applyAlignment="1" applyProtection="1">
      <alignment horizontal="center" vertical="center"/>
      <protection locked="0"/>
    </xf>
    <xf numFmtId="0" fontId="51" fillId="0" borderId="0" xfId="1049" applyFont="1" applyAlignment="1" applyProtection="1">
      <alignment horizontal="center" vertical="center" wrapText="1"/>
      <protection locked="0"/>
    </xf>
    <xf numFmtId="0" fontId="51" fillId="0" borderId="0" xfId="1049" applyFont="1" applyAlignment="1" applyProtection="1">
      <alignment horizontal="center" vertical="center"/>
      <protection locked="0"/>
    </xf>
    <xf numFmtId="0" fontId="25" fillId="64" borderId="16" xfId="1049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49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49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49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9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49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9" applyFont="1" applyFill="1" applyBorder="1" applyAlignment="1" applyProtection="1">
      <alignment horizontal="center" vertical="center" wrapText="1"/>
      <protection locked="0"/>
    </xf>
    <xf numFmtId="0" fontId="31" fillId="0" borderId="0" xfId="1049" applyFont="1" applyAlignment="1" applyProtection="1">
      <alignment horizontal="center" vertical="center" wrapText="1"/>
      <protection locked="0"/>
    </xf>
    <xf numFmtId="0" fontId="30" fillId="64" borderId="10" xfId="1034" applyFont="1" applyFill="1" applyBorder="1" applyAlignment="1" applyProtection="1">
      <alignment horizontal="center" vertical="center"/>
      <protection locked="0"/>
    </xf>
    <xf numFmtId="169" fontId="24" fillId="64" borderId="10" xfId="1049" applyNumberFormat="1" applyFont="1" applyFill="1" applyBorder="1" applyAlignment="1" applyProtection="1">
      <alignment horizontal="center" vertical="center" wrapText="1"/>
      <protection locked="0"/>
    </xf>
    <xf numFmtId="0" fontId="25" fillId="64" borderId="10" xfId="105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>
      <alignment/>
    </xf>
    <xf numFmtId="0" fontId="25" fillId="64" borderId="18" xfId="105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64" borderId="13" xfId="1050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50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0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0" applyFont="1" applyFill="1" applyBorder="1" applyAlignment="1" applyProtection="1">
      <alignment horizontal="center" vertical="center" wrapText="1"/>
      <protection locked="0"/>
    </xf>
    <xf numFmtId="0" fontId="30" fillId="64" borderId="10" xfId="1035" applyFont="1" applyFill="1" applyBorder="1" applyAlignment="1" applyProtection="1">
      <alignment horizontal="center" vertical="center"/>
      <protection locked="0"/>
    </xf>
    <xf numFmtId="0" fontId="30" fillId="64" borderId="19" xfId="1035" applyFont="1" applyFill="1" applyBorder="1" applyAlignment="1" applyProtection="1">
      <alignment horizontal="center" vertical="center"/>
      <protection locked="0"/>
    </xf>
    <xf numFmtId="0" fontId="30" fillId="64" borderId="20" xfId="1035" applyFont="1" applyFill="1" applyBorder="1" applyAlignment="1" applyProtection="1">
      <alignment horizontal="center" vertical="center"/>
      <protection locked="0"/>
    </xf>
    <xf numFmtId="0" fontId="30" fillId="64" borderId="21" xfId="1035" applyFont="1" applyFill="1" applyBorder="1" applyAlignment="1" applyProtection="1">
      <alignment horizontal="center" vertical="center"/>
      <protection locked="0"/>
    </xf>
    <xf numFmtId="0" fontId="32" fillId="0" borderId="0" xfId="1032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5" fillId="64" borderId="14" xfId="1050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50" applyFont="1" applyFill="1" applyBorder="1" applyAlignment="1" applyProtection="1">
      <alignment horizontal="center" vertical="center" textRotation="90" wrapText="1"/>
      <protection locked="0"/>
    </xf>
    <xf numFmtId="0" fontId="67" fillId="0" borderId="0" xfId="0" applyFont="1" applyAlignment="1">
      <alignment horizontal="center" vertical="center" wrapText="1"/>
    </xf>
    <xf numFmtId="0" fontId="32" fillId="0" borderId="0" xfId="1032" applyFont="1" applyAlignment="1" applyProtection="1">
      <alignment horizontal="center" vertical="center"/>
      <protection locked="0"/>
    </xf>
    <xf numFmtId="0" fontId="68" fillId="0" borderId="0" xfId="1032" applyFont="1" applyAlignment="1" applyProtection="1">
      <alignment horizontal="center" vertical="center" wrapText="1"/>
      <protection locked="0"/>
    </xf>
    <xf numFmtId="169" fontId="24" fillId="64" borderId="14" xfId="1049" applyNumberFormat="1" applyFont="1" applyFill="1" applyBorder="1" applyAlignment="1" applyProtection="1">
      <alignment horizontal="center" vertical="center" wrapText="1"/>
      <protection locked="0"/>
    </xf>
    <xf numFmtId="169" fontId="24" fillId="64" borderId="15" xfId="1049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1035" applyFont="1" applyFill="1" applyBorder="1" applyAlignment="1" applyProtection="1">
      <alignment horizontal="center" vertical="center" wrapText="1"/>
      <protection locked="0"/>
    </xf>
    <xf numFmtId="0" fontId="30" fillId="0" borderId="20" xfId="1035" applyFont="1" applyFill="1" applyBorder="1" applyAlignment="1" applyProtection="1">
      <alignment horizontal="center" vertical="center" wrapText="1"/>
      <protection locked="0"/>
    </xf>
    <xf numFmtId="0" fontId="30" fillId="0" borderId="21" xfId="1035" applyFont="1" applyFill="1" applyBorder="1" applyAlignment="1" applyProtection="1">
      <alignment horizontal="center" vertical="center" wrapText="1"/>
      <protection locked="0"/>
    </xf>
    <xf numFmtId="0" fontId="21" fillId="0" borderId="0" xfId="1042" applyFont="1" applyFill="1" applyAlignment="1" applyProtection="1">
      <alignment horizontal="center" vertical="center" wrapText="1"/>
      <protection locked="0"/>
    </xf>
    <xf numFmtId="0" fontId="40" fillId="0" borderId="0" xfId="1054" applyFont="1" applyFill="1" applyAlignment="1">
      <alignment horizontal="center" vertical="center" wrapText="1"/>
      <protection/>
    </xf>
    <xf numFmtId="0" fontId="38" fillId="0" borderId="0" xfId="1029" applyNumberFormat="1" applyFont="1" applyFill="1" applyBorder="1" applyAlignment="1" applyProtection="1">
      <alignment horizontal="center" vertical="center"/>
      <protection locked="0"/>
    </xf>
    <xf numFmtId="0" fontId="30" fillId="0" borderId="0" xfId="1032" applyFont="1" applyAlignment="1" applyProtection="1">
      <alignment horizontal="center"/>
      <protection locked="0"/>
    </xf>
    <xf numFmtId="0" fontId="69" fillId="0" borderId="10" xfId="1043" applyFont="1" applyFill="1" applyBorder="1" applyAlignment="1" applyProtection="1">
      <alignment horizontal="left" vertical="center" wrapText="1"/>
      <protection locked="0"/>
    </xf>
    <xf numFmtId="0" fontId="69" fillId="0" borderId="10" xfId="1048" applyFont="1" applyFill="1" applyBorder="1" applyAlignment="1" applyProtection="1">
      <alignment vertical="center" wrapText="1"/>
      <protection locked="0"/>
    </xf>
    <xf numFmtId="49" fontId="62" fillId="0" borderId="10" xfId="1028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1048" applyFont="1" applyFill="1" applyBorder="1" applyAlignment="1" applyProtection="1">
      <alignment horizontal="center" vertical="center" wrapText="1"/>
      <protection locked="0"/>
    </xf>
    <xf numFmtId="49" fontId="69" fillId="0" borderId="10" xfId="295" applyNumberFormat="1" applyFont="1" applyFill="1" applyBorder="1" applyAlignment="1" applyProtection="1">
      <alignment vertical="center" wrapText="1"/>
      <protection locked="0"/>
    </xf>
    <xf numFmtId="49" fontId="62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733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1045" applyFont="1" applyFill="1" applyBorder="1" applyAlignment="1" applyProtection="1">
      <alignment vertical="center" wrapText="1"/>
      <protection locked="0"/>
    </xf>
    <xf numFmtId="49" fontId="62" fillId="0" borderId="10" xfId="1045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1045" applyFont="1" applyFill="1" applyBorder="1" applyAlignment="1" applyProtection="1">
      <alignment horizontal="center" vertical="center" wrapText="1"/>
      <protection locked="0"/>
    </xf>
    <xf numFmtId="0" fontId="69" fillId="0" borderId="10" xfId="1045" applyFont="1" applyFill="1" applyBorder="1" applyAlignment="1" applyProtection="1">
      <alignment horizontal="left" vertical="center" wrapText="1"/>
      <protection locked="0"/>
    </xf>
    <xf numFmtId="0" fontId="62" fillId="0" borderId="10" xfId="1041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0" xfId="0" applyNumberFormat="1" applyFont="1" applyFill="1" applyBorder="1" applyAlignment="1">
      <alignment horizontal="center" vertical="center" wrapText="1"/>
    </xf>
    <xf numFmtId="0" fontId="69" fillId="0" borderId="10" xfId="1044" applyFont="1" applyFill="1" applyBorder="1" applyAlignment="1" applyProtection="1">
      <alignment horizontal="left" vertical="center" wrapText="1"/>
      <protection locked="0"/>
    </xf>
    <xf numFmtId="49" fontId="62" fillId="0" borderId="10" xfId="1044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1044" applyFont="1" applyFill="1" applyBorder="1" applyAlignment="1" applyProtection="1">
      <alignment horizontal="center" vertical="center" wrapText="1"/>
      <protection locked="0"/>
    </xf>
    <xf numFmtId="0" fontId="69" fillId="0" borderId="10" xfId="1043" applyFont="1" applyFill="1" applyBorder="1" applyAlignment="1" applyProtection="1">
      <alignment vertical="center" wrapText="1"/>
      <protection locked="0"/>
    </xf>
    <xf numFmtId="49" fontId="62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1043" applyFont="1" applyFill="1" applyBorder="1" applyAlignment="1" applyProtection="1">
      <alignment horizontal="center" vertical="center" wrapText="1"/>
      <protection locked="0"/>
    </xf>
    <xf numFmtId="0" fontId="69" fillId="0" borderId="10" xfId="1044" applyFont="1" applyFill="1" applyBorder="1" applyAlignment="1" applyProtection="1">
      <alignment vertical="center" wrapText="1"/>
      <protection locked="0"/>
    </xf>
    <xf numFmtId="1" fontId="69" fillId="64" borderId="10" xfId="1035" applyNumberFormat="1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30" applyFont="1" applyAlignment="1" applyProtection="1">
      <alignment horizontal="center" wrapText="1"/>
      <protection locked="0"/>
    </xf>
    <xf numFmtId="0" fontId="24" fillId="0" borderId="11" xfId="0" applyFont="1" applyFill="1" applyBorder="1" applyAlignment="1" applyProtection="1">
      <alignment vertical="center" wrapText="1"/>
      <protection locked="0"/>
    </xf>
    <xf numFmtId="49" fontId="27" fillId="0" borderId="12" xfId="691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>
      <alignment horizontal="center" vertical="center" wrapText="1"/>
    </xf>
    <xf numFmtId="0" fontId="25" fillId="0" borderId="10" xfId="1043" applyFont="1" applyFill="1" applyBorder="1" applyAlignment="1" applyProtection="1">
      <alignment vertical="center" wrapText="1"/>
      <protection locked="0"/>
    </xf>
    <xf numFmtId="49" fontId="26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3" applyFont="1" applyFill="1" applyBorder="1" applyAlignment="1" applyProtection="1">
      <alignment horizontal="center" vertical="center" wrapText="1"/>
      <protection locked="0"/>
    </xf>
    <xf numFmtId="0" fontId="25" fillId="0" borderId="10" xfId="1043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1046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104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10" xfId="1044" applyFont="1" applyFill="1" applyBorder="1" applyAlignment="1" applyProtection="1">
      <alignment horizontal="left" vertical="center" wrapText="1"/>
      <protection locked="0"/>
    </xf>
    <xf numFmtId="49" fontId="26" fillId="0" borderId="10" xfId="104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4" applyFont="1" applyFill="1" applyBorder="1" applyAlignment="1" applyProtection="1">
      <alignment horizontal="center" vertical="center" wrapText="1"/>
      <protection locked="0"/>
    </xf>
    <xf numFmtId="0" fontId="25" fillId="0" borderId="10" xfId="1044" applyFont="1" applyFill="1" applyBorder="1" applyAlignment="1" applyProtection="1">
      <alignment vertical="center" wrapText="1"/>
      <protection locked="0"/>
    </xf>
    <xf numFmtId="49" fontId="26" fillId="0" borderId="10" xfId="102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27" applyFont="1" applyFill="1" applyBorder="1" applyAlignment="1" applyProtection="1">
      <alignment horizontal="center" vertical="center" wrapText="1"/>
      <protection locked="0"/>
    </xf>
    <xf numFmtId="0" fontId="25" fillId="0" borderId="10" xfId="1051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34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27" applyNumberFormat="1" applyFont="1" applyFill="1" applyBorder="1" applyAlignment="1" applyProtection="1">
      <alignment horizontal="left" vertical="center" wrapText="1"/>
      <protection locked="0"/>
    </xf>
    <xf numFmtId="0" fontId="25" fillId="64" borderId="10" xfId="1043" applyFont="1" applyFill="1" applyBorder="1" applyAlignment="1" applyProtection="1">
      <alignment horizontal="left" vertical="center" wrapText="1"/>
      <protection locked="0"/>
    </xf>
    <xf numFmtId="49" fontId="26" fillId="64" borderId="10" xfId="1043" applyNumberFormat="1" applyFont="1" applyFill="1" applyBorder="1" applyAlignment="1" applyProtection="1">
      <alignment horizontal="center" vertical="center" wrapText="1"/>
      <protection locked="0"/>
    </xf>
    <xf numFmtId="0" fontId="26" fillId="64" borderId="10" xfId="1043" applyFont="1" applyFill="1" applyBorder="1" applyAlignment="1" applyProtection="1">
      <alignment horizontal="center" vertical="center" wrapText="1"/>
      <protection locked="0"/>
    </xf>
    <xf numFmtId="0" fontId="25" fillId="0" borderId="10" xfId="1045" applyFont="1" applyFill="1" applyBorder="1" applyAlignment="1" applyProtection="1">
      <alignment vertical="center" wrapText="1"/>
      <protection locked="0"/>
    </xf>
    <xf numFmtId="0" fontId="26" fillId="0" borderId="10" xfId="1045" applyFont="1" applyFill="1" applyBorder="1" applyAlignment="1" applyProtection="1">
      <alignment horizontal="center" vertical="center" wrapText="1"/>
      <protection locked="0"/>
    </xf>
    <xf numFmtId="0" fontId="25" fillId="0" borderId="10" xfId="1045" applyFont="1" applyFill="1" applyBorder="1" applyAlignment="1" applyProtection="1">
      <alignment horizontal="left" vertical="center" wrapText="1"/>
      <protection locked="0"/>
    </xf>
    <xf numFmtId="0" fontId="26" fillId="0" borderId="10" xfId="1041" applyFont="1" applyFill="1" applyBorder="1" applyAlignment="1" applyProtection="1">
      <alignment horizontal="center" vertical="center" wrapText="1"/>
      <protection locked="0"/>
    </xf>
    <xf numFmtId="49" fontId="26" fillId="0" borderId="10" xfId="709" applyNumberFormat="1" applyFont="1" applyFill="1" applyBorder="1" applyAlignment="1">
      <alignment horizontal="center" vertical="center" wrapText="1"/>
      <protection/>
    </xf>
    <xf numFmtId="0" fontId="25" fillId="0" borderId="10" xfId="1052" applyFont="1" applyFill="1" applyBorder="1" applyAlignment="1" applyProtection="1">
      <alignment horizontal="left" vertical="center" wrapText="1"/>
      <protection locked="0"/>
    </xf>
    <xf numFmtId="49" fontId="26" fillId="0" borderId="10" xfId="888" applyNumberFormat="1" applyFont="1" applyFill="1" applyBorder="1" applyAlignment="1">
      <alignment horizontal="center" vertical="center" wrapText="1"/>
      <protection/>
    </xf>
    <xf numFmtId="0" fontId="26" fillId="0" borderId="10" xfId="1048" applyFont="1" applyFill="1" applyBorder="1" applyAlignment="1" applyProtection="1">
      <alignment horizontal="center" vertical="center" wrapText="1"/>
      <protection locked="0"/>
    </xf>
    <xf numFmtId="0" fontId="25" fillId="0" borderId="10" xfId="709" applyFont="1" applyFill="1" applyBorder="1" applyAlignment="1">
      <alignment horizontal="left" vertical="center" wrapText="1"/>
      <protection/>
    </xf>
    <xf numFmtId="49" fontId="26" fillId="0" borderId="10" xfId="733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39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0" applyFont="1" applyFill="1" applyBorder="1" applyAlignment="1" applyProtection="1">
      <alignment horizontal="center" vertical="center" wrapText="1"/>
      <protection locked="0"/>
    </xf>
    <xf numFmtId="0" fontId="25" fillId="0" borderId="10" xfId="1048" applyFont="1" applyFill="1" applyBorder="1" applyAlignment="1" applyProtection="1">
      <alignment vertical="center" wrapText="1"/>
      <protection locked="0"/>
    </xf>
    <xf numFmtId="49" fontId="26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25" fillId="64" borderId="10" xfId="1048" applyFont="1" applyFill="1" applyBorder="1" applyAlignment="1" applyProtection="1">
      <alignment vertical="center" wrapText="1"/>
      <protection locked="0"/>
    </xf>
    <xf numFmtId="0" fontId="25" fillId="64" borderId="10" xfId="0" applyFont="1" applyFill="1" applyBorder="1" applyAlignment="1">
      <alignment horizontal="left" vertical="center" wrapText="1"/>
    </xf>
    <xf numFmtId="49" fontId="26" fillId="6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64" borderId="10" xfId="1048" applyFont="1" applyFill="1" applyBorder="1" applyAlignment="1" applyProtection="1">
      <alignment horizontal="center" vertical="center" wrapText="1"/>
      <protection locked="0"/>
    </xf>
    <xf numFmtId="0" fontId="26" fillId="64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1040" applyNumberFormat="1" applyFont="1" applyFill="1" applyBorder="1" applyAlignment="1" applyProtection="1">
      <alignment vertical="center" wrapText="1"/>
      <protection locked="0"/>
    </xf>
    <xf numFmtId="0" fontId="25" fillId="0" borderId="10" xfId="1038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vertical="center" wrapText="1"/>
      <protection locked="0"/>
    </xf>
    <xf numFmtId="49" fontId="26" fillId="0" borderId="10" xfId="69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708" applyFont="1" applyFill="1" applyBorder="1" applyAlignment="1" applyProtection="1">
      <alignment horizontal="center" vertical="center" wrapText="1"/>
      <protection locked="0"/>
    </xf>
    <xf numFmtId="49" fontId="25" fillId="0" borderId="10" xfId="295" applyNumberFormat="1" applyFont="1" applyFill="1" applyBorder="1" applyAlignment="1" applyProtection="1">
      <alignment vertical="center" wrapText="1"/>
      <protection locked="0"/>
    </xf>
    <xf numFmtId="0" fontId="26" fillId="0" borderId="10" xfId="733" applyFont="1" applyFill="1" applyBorder="1" applyAlignment="1" applyProtection="1">
      <alignment horizontal="center" vertical="center" wrapText="1"/>
      <protection locked="0"/>
    </xf>
    <xf numFmtId="0" fontId="25" fillId="0" borderId="10" xfId="707" applyFont="1" applyFill="1" applyBorder="1" applyAlignment="1">
      <alignment horizontal="left" vertical="center" wrapText="1"/>
      <protection/>
    </xf>
    <xf numFmtId="49" fontId="26" fillId="0" borderId="10" xfId="1027" applyNumberFormat="1" applyFont="1" applyFill="1" applyBorder="1" applyAlignment="1" applyProtection="1">
      <alignment horizontal="center" vertical="center"/>
      <protection locked="0"/>
    </xf>
    <xf numFmtId="0" fontId="25" fillId="65" borderId="10" xfId="1045" applyFont="1" applyFill="1" applyBorder="1" applyAlignment="1" applyProtection="1">
      <alignment horizontal="left" vertical="center" wrapText="1"/>
      <protection locked="0"/>
    </xf>
    <xf numFmtId="49" fontId="25" fillId="0" borderId="10" xfId="397" applyNumberFormat="1" applyFont="1" applyFill="1" applyBorder="1" applyAlignment="1" applyProtection="1">
      <alignment vertical="center" wrapText="1"/>
      <protection locked="0"/>
    </xf>
    <xf numFmtId="49" fontId="26" fillId="0" borderId="10" xfId="39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14" applyNumberFormat="1" applyFont="1" applyFill="1" applyBorder="1" applyAlignment="1" applyProtection="1">
      <alignment horizontal="center" vertical="center" wrapText="1"/>
      <protection locked="0"/>
    </xf>
    <xf numFmtId="0" fontId="26" fillId="65" borderId="10" xfId="314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39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105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8" applyFont="1" applyFill="1" applyBorder="1" applyAlignment="1" applyProtection="1">
      <alignment horizontal="center" vertical="center"/>
      <protection locked="0"/>
    </xf>
    <xf numFmtId="49" fontId="25" fillId="0" borderId="10" xfId="536" applyNumberFormat="1" applyFont="1" applyFill="1" applyBorder="1" applyAlignment="1" applyProtection="1">
      <alignment vertical="center" wrapText="1"/>
      <protection locked="0"/>
    </xf>
    <xf numFmtId="49" fontId="26" fillId="0" borderId="10" xfId="739" applyNumberFormat="1" applyFont="1" applyFill="1" applyBorder="1" applyAlignment="1">
      <alignment horizontal="center" vertical="center"/>
      <protection/>
    </xf>
    <xf numFmtId="49" fontId="26" fillId="0" borderId="10" xfId="536" applyNumberFormat="1" applyFont="1" applyFill="1" applyBorder="1" applyAlignment="1" applyProtection="1">
      <alignment horizontal="center" vertical="center"/>
      <protection locked="0"/>
    </xf>
    <xf numFmtId="49" fontId="26" fillId="0" borderId="10" xfId="538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0" fontId="26" fillId="0" borderId="10" xfId="1047" applyNumberFormat="1" applyFont="1" applyFill="1" applyBorder="1" applyAlignment="1" applyProtection="1">
      <alignment horizontal="center" vertical="center"/>
      <protection locked="0"/>
    </xf>
  </cellXfs>
  <cellStyles count="1085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1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2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2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2 2 2" xfId="708"/>
    <cellStyle name="Обычный 12 2 2 2" xfId="709"/>
    <cellStyle name="Обычный 12 2 2 2 2" xfId="710"/>
    <cellStyle name="Обычный 13 2" xfId="711"/>
    <cellStyle name="Обычный 14" xfId="712"/>
    <cellStyle name="Обычный 14 2" xfId="713"/>
    <cellStyle name="Обычный 14 3" xfId="714"/>
    <cellStyle name="Обычный 14 4" xfId="715"/>
    <cellStyle name="Обычный 14 5" xfId="716"/>
    <cellStyle name="Обычный 14 6" xfId="717"/>
    <cellStyle name="Обычный 15" xfId="718"/>
    <cellStyle name="Обычный 15 2" xfId="719"/>
    <cellStyle name="Обычный 16" xfId="720"/>
    <cellStyle name="Обычный 17" xfId="721"/>
    <cellStyle name="Обычный 17 2" xfId="722"/>
    <cellStyle name="Обычный 17 3" xfId="723"/>
    <cellStyle name="Обычный 17 4" xfId="724"/>
    <cellStyle name="Обычный 17 5" xfId="725"/>
    <cellStyle name="Обычный 17 6" xfId="726"/>
    <cellStyle name="Обычный 17 7" xfId="727"/>
    <cellStyle name="Обычный 18" xfId="728"/>
    <cellStyle name="Обычный 18 2" xfId="729"/>
    <cellStyle name="Обычный 18 3" xfId="730"/>
    <cellStyle name="Обычный 19" xfId="731"/>
    <cellStyle name="Обычный 2" xfId="732"/>
    <cellStyle name="Обычный 2 10" xfId="733"/>
    <cellStyle name="Обычный 2 10 2" xfId="734"/>
    <cellStyle name="Обычный 2 11" xfId="735"/>
    <cellStyle name="Обычный 2 12" xfId="736"/>
    <cellStyle name="Обычный 2 13" xfId="737"/>
    <cellStyle name="Обычный 2 14" xfId="738"/>
    <cellStyle name="Обычный 2 14 10" xfId="739"/>
    <cellStyle name="Обычный 2 14 10 2" xfId="740"/>
    <cellStyle name="Обычный 2 14 11" xfId="741"/>
    <cellStyle name="Обычный 2 14 12" xfId="742"/>
    <cellStyle name="Обычный 2 14 2" xfId="743"/>
    <cellStyle name="Обычный 2 14 2 2" xfId="744"/>
    <cellStyle name="Обычный 2 14 3" xfId="745"/>
    <cellStyle name="Обычный 2 14 4" xfId="746"/>
    <cellStyle name="Обычный 2 14 5" xfId="747"/>
    <cellStyle name="Обычный 2 14 6" xfId="748"/>
    <cellStyle name="Обычный 2 14 7" xfId="749"/>
    <cellStyle name="Обычный 2 14 8" xfId="750"/>
    <cellStyle name="Обычный 2 14 9" xfId="751"/>
    <cellStyle name="Обычный 2 15" xfId="752"/>
    <cellStyle name="Обычный 2 16" xfId="753"/>
    <cellStyle name="Обычный 2 17" xfId="754"/>
    <cellStyle name="Обычный 2 18" xfId="755"/>
    <cellStyle name="Обычный 2 19" xfId="756"/>
    <cellStyle name="Обычный 2 2" xfId="757"/>
    <cellStyle name="Обычный 2 2 10" xfId="758"/>
    <cellStyle name="Обычный 2 2 10 2" xfId="759"/>
    <cellStyle name="Обычный 2 2 11" xfId="760"/>
    <cellStyle name="Обычный 2 2 12" xfId="761"/>
    <cellStyle name="Обычный 2 2 13" xfId="762"/>
    <cellStyle name="Обычный 2 2 14" xfId="763"/>
    <cellStyle name="Обычный 2 2 15" xfId="764"/>
    <cellStyle name="Обычный 2 2 16" xfId="765"/>
    <cellStyle name="Обычный 2 2 17" xfId="766"/>
    <cellStyle name="Обычный 2 2 2" xfId="767"/>
    <cellStyle name="Обычный 2 2 2 2" xfId="768"/>
    <cellStyle name="Обычный 2 2 2 2 2" xfId="769"/>
    <cellStyle name="Обычный 2 2 2 2 3" xfId="770"/>
    <cellStyle name="Обычный 2 2 2 2 4" xfId="771"/>
    <cellStyle name="Обычный 2 2 2 2 5" xfId="772"/>
    <cellStyle name="Обычный 2 2 2 3" xfId="773"/>
    <cellStyle name="Обычный 2 2 2 3 2" xfId="774"/>
    <cellStyle name="Обычный 2 2 2 4" xfId="775"/>
    <cellStyle name="Обычный 2 2 2 4 2" xfId="776"/>
    <cellStyle name="Обычный 2 2 2 4 3" xfId="777"/>
    <cellStyle name="Обычный 2 2 2 4 4" xfId="778"/>
    <cellStyle name="Обычный 2 2 2 5" xfId="779"/>
    <cellStyle name="Обычный 2 2 2 5 2" xfId="780"/>
    <cellStyle name="Обычный 2 2 2 5 3" xfId="781"/>
    <cellStyle name="Обычный 2 2 2 5 4" xfId="782"/>
    <cellStyle name="Обычный 2 2 2 6" xfId="783"/>
    <cellStyle name="Обычный 2 2 2 7" xfId="784"/>
    <cellStyle name="Обычный 2 2 2 8" xfId="785"/>
    <cellStyle name="Обычный 2 2 2 9" xfId="786"/>
    <cellStyle name="Обычный 2 2 3" xfId="787"/>
    <cellStyle name="Обычный 2 2 3 2" xfId="788"/>
    <cellStyle name="Обычный 2 2 3 2 2" xfId="789"/>
    <cellStyle name="Обычный 2 2 3 2 3" xfId="790"/>
    <cellStyle name="Обычный 2 2 3 3" xfId="791"/>
    <cellStyle name="Обычный 2 2 3 4" xfId="792"/>
    <cellStyle name="Обычный 2 2 3 5" xfId="793"/>
    <cellStyle name="Обычный 2 2 3 6" xfId="794"/>
    <cellStyle name="Обычный 2 2 3 7" xfId="795"/>
    <cellStyle name="Обычный 2 2 3 8" xfId="796"/>
    <cellStyle name="Обычный 2 2 4" xfId="797"/>
    <cellStyle name="Обычный 2 2 4 2" xfId="798"/>
    <cellStyle name="Обычный 2 2 4 3" xfId="799"/>
    <cellStyle name="Обычный 2 2 4 4" xfId="800"/>
    <cellStyle name="Обычный 2 2 5" xfId="801"/>
    <cellStyle name="Обычный 2 2 5 2" xfId="802"/>
    <cellStyle name="Обычный 2 2 5 3" xfId="803"/>
    <cellStyle name="Обычный 2 2 5 4" xfId="804"/>
    <cellStyle name="Обычный 2 2 6" xfId="805"/>
    <cellStyle name="Обычный 2 2 7" xfId="806"/>
    <cellStyle name="Обычный 2 2 8" xfId="807"/>
    <cellStyle name="Обычный 2 2 9" xfId="808"/>
    <cellStyle name="Обычный 2 2_База1 (version 1)" xfId="809"/>
    <cellStyle name="Обычный 2 20" xfId="810"/>
    <cellStyle name="Обычный 2 21" xfId="811"/>
    <cellStyle name="Обычный 2 22" xfId="812"/>
    <cellStyle name="Обычный 2 23" xfId="813"/>
    <cellStyle name="Обычный 2 24" xfId="814"/>
    <cellStyle name="Обычный 2 24 2" xfId="815"/>
    <cellStyle name="Обычный 2 24 3" xfId="816"/>
    <cellStyle name="Обычный 2 24 4" xfId="817"/>
    <cellStyle name="Обычный 2 24 5" xfId="818"/>
    <cellStyle name="Обычный 2 25" xfId="819"/>
    <cellStyle name="Обычный 2 26" xfId="820"/>
    <cellStyle name="Обычный 2 27" xfId="821"/>
    <cellStyle name="Обычный 2 28" xfId="822"/>
    <cellStyle name="Обычный 2 29" xfId="823"/>
    <cellStyle name="Обычный 2 3" xfId="824"/>
    <cellStyle name="Обычный 2 3 2" xfId="825"/>
    <cellStyle name="Обычный 2 3 2 2" xfId="826"/>
    <cellStyle name="Обычный 2 3 2 3" xfId="827"/>
    <cellStyle name="Обычный 2 3 3" xfId="828"/>
    <cellStyle name="Обычный 2 3 4" xfId="829"/>
    <cellStyle name="Обычный 2 3 5" xfId="830"/>
    <cellStyle name="Обычный 2 3 6" xfId="831"/>
    <cellStyle name="Обычный 2 3 7" xfId="832"/>
    <cellStyle name="Обычный 2 3 8" xfId="833"/>
    <cellStyle name="Обычный 2 3 9" xfId="834"/>
    <cellStyle name="Обычный 2 30" xfId="835"/>
    <cellStyle name="Обычный 2 31" xfId="836"/>
    <cellStyle name="Обычный 2 32" xfId="837"/>
    <cellStyle name="Обычный 2 33" xfId="838"/>
    <cellStyle name="Обычный 2 33 2" xfId="839"/>
    <cellStyle name="Обычный 2 34" xfId="840"/>
    <cellStyle name="Обычный 2 35" xfId="841"/>
    <cellStyle name="Обычный 2 36" xfId="842"/>
    <cellStyle name="Обычный 2 37" xfId="843"/>
    <cellStyle name="Обычный 2 38" xfId="844"/>
    <cellStyle name="Обычный 2 39" xfId="845"/>
    <cellStyle name="Обычный 2 4" xfId="846"/>
    <cellStyle name="Обычный 2 4 10" xfId="847"/>
    <cellStyle name="Обычный 2 4 2" xfId="848"/>
    <cellStyle name="Обычный 2 4 2 2" xfId="849"/>
    <cellStyle name="Обычный 2 4 2 3" xfId="850"/>
    <cellStyle name="Обычный 2 4 3" xfId="851"/>
    <cellStyle name="Обычный 2 4 4" xfId="852"/>
    <cellStyle name="Обычный 2 4 5" xfId="853"/>
    <cellStyle name="Обычный 2 4 6" xfId="854"/>
    <cellStyle name="Обычный 2 4 7" xfId="855"/>
    <cellStyle name="Обычный 2 4 8" xfId="856"/>
    <cellStyle name="Обычный 2 4 9" xfId="857"/>
    <cellStyle name="Обычный 2 40" xfId="858"/>
    <cellStyle name="Обычный 2 47" xfId="859"/>
    <cellStyle name="Обычный 2 5" xfId="860"/>
    <cellStyle name="Обычный 2 5 2" xfId="861"/>
    <cellStyle name="Обычный 2 5 2 2" xfId="862"/>
    <cellStyle name="Обычный 2 5 3" xfId="863"/>
    <cellStyle name="Обычный 2 5 3 2" xfId="864"/>
    <cellStyle name="Обычный 2 5 3 3" xfId="865"/>
    <cellStyle name="Обычный 2 51" xfId="866"/>
    <cellStyle name="Обычный 2 6" xfId="867"/>
    <cellStyle name="Обычный 2 6 2" xfId="868"/>
    <cellStyle name="Обычный 2 6 2 2" xfId="869"/>
    <cellStyle name="Обычный 2 6 2 3" xfId="870"/>
    <cellStyle name="Обычный 2 7" xfId="871"/>
    <cellStyle name="Обычный 2 7 2" xfId="872"/>
    <cellStyle name="Обычный 2 8" xfId="873"/>
    <cellStyle name="Обычный 2 9" xfId="874"/>
    <cellStyle name="Обычный 2_Выездка ноябрь 2010 г." xfId="875"/>
    <cellStyle name="Обычный 20" xfId="876"/>
    <cellStyle name="Обычный 21" xfId="877"/>
    <cellStyle name="Обычный 22" xfId="878"/>
    <cellStyle name="Обычный 23" xfId="879"/>
    <cellStyle name="Обычный 24" xfId="880"/>
    <cellStyle name="Обычный 25" xfId="881"/>
    <cellStyle name="Обычный 26" xfId="882"/>
    <cellStyle name="Обычный 29" xfId="883"/>
    <cellStyle name="Обычный 3" xfId="884"/>
    <cellStyle name="Обычный 3 10" xfId="885"/>
    <cellStyle name="Обычный 3 11" xfId="886"/>
    <cellStyle name="Обычный 3 12" xfId="887"/>
    <cellStyle name="Обычный 3 13" xfId="888"/>
    <cellStyle name="Обычный 3 13 2" xfId="889"/>
    <cellStyle name="Обычный 3 13_pudost_16-07_17_startovye" xfId="890"/>
    <cellStyle name="Обычный 3 14" xfId="891"/>
    <cellStyle name="Обычный 3 15" xfId="892"/>
    <cellStyle name="Обычный 3 16" xfId="893"/>
    <cellStyle name="Обычный 3 17" xfId="894"/>
    <cellStyle name="Обычный 3 18" xfId="895"/>
    <cellStyle name="Обычный 3 19" xfId="896"/>
    <cellStyle name="Обычный 3 2" xfId="897"/>
    <cellStyle name="Обычный 3 2 10" xfId="898"/>
    <cellStyle name="Обычный 3 2 11" xfId="899"/>
    <cellStyle name="Обычный 3 2 2" xfId="900"/>
    <cellStyle name="Обычный 3 2 2 10" xfId="901"/>
    <cellStyle name="Обычный 3 2 2 2" xfId="902"/>
    <cellStyle name="Обычный 3 2 2 2 2" xfId="903"/>
    <cellStyle name="Обычный 3 2 2 3" xfId="904"/>
    <cellStyle name="Обычный 3 2 2 4" xfId="905"/>
    <cellStyle name="Обычный 3 2 2 5" xfId="906"/>
    <cellStyle name="Обычный 3 2 2 6" xfId="907"/>
    <cellStyle name="Обычный 3 2 2 7" xfId="908"/>
    <cellStyle name="Обычный 3 2 2 8" xfId="909"/>
    <cellStyle name="Обычный 3 2 2 9" xfId="910"/>
    <cellStyle name="Обычный 3 2 3" xfId="911"/>
    <cellStyle name="Обычный 3 2 4" xfId="912"/>
    <cellStyle name="Обычный 3 2 4 2" xfId="913"/>
    <cellStyle name="Обычный 3 2 5" xfId="914"/>
    <cellStyle name="Обычный 3 2 6" xfId="915"/>
    <cellStyle name="Обычный 3 2 7" xfId="916"/>
    <cellStyle name="Обычный 3 2 8" xfId="917"/>
    <cellStyle name="Обычный 3 2 9" xfId="918"/>
    <cellStyle name="Обычный 3 20" xfId="919"/>
    <cellStyle name="Обычный 3 21" xfId="920"/>
    <cellStyle name="Обычный 3 3" xfId="921"/>
    <cellStyle name="Обычный 3 3 2" xfId="922"/>
    <cellStyle name="Обычный 3 3 3" xfId="923"/>
    <cellStyle name="Обычный 3 4" xfId="924"/>
    <cellStyle name="Обычный 3 5" xfId="925"/>
    <cellStyle name="Обычный 3 5 2" xfId="926"/>
    <cellStyle name="Обычный 3 5 3" xfId="927"/>
    <cellStyle name="Обычный 3 6" xfId="928"/>
    <cellStyle name="Обычный 3 7" xfId="929"/>
    <cellStyle name="Обычный 3 8" xfId="930"/>
    <cellStyle name="Обычный 3 9" xfId="931"/>
    <cellStyle name="Обычный 30" xfId="932"/>
    <cellStyle name="Обычный 31" xfId="933"/>
    <cellStyle name="Обычный 34" xfId="934"/>
    <cellStyle name="Обычный 35" xfId="935"/>
    <cellStyle name="Обычный 36" xfId="936"/>
    <cellStyle name="Обычный 39" xfId="937"/>
    <cellStyle name="Обычный 4" xfId="938"/>
    <cellStyle name="Обычный 4 10" xfId="939"/>
    <cellStyle name="Обычный 4 11" xfId="940"/>
    <cellStyle name="Обычный 4 12" xfId="941"/>
    <cellStyle name="Обычный 4 13" xfId="942"/>
    <cellStyle name="Обычный 4 14" xfId="943"/>
    <cellStyle name="Обычный 4 14 2" xfId="944"/>
    <cellStyle name="Обычный 4 14 3" xfId="945"/>
    <cellStyle name="Обычный 4 14 4" xfId="946"/>
    <cellStyle name="Обычный 4 15" xfId="947"/>
    <cellStyle name="Обычный 4 16" xfId="948"/>
    <cellStyle name="Обычный 4 17" xfId="949"/>
    <cellStyle name="Обычный 4 2" xfId="950"/>
    <cellStyle name="Обычный 4 2 2" xfId="951"/>
    <cellStyle name="Обычный 4 2 3" xfId="952"/>
    <cellStyle name="Обычный 4 3" xfId="953"/>
    <cellStyle name="Обычный 4 4" xfId="954"/>
    <cellStyle name="Обычный 4 5" xfId="955"/>
    <cellStyle name="Обычный 4 6" xfId="956"/>
    <cellStyle name="Обычный 4 7" xfId="957"/>
    <cellStyle name="Обычный 4 8" xfId="958"/>
    <cellStyle name="Обычный 4 9" xfId="959"/>
    <cellStyle name="Обычный 40" xfId="960"/>
    <cellStyle name="Обычный 42" xfId="961"/>
    <cellStyle name="Обычный 43" xfId="962"/>
    <cellStyle name="Обычный 45" xfId="963"/>
    <cellStyle name="Обычный 5" xfId="964"/>
    <cellStyle name="Обычный 5 10" xfId="965"/>
    <cellStyle name="Обычный 5 11" xfId="966"/>
    <cellStyle name="Обычный 5 12" xfId="967"/>
    <cellStyle name="Обычный 5 13" xfId="968"/>
    <cellStyle name="Обычный 5 14" xfId="969"/>
    <cellStyle name="Обычный 5 15" xfId="970"/>
    <cellStyle name="Обычный 5 16" xfId="971"/>
    <cellStyle name="Обычный 5 17" xfId="972"/>
    <cellStyle name="Обычный 5 18" xfId="973"/>
    <cellStyle name="Обычный 5 19" xfId="974"/>
    <cellStyle name="Обычный 5 2" xfId="975"/>
    <cellStyle name="Обычный 5 2 2" xfId="976"/>
    <cellStyle name="Обычный 5 2 3" xfId="977"/>
    <cellStyle name="Обычный 5 20" xfId="978"/>
    <cellStyle name="Обычный 5 21" xfId="979"/>
    <cellStyle name="Обычный 5 3" xfId="980"/>
    <cellStyle name="Обычный 5 3 2" xfId="981"/>
    <cellStyle name="Обычный 5 3 3" xfId="982"/>
    <cellStyle name="Обычный 5 4" xfId="983"/>
    <cellStyle name="Обычный 5 4 2" xfId="984"/>
    <cellStyle name="Обычный 5 5" xfId="985"/>
    <cellStyle name="Обычный 5 6" xfId="986"/>
    <cellStyle name="Обычный 5 7" xfId="987"/>
    <cellStyle name="Обычный 5 8" xfId="988"/>
    <cellStyle name="Обычный 5 9" xfId="989"/>
    <cellStyle name="Обычный 5_15_06_2014_prinevskoe" xfId="990"/>
    <cellStyle name="Обычный 6" xfId="991"/>
    <cellStyle name="Обычный 6 10" xfId="992"/>
    <cellStyle name="Обычный 6 11" xfId="993"/>
    <cellStyle name="Обычный 6 12" xfId="994"/>
    <cellStyle name="Обычный 6 13" xfId="995"/>
    <cellStyle name="Обычный 6 14" xfId="996"/>
    <cellStyle name="Обычный 6 15" xfId="997"/>
    <cellStyle name="Обычный 6 16" xfId="998"/>
    <cellStyle name="Обычный 6 17" xfId="999"/>
    <cellStyle name="Обычный 6 2" xfId="1000"/>
    <cellStyle name="Обычный 6 2 2" xfId="1001"/>
    <cellStyle name="Обычный 6 3" xfId="1002"/>
    <cellStyle name="Обычный 6 4" xfId="1003"/>
    <cellStyle name="Обычный 6 5" xfId="1004"/>
    <cellStyle name="Обычный 6 6" xfId="1005"/>
    <cellStyle name="Обычный 6 7" xfId="1006"/>
    <cellStyle name="Обычный 6 8" xfId="1007"/>
    <cellStyle name="Обычный 6 9" xfId="1008"/>
    <cellStyle name="Обычный 7" xfId="1009"/>
    <cellStyle name="Обычный 7 10" xfId="1010"/>
    <cellStyle name="Обычный 7 11" xfId="1011"/>
    <cellStyle name="Обычный 7 12" xfId="1012"/>
    <cellStyle name="Обычный 7 2" xfId="1013"/>
    <cellStyle name="Обычный 7 3" xfId="1014"/>
    <cellStyle name="Обычный 7 4" xfId="1015"/>
    <cellStyle name="Обычный 7 5" xfId="1016"/>
    <cellStyle name="Обычный 7 6" xfId="1017"/>
    <cellStyle name="Обычный 7 7" xfId="1018"/>
    <cellStyle name="Обычный 7 8" xfId="1019"/>
    <cellStyle name="Обычный 7 9" xfId="1020"/>
    <cellStyle name="Обычный 8" xfId="1021"/>
    <cellStyle name="Обычный 8 2" xfId="1022"/>
    <cellStyle name="Обычный 8 3" xfId="1023"/>
    <cellStyle name="Обычный 8 4" xfId="1024"/>
    <cellStyle name="Обычный 9" xfId="1025"/>
    <cellStyle name="Обычный 9 2" xfId="1026"/>
    <cellStyle name="Обычный_База 2 2 2 2 2 2" xfId="1027"/>
    <cellStyle name="Обычный_База_База1 2_База1 (version 1)" xfId="1028"/>
    <cellStyle name="Обычный_Выездка технические1" xfId="1029"/>
    <cellStyle name="Обычный_Выездка технические1 2" xfId="1030"/>
    <cellStyle name="Обычный_Выездка технические1 2 2" xfId="1031"/>
    <cellStyle name="Обычный_Выездка технические1 3" xfId="1032"/>
    <cellStyle name="Обычный_Выездка технические1 3 2" xfId="1033"/>
    <cellStyle name="Обычный_Измайлово-2003" xfId="1034"/>
    <cellStyle name="Обычный_Измайлово-2003 2" xfId="1035"/>
    <cellStyle name="Обычный_конкур К" xfId="1036"/>
    <cellStyle name="Обычный_конкур1" xfId="1037"/>
    <cellStyle name="Обычный_конкур1 11" xfId="1038"/>
    <cellStyle name="Обычный_конкур1 2" xfId="1039"/>
    <cellStyle name="Обычный_конкур1 2 2" xfId="1040"/>
    <cellStyle name="Обычный_конкур1 2 2 2" xfId="1041"/>
    <cellStyle name="Обычный_Лист Microsoft Excel" xfId="1042"/>
    <cellStyle name="Обычный_Лист Microsoft Excel 10" xfId="1043"/>
    <cellStyle name="Обычный_Лист Microsoft Excel 10 2" xfId="1044"/>
    <cellStyle name="Обычный_Лист Microsoft Excel 10 3" xfId="1045"/>
    <cellStyle name="Обычный_Лист Microsoft Excel 11" xfId="1046"/>
    <cellStyle name="Обычный_Лист Microsoft Excel 2" xfId="1047"/>
    <cellStyle name="Обычный_Лист Microsoft Excel 2 12" xfId="1048"/>
    <cellStyle name="Обычный_Лист Microsoft Excel 3" xfId="1049"/>
    <cellStyle name="Обычный_Лист Microsoft Excel 3 2" xfId="1050"/>
    <cellStyle name="Обычный_Орел" xfId="1051"/>
    <cellStyle name="Обычный_Орел 11" xfId="1052"/>
    <cellStyle name="Обычный_Россия (В) юниоры 2_Стартовые 04-06.04.13" xfId="1053"/>
    <cellStyle name="Обычный_Форма технических_конкур" xfId="1054"/>
    <cellStyle name="Плохой" xfId="1055"/>
    <cellStyle name="Плохой 2" xfId="1056"/>
    <cellStyle name="Плохой 3" xfId="1057"/>
    <cellStyle name="Плохой 4" xfId="1058"/>
    <cellStyle name="Пояснение" xfId="1059"/>
    <cellStyle name="Пояснение 2" xfId="1060"/>
    <cellStyle name="Пояснение 3" xfId="1061"/>
    <cellStyle name="Примечание" xfId="1062"/>
    <cellStyle name="Примечание 2" xfId="1063"/>
    <cellStyle name="Примечание 3" xfId="1064"/>
    <cellStyle name="Примечание 4" xfId="1065"/>
    <cellStyle name="Примечание 5" xfId="1066"/>
    <cellStyle name="Percent" xfId="1067"/>
    <cellStyle name="Процентный 2" xfId="1068"/>
    <cellStyle name="Связанная ячейка" xfId="1069"/>
    <cellStyle name="Связанная ячейка 2" xfId="1070"/>
    <cellStyle name="Связанная ячейка 3" xfId="1071"/>
    <cellStyle name="Текст предупреждения" xfId="1072"/>
    <cellStyle name="Текст предупреждения 2" xfId="1073"/>
    <cellStyle name="Текст предупреждения 3" xfId="1074"/>
    <cellStyle name="Comma" xfId="1075"/>
    <cellStyle name="Comma [0]" xfId="1076"/>
    <cellStyle name="Финансовый 2" xfId="1077"/>
    <cellStyle name="Финансовый 2 2" xfId="1078"/>
    <cellStyle name="Финансовый 2 2 2" xfId="1079"/>
    <cellStyle name="Финансовый 2 2 2 2" xfId="1080"/>
    <cellStyle name="Финансовый 2 2 3" xfId="1081"/>
    <cellStyle name="Финансовый 2 2 4" xfId="1082"/>
    <cellStyle name="Финансовый 2 2 4 2" xfId="1083"/>
    <cellStyle name="Финансовый 2 2 5" xfId="1084"/>
    <cellStyle name="Финансовый 2 2 5 2" xfId="1085"/>
    <cellStyle name="Финансовый 2 2 6" xfId="1086"/>
    <cellStyle name="Финансовый 2 2 6 2" xfId="1087"/>
    <cellStyle name="Финансовый 2 3" xfId="1088"/>
    <cellStyle name="Финансовый 2 3 2" xfId="1089"/>
    <cellStyle name="Финансовый 2 4" xfId="1090"/>
    <cellStyle name="Финансовый 2 4 2" xfId="1091"/>
    <cellStyle name="Финансовый 3" xfId="1092"/>
    <cellStyle name="Финансовый 3 2" xfId="1093"/>
    <cellStyle name="Финансовый 4" xfId="1094"/>
    <cellStyle name="Хороший" xfId="1095"/>
    <cellStyle name="Хороший 2" xfId="1096"/>
    <cellStyle name="Хороший 3" xfId="1097"/>
    <cellStyle name="Хороший 4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542925</xdr:colOff>
      <xdr:row>1</xdr:row>
      <xdr:rowOff>180975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66675</xdr:rowOff>
    </xdr:from>
    <xdr:to>
      <xdr:col>11</xdr:col>
      <xdr:colOff>762000</xdr:colOff>
      <xdr:row>2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66675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1</xdr:row>
      <xdr:rowOff>219075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57150</xdr:rowOff>
    </xdr:from>
    <xdr:to>
      <xdr:col>24</xdr:col>
      <xdr:colOff>438150</xdr:colOff>
      <xdr:row>3</xdr:row>
      <xdr:rowOff>38100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5715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2</xdr:row>
      <xdr:rowOff>209550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57150</xdr:rowOff>
    </xdr:from>
    <xdr:to>
      <xdr:col>24</xdr:col>
      <xdr:colOff>438150</xdr:colOff>
      <xdr:row>4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5715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1</xdr:row>
      <xdr:rowOff>66675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0</xdr:row>
      <xdr:rowOff>95250</xdr:rowOff>
    </xdr:from>
    <xdr:to>
      <xdr:col>19</xdr:col>
      <xdr:colOff>771525</xdr:colOff>
      <xdr:row>3</xdr:row>
      <xdr:rowOff>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0" y="95250"/>
          <a:ext cx="1504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3</xdr:col>
      <xdr:colOff>828675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0</xdr:row>
      <xdr:rowOff>133350</xdr:rowOff>
    </xdr:from>
    <xdr:to>
      <xdr:col>25</xdr:col>
      <xdr:colOff>219075</xdr:colOff>
      <xdr:row>3</xdr:row>
      <xdr:rowOff>66675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1333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1</xdr:row>
      <xdr:rowOff>228600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0</xdr:row>
      <xdr:rowOff>133350</xdr:rowOff>
    </xdr:from>
    <xdr:to>
      <xdr:col>25</xdr:col>
      <xdr:colOff>219075</xdr:colOff>
      <xdr:row>3</xdr:row>
      <xdr:rowOff>171450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13335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1</xdr:row>
      <xdr:rowOff>228600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0</xdr:row>
      <xdr:rowOff>133350</xdr:rowOff>
    </xdr:from>
    <xdr:to>
      <xdr:col>25</xdr:col>
      <xdr:colOff>219075</xdr:colOff>
      <xdr:row>3</xdr:row>
      <xdr:rowOff>171450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13335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73175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4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5.57421875" style="50" customWidth="1"/>
    <col min="2" max="3" width="4.28125" style="50" hidden="1" customWidth="1"/>
    <col min="4" max="4" width="19.57421875" style="48" customWidth="1"/>
    <col min="5" max="5" width="9.140625" style="48" customWidth="1"/>
    <col min="6" max="6" width="6.28125" style="48" customWidth="1"/>
    <col min="7" max="7" width="37.28125" style="48" customWidth="1"/>
    <col min="8" max="8" width="10.8515625" style="48" customWidth="1"/>
    <col min="9" max="9" width="19.7109375" style="51" customWidth="1"/>
    <col min="10" max="10" width="16.7109375" style="51" customWidth="1"/>
    <col min="11" max="11" width="25.140625" style="52" customWidth="1"/>
    <col min="12" max="12" width="14.140625" style="48" customWidth="1"/>
    <col min="13" max="16384" width="9.140625" style="48" customWidth="1"/>
  </cols>
  <sheetData>
    <row r="1" spans="1:12" s="60" customFormat="1" ht="39" customHeight="1">
      <c r="A1" s="241" t="s">
        <v>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60" customFormat="1" ht="33.75" customHeight="1">
      <c r="A2" s="242" t="s">
        <v>211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.75" customHeight="1">
      <c r="A3" s="242" t="s">
        <v>187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65" customFormat="1" ht="15" customHeight="1">
      <c r="A4" s="243" t="s">
        <v>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s="49" customFormat="1" ht="17.25" customHeight="1">
      <c r="A5" s="91" t="s">
        <v>74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238</v>
      </c>
    </row>
    <row r="6" spans="1:12" s="69" customFormat="1" ht="57.75" customHeight="1">
      <c r="A6" s="66" t="s">
        <v>1</v>
      </c>
      <c r="B6" s="66" t="s">
        <v>2</v>
      </c>
      <c r="C6" s="66" t="s">
        <v>14</v>
      </c>
      <c r="D6" s="67" t="s">
        <v>12</v>
      </c>
      <c r="E6" s="67" t="s">
        <v>3</v>
      </c>
      <c r="F6" s="66" t="s">
        <v>15</v>
      </c>
      <c r="G6" s="67" t="s">
        <v>13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2" s="191" customFormat="1" ht="42.75" customHeight="1">
      <c r="A7" s="394">
        <v>1</v>
      </c>
      <c r="B7" s="163"/>
      <c r="C7" s="163"/>
      <c r="D7" s="330" t="s">
        <v>291</v>
      </c>
      <c r="E7" s="331" t="s">
        <v>82</v>
      </c>
      <c r="F7" s="332" t="s">
        <v>8</v>
      </c>
      <c r="G7" s="333" t="s">
        <v>292</v>
      </c>
      <c r="H7" s="331" t="s">
        <v>129</v>
      </c>
      <c r="I7" s="332" t="s">
        <v>83</v>
      </c>
      <c r="J7" s="332" t="s">
        <v>39</v>
      </c>
      <c r="K7" s="334" t="s">
        <v>69</v>
      </c>
      <c r="L7" s="335" t="s">
        <v>40</v>
      </c>
    </row>
    <row r="8" spans="1:15" s="74" customFormat="1" ht="42.75" customHeight="1">
      <c r="A8" s="394">
        <v>2</v>
      </c>
      <c r="B8" s="163"/>
      <c r="C8" s="163"/>
      <c r="D8" s="336" t="s">
        <v>293</v>
      </c>
      <c r="E8" s="337" t="s">
        <v>173</v>
      </c>
      <c r="F8" s="338" t="s">
        <v>8</v>
      </c>
      <c r="G8" s="339" t="s">
        <v>294</v>
      </c>
      <c r="H8" s="340" t="s">
        <v>93</v>
      </c>
      <c r="I8" s="341" t="s">
        <v>199</v>
      </c>
      <c r="J8" s="341" t="s">
        <v>67</v>
      </c>
      <c r="K8" s="334" t="s">
        <v>69</v>
      </c>
      <c r="L8" s="335" t="s">
        <v>40</v>
      </c>
      <c r="M8" s="191"/>
      <c r="N8" s="191"/>
      <c r="O8" s="191"/>
    </row>
    <row r="9" spans="1:15" s="74" customFormat="1" ht="42.75" customHeight="1">
      <c r="A9" s="394">
        <v>3</v>
      </c>
      <c r="B9" s="163"/>
      <c r="C9" s="163"/>
      <c r="D9" s="336" t="s">
        <v>293</v>
      </c>
      <c r="E9" s="337" t="s">
        <v>173</v>
      </c>
      <c r="F9" s="338" t="s">
        <v>8</v>
      </c>
      <c r="G9" s="339" t="s">
        <v>295</v>
      </c>
      <c r="H9" s="340" t="s">
        <v>174</v>
      </c>
      <c r="I9" s="341" t="s">
        <v>63</v>
      </c>
      <c r="J9" s="341" t="s">
        <v>67</v>
      </c>
      <c r="K9" s="334" t="s">
        <v>69</v>
      </c>
      <c r="L9" s="335" t="s">
        <v>40</v>
      </c>
      <c r="M9" s="191"/>
      <c r="N9" s="191"/>
      <c r="O9" s="191"/>
    </row>
    <row r="10" spans="1:15" s="74" customFormat="1" ht="42.75" customHeight="1">
      <c r="A10" s="394">
        <v>4</v>
      </c>
      <c r="B10" s="163"/>
      <c r="C10" s="163"/>
      <c r="D10" s="342" t="s">
        <v>296</v>
      </c>
      <c r="E10" s="343" t="s">
        <v>166</v>
      </c>
      <c r="F10" s="344" t="s">
        <v>8</v>
      </c>
      <c r="G10" s="345" t="s">
        <v>297</v>
      </c>
      <c r="H10" s="340" t="s">
        <v>127</v>
      </c>
      <c r="I10" s="346" t="s">
        <v>88</v>
      </c>
      <c r="J10" s="341" t="s">
        <v>84</v>
      </c>
      <c r="K10" s="347" t="s">
        <v>85</v>
      </c>
      <c r="L10" s="335" t="s">
        <v>40</v>
      </c>
      <c r="M10" s="191"/>
      <c r="N10" s="191"/>
      <c r="O10" s="191"/>
    </row>
    <row r="11" spans="1:15" s="74" customFormat="1" ht="42.75" customHeight="1">
      <c r="A11" s="394">
        <v>5</v>
      </c>
      <c r="B11" s="163"/>
      <c r="C11" s="163"/>
      <c r="D11" s="348" t="s">
        <v>298</v>
      </c>
      <c r="E11" s="331" t="s">
        <v>137</v>
      </c>
      <c r="F11" s="332" t="s">
        <v>10</v>
      </c>
      <c r="G11" s="349" t="s">
        <v>299</v>
      </c>
      <c r="H11" s="350" t="s">
        <v>115</v>
      </c>
      <c r="I11" s="351" t="s">
        <v>97</v>
      </c>
      <c r="J11" s="332" t="s">
        <v>97</v>
      </c>
      <c r="K11" s="334" t="s">
        <v>113</v>
      </c>
      <c r="L11" s="335" t="s">
        <v>40</v>
      </c>
      <c r="M11" s="191"/>
      <c r="N11" s="191"/>
      <c r="O11" s="191"/>
    </row>
    <row r="12" spans="1:15" s="74" customFormat="1" ht="42.75" customHeight="1">
      <c r="A12" s="394">
        <v>6</v>
      </c>
      <c r="B12" s="163"/>
      <c r="C12" s="163"/>
      <c r="D12" s="352" t="s">
        <v>300</v>
      </c>
      <c r="E12" s="337" t="s">
        <v>215</v>
      </c>
      <c r="F12" s="353">
        <v>2</v>
      </c>
      <c r="G12" s="354" t="s">
        <v>301</v>
      </c>
      <c r="H12" s="337" t="s">
        <v>216</v>
      </c>
      <c r="I12" s="353" t="s">
        <v>217</v>
      </c>
      <c r="J12" s="353" t="s">
        <v>218</v>
      </c>
      <c r="K12" s="355" t="s">
        <v>168</v>
      </c>
      <c r="L12" s="335" t="s">
        <v>40</v>
      </c>
      <c r="M12" s="191"/>
      <c r="N12" s="191"/>
      <c r="O12" s="191"/>
    </row>
    <row r="13" spans="1:15" s="74" customFormat="1" ht="42.75" customHeight="1">
      <c r="A13" s="394">
        <v>7</v>
      </c>
      <c r="B13" s="163"/>
      <c r="C13" s="163"/>
      <c r="D13" s="352" t="s">
        <v>302</v>
      </c>
      <c r="E13" s="343" t="s">
        <v>105</v>
      </c>
      <c r="F13" s="356" t="s">
        <v>201</v>
      </c>
      <c r="G13" s="357" t="s">
        <v>303</v>
      </c>
      <c r="H13" s="358" t="s">
        <v>107</v>
      </c>
      <c r="I13" s="359" t="s">
        <v>97</v>
      </c>
      <c r="J13" s="353" t="s">
        <v>97</v>
      </c>
      <c r="K13" s="334" t="s">
        <v>113</v>
      </c>
      <c r="L13" s="335" t="s">
        <v>40</v>
      </c>
      <c r="M13" s="191"/>
      <c r="N13" s="191"/>
      <c r="O13" s="191"/>
    </row>
    <row r="14" spans="1:15" s="74" customFormat="1" ht="42.75" customHeight="1">
      <c r="A14" s="394">
        <v>8</v>
      </c>
      <c r="B14" s="163"/>
      <c r="C14" s="163"/>
      <c r="D14" s="330" t="s">
        <v>304</v>
      </c>
      <c r="E14" s="331" t="s">
        <v>136</v>
      </c>
      <c r="F14" s="332" t="s">
        <v>10</v>
      </c>
      <c r="G14" s="360" t="s">
        <v>305</v>
      </c>
      <c r="H14" s="361" t="s">
        <v>95</v>
      </c>
      <c r="I14" s="332" t="s">
        <v>96</v>
      </c>
      <c r="J14" s="362" t="s">
        <v>97</v>
      </c>
      <c r="K14" s="334" t="s">
        <v>113</v>
      </c>
      <c r="L14" s="335" t="s">
        <v>40</v>
      </c>
      <c r="M14" s="191"/>
      <c r="N14" s="191"/>
      <c r="O14" s="191"/>
    </row>
    <row r="15" spans="1:15" s="74" customFormat="1" ht="42.75" customHeight="1">
      <c r="A15" s="394">
        <v>9</v>
      </c>
      <c r="B15" s="163"/>
      <c r="C15" s="163"/>
      <c r="D15" s="330" t="s">
        <v>306</v>
      </c>
      <c r="E15" s="331" t="s">
        <v>182</v>
      </c>
      <c r="F15" s="332" t="s">
        <v>8</v>
      </c>
      <c r="G15" s="333" t="s">
        <v>307</v>
      </c>
      <c r="H15" s="331" t="s">
        <v>183</v>
      </c>
      <c r="I15" s="332" t="s">
        <v>184</v>
      </c>
      <c r="J15" s="332" t="s">
        <v>193</v>
      </c>
      <c r="K15" s="363" t="s">
        <v>185</v>
      </c>
      <c r="L15" s="335" t="s">
        <v>40</v>
      </c>
      <c r="M15" s="191"/>
      <c r="N15" s="191"/>
      <c r="O15" s="191"/>
    </row>
    <row r="16" spans="1:15" s="74" customFormat="1" ht="42.75" customHeight="1">
      <c r="A16" s="394">
        <v>10</v>
      </c>
      <c r="B16" s="163"/>
      <c r="C16" s="163"/>
      <c r="D16" s="364" t="s">
        <v>308</v>
      </c>
      <c r="E16" s="365" t="s">
        <v>109</v>
      </c>
      <c r="F16" s="332" t="s">
        <v>8</v>
      </c>
      <c r="G16" s="360" t="s">
        <v>305</v>
      </c>
      <c r="H16" s="361" t="s">
        <v>95</v>
      </c>
      <c r="I16" s="332" t="s">
        <v>96</v>
      </c>
      <c r="J16" s="334" t="s">
        <v>97</v>
      </c>
      <c r="K16" s="334" t="s">
        <v>113</v>
      </c>
      <c r="L16" s="335" t="s">
        <v>40</v>
      </c>
      <c r="M16" s="191"/>
      <c r="N16" s="191"/>
      <c r="O16" s="191"/>
    </row>
    <row r="17" spans="1:15" s="74" customFormat="1" ht="42.75" customHeight="1">
      <c r="A17" s="394">
        <v>11</v>
      </c>
      <c r="B17" s="163"/>
      <c r="C17" s="163"/>
      <c r="D17" s="366" t="s">
        <v>308</v>
      </c>
      <c r="E17" s="365" t="s">
        <v>109</v>
      </c>
      <c r="F17" s="351" t="s">
        <v>8</v>
      </c>
      <c r="G17" s="367" t="s">
        <v>309</v>
      </c>
      <c r="H17" s="368" t="s">
        <v>111</v>
      </c>
      <c r="I17" s="369" t="s">
        <v>112</v>
      </c>
      <c r="J17" s="370" t="s">
        <v>97</v>
      </c>
      <c r="K17" s="370" t="s">
        <v>113</v>
      </c>
      <c r="L17" s="335" t="s">
        <v>40</v>
      </c>
      <c r="M17" s="191"/>
      <c r="N17" s="191"/>
      <c r="O17" s="191"/>
    </row>
    <row r="18" spans="1:15" s="74" customFormat="1" ht="42.75" customHeight="1">
      <c r="A18" s="394">
        <v>12</v>
      </c>
      <c r="B18" s="162"/>
      <c r="C18" s="162"/>
      <c r="D18" s="342" t="s">
        <v>310</v>
      </c>
      <c r="E18" s="343" t="s">
        <v>163</v>
      </c>
      <c r="F18" s="359" t="s">
        <v>8</v>
      </c>
      <c r="G18" s="339" t="s">
        <v>311</v>
      </c>
      <c r="H18" s="340" t="s">
        <v>131</v>
      </c>
      <c r="I18" s="341" t="s">
        <v>87</v>
      </c>
      <c r="J18" s="341" t="s">
        <v>84</v>
      </c>
      <c r="K18" s="341" t="s">
        <v>68</v>
      </c>
      <c r="L18" s="335" t="s">
        <v>40</v>
      </c>
      <c r="M18" s="191"/>
      <c r="N18" s="191"/>
      <c r="O18" s="191"/>
    </row>
    <row r="19" spans="1:15" s="74" customFormat="1" ht="42.75" customHeight="1">
      <c r="A19" s="394">
        <v>13</v>
      </c>
      <c r="B19" s="163"/>
      <c r="C19" s="163"/>
      <c r="D19" s="371" t="s">
        <v>312</v>
      </c>
      <c r="E19" s="331" t="s">
        <v>121</v>
      </c>
      <c r="F19" s="341" t="s">
        <v>8</v>
      </c>
      <c r="G19" s="357" t="s">
        <v>313</v>
      </c>
      <c r="H19" s="361" t="s">
        <v>102</v>
      </c>
      <c r="I19" s="341" t="s">
        <v>103</v>
      </c>
      <c r="J19" s="332" t="s">
        <v>97</v>
      </c>
      <c r="K19" s="334" t="s">
        <v>104</v>
      </c>
      <c r="L19" s="335" t="s">
        <v>40</v>
      </c>
      <c r="M19" s="191"/>
      <c r="N19" s="191"/>
      <c r="O19" s="191"/>
    </row>
    <row r="20" spans="1:15" s="74" customFormat="1" ht="42.75" customHeight="1">
      <c r="A20" s="394">
        <v>14</v>
      </c>
      <c r="B20" s="163"/>
      <c r="C20" s="163"/>
      <c r="D20" s="372" t="s">
        <v>314</v>
      </c>
      <c r="E20" s="373" t="s">
        <v>240</v>
      </c>
      <c r="F20" s="353" t="s">
        <v>8</v>
      </c>
      <c r="G20" s="374" t="s">
        <v>315</v>
      </c>
      <c r="H20" s="375" t="s">
        <v>242</v>
      </c>
      <c r="I20" s="338" t="s">
        <v>243</v>
      </c>
      <c r="J20" s="338" t="s">
        <v>244</v>
      </c>
      <c r="K20" s="376" t="s">
        <v>245</v>
      </c>
      <c r="L20" s="335" t="s">
        <v>40</v>
      </c>
      <c r="M20" s="191"/>
      <c r="N20" s="191"/>
      <c r="O20" s="191"/>
    </row>
    <row r="21" spans="1:15" s="74" customFormat="1" ht="42.75" customHeight="1">
      <c r="A21" s="394">
        <v>15</v>
      </c>
      <c r="B21" s="162"/>
      <c r="C21" s="162"/>
      <c r="D21" s="342" t="s">
        <v>316</v>
      </c>
      <c r="E21" s="331" t="s">
        <v>100</v>
      </c>
      <c r="F21" s="341">
        <v>3</v>
      </c>
      <c r="G21" s="357" t="s">
        <v>313</v>
      </c>
      <c r="H21" s="361" t="s">
        <v>102</v>
      </c>
      <c r="I21" s="341" t="s">
        <v>103</v>
      </c>
      <c r="J21" s="334" t="s">
        <v>97</v>
      </c>
      <c r="K21" s="334" t="s">
        <v>104</v>
      </c>
      <c r="L21" s="335" t="s">
        <v>40</v>
      </c>
      <c r="M21" s="191"/>
      <c r="N21" s="191"/>
      <c r="O21" s="191"/>
    </row>
    <row r="22" spans="1:15" s="74" customFormat="1" ht="42.75" customHeight="1">
      <c r="A22" s="394">
        <v>16</v>
      </c>
      <c r="B22" s="163"/>
      <c r="C22" s="163"/>
      <c r="D22" s="364" t="s">
        <v>317</v>
      </c>
      <c r="E22" s="343" t="s">
        <v>231</v>
      </c>
      <c r="F22" s="359" t="s">
        <v>8</v>
      </c>
      <c r="G22" s="377" t="s">
        <v>318</v>
      </c>
      <c r="H22" s="365" t="s">
        <v>225</v>
      </c>
      <c r="I22" s="378" t="s">
        <v>157</v>
      </c>
      <c r="J22" s="378" t="s">
        <v>48</v>
      </c>
      <c r="K22" s="334" t="s">
        <v>229</v>
      </c>
      <c r="L22" s="335" t="s">
        <v>40</v>
      </c>
      <c r="M22" s="191"/>
      <c r="N22" s="191"/>
      <c r="O22" s="191"/>
    </row>
    <row r="23" spans="1:15" s="74" customFormat="1" ht="42.75" customHeight="1">
      <c r="A23" s="394">
        <v>17</v>
      </c>
      <c r="B23" s="163"/>
      <c r="C23" s="163"/>
      <c r="D23" s="364" t="s">
        <v>317</v>
      </c>
      <c r="E23" s="343" t="s">
        <v>231</v>
      </c>
      <c r="F23" s="359" t="s">
        <v>8</v>
      </c>
      <c r="G23" s="377" t="s">
        <v>319</v>
      </c>
      <c r="H23" s="365" t="s">
        <v>226</v>
      </c>
      <c r="I23" s="378" t="s">
        <v>227</v>
      </c>
      <c r="J23" s="378" t="s">
        <v>48</v>
      </c>
      <c r="K23" s="334" t="s">
        <v>229</v>
      </c>
      <c r="L23" s="335" t="s">
        <v>40</v>
      </c>
      <c r="M23" s="191"/>
      <c r="N23" s="191"/>
      <c r="O23" s="191"/>
    </row>
    <row r="24" spans="1:15" s="74" customFormat="1" ht="42.75" customHeight="1">
      <c r="A24" s="394">
        <v>18</v>
      </c>
      <c r="B24" s="163"/>
      <c r="C24" s="163"/>
      <c r="D24" s="330" t="s">
        <v>320</v>
      </c>
      <c r="E24" s="331" t="s">
        <v>214</v>
      </c>
      <c r="F24" s="332" t="s">
        <v>8</v>
      </c>
      <c r="G24" s="333" t="s">
        <v>307</v>
      </c>
      <c r="H24" s="331" t="s">
        <v>183</v>
      </c>
      <c r="I24" s="332" t="s">
        <v>184</v>
      </c>
      <c r="J24" s="332" t="s">
        <v>193</v>
      </c>
      <c r="K24" s="363" t="s">
        <v>185</v>
      </c>
      <c r="L24" s="335" t="s">
        <v>40</v>
      </c>
      <c r="M24" s="191"/>
      <c r="N24" s="191"/>
      <c r="O24" s="191"/>
    </row>
    <row r="25" spans="1:15" s="74" customFormat="1" ht="42.75" customHeight="1">
      <c r="A25" s="394">
        <v>19</v>
      </c>
      <c r="B25" s="163"/>
      <c r="C25" s="163"/>
      <c r="D25" s="371" t="s">
        <v>321</v>
      </c>
      <c r="E25" s="331" t="s">
        <v>119</v>
      </c>
      <c r="F25" s="341" t="s">
        <v>8</v>
      </c>
      <c r="G25" s="379" t="s">
        <v>322</v>
      </c>
      <c r="H25" s="380" t="s">
        <v>135</v>
      </c>
      <c r="I25" s="359" t="s">
        <v>97</v>
      </c>
      <c r="J25" s="362" t="s">
        <v>97</v>
      </c>
      <c r="K25" s="334" t="s">
        <v>113</v>
      </c>
      <c r="L25" s="335" t="s">
        <v>40</v>
      </c>
      <c r="M25" s="191"/>
      <c r="N25" s="191"/>
      <c r="O25" s="191"/>
    </row>
    <row r="26" spans="1:15" s="74" customFormat="1" ht="42.75" customHeight="1">
      <c r="A26" s="394">
        <v>20</v>
      </c>
      <c r="B26" s="163"/>
      <c r="C26" s="163"/>
      <c r="D26" s="371" t="s">
        <v>321</v>
      </c>
      <c r="E26" s="331" t="s">
        <v>119</v>
      </c>
      <c r="F26" s="341" t="s">
        <v>8</v>
      </c>
      <c r="G26" s="357" t="s">
        <v>313</v>
      </c>
      <c r="H26" s="361" t="s">
        <v>102</v>
      </c>
      <c r="I26" s="341" t="s">
        <v>103</v>
      </c>
      <c r="J26" s="334" t="s">
        <v>97</v>
      </c>
      <c r="K26" s="334" t="s">
        <v>113</v>
      </c>
      <c r="L26" s="335" t="s">
        <v>40</v>
      </c>
      <c r="M26" s="191"/>
      <c r="N26" s="191"/>
      <c r="O26" s="191"/>
    </row>
    <row r="27" spans="1:15" s="74" customFormat="1" ht="42.75" customHeight="1">
      <c r="A27" s="394">
        <v>21</v>
      </c>
      <c r="B27" s="163"/>
      <c r="C27" s="163"/>
      <c r="D27" s="342" t="s">
        <v>323</v>
      </c>
      <c r="E27" s="340" t="s">
        <v>180</v>
      </c>
      <c r="F27" s="341" t="s">
        <v>8</v>
      </c>
      <c r="G27" s="354" t="s">
        <v>324</v>
      </c>
      <c r="H27" s="337" t="s">
        <v>233</v>
      </c>
      <c r="I27" s="353" t="s">
        <v>234</v>
      </c>
      <c r="J27" s="341" t="s">
        <v>48</v>
      </c>
      <c r="K27" s="341" t="s">
        <v>68</v>
      </c>
      <c r="L27" s="335" t="s">
        <v>40</v>
      </c>
      <c r="M27" s="191"/>
      <c r="N27" s="191"/>
      <c r="O27" s="191"/>
    </row>
    <row r="28" spans="1:15" s="74" customFormat="1" ht="42.75" customHeight="1">
      <c r="A28" s="394">
        <v>22</v>
      </c>
      <c r="B28" s="163"/>
      <c r="C28" s="163"/>
      <c r="D28" s="342" t="s">
        <v>325</v>
      </c>
      <c r="E28" s="340" t="s">
        <v>220</v>
      </c>
      <c r="F28" s="341" t="s">
        <v>8</v>
      </c>
      <c r="G28" s="339" t="s">
        <v>326</v>
      </c>
      <c r="H28" s="340" t="s">
        <v>222</v>
      </c>
      <c r="I28" s="341" t="s">
        <v>223</v>
      </c>
      <c r="J28" s="341" t="s">
        <v>39</v>
      </c>
      <c r="K28" s="355" t="s">
        <v>168</v>
      </c>
      <c r="L28" s="335" t="s">
        <v>40</v>
      </c>
      <c r="M28" s="191"/>
      <c r="N28" s="191"/>
      <c r="O28" s="191"/>
    </row>
    <row r="29" spans="1:15" s="74" customFormat="1" ht="42.75" customHeight="1">
      <c r="A29" s="394">
        <v>23</v>
      </c>
      <c r="B29" s="163"/>
      <c r="C29" s="163"/>
      <c r="D29" s="330" t="s">
        <v>327</v>
      </c>
      <c r="E29" s="331" t="s">
        <v>198</v>
      </c>
      <c r="F29" s="332" t="s">
        <v>8</v>
      </c>
      <c r="G29" s="333" t="s">
        <v>328</v>
      </c>
      <c r="H29" s="331" t="s">
        <v>196</v>
      </c>
      <c r="I29" s="332" t="s">
        <v>184</v>
      </c>
      <c r="J29" s="332" t="s">
        <v>193</v>
      </c>
      <c r="K29" s="363" t="s">
        <v>185</v>
      </c>
      <c r="L29" s="335" t="s">
        <v>40</v>
      </c>
      <c r="M29" s="191"/>
      <c r="N29" s="191"/>
      <c r="O29" s="191"/>
    </row>
    <row r="30" spans="1:15" s="74" customFormat="1" ht="42.75" customHeight="1">
      <c r="A30" s="394">
        <v>24</v>
      </c>
      <c r="B30" s="163"/>
      <c r="C30" s="163"/>
      <c r="D30" s="330" t="s">
        <v>327</v>
      </c>
      <c r="E30" s="331" t="s">
        <v>198</v>
      </c>
      <c r="F30" s="332" t="s">
        <v>8</v>
      </c>
      <c r="G30" s="333" t="s">
        <v>307</v>
      </c>
      <c r="H30" s="331" t="s">
        <v>183</v>
      </c>
      <c r="I30" s="332" t="s">
        <v>184</v>
      </c>
      <c r="J30" s="332" t="s">
        <v>193</v>
      </c>
      <c r="K30" s="363" t="s">
        <v>185</v>
      </c>
      <c r="L30" s="335" t="s">
        <v>40</v>
      </c>
      <c r="M30" s="191"/>
      <c r="N30" s="191"/>
      <c r="O30" s="191"/>
    </row>
    <row r="31" spans="1:15" s="74" customFormat="1" ht="42.75" customHeight="1">
      <c r="A31" s="394">
        <v>25</v>
      </c>
      <c r="B31" s="163"/>
      <c r="C31" s="163"/>
      <c r="D31" s="342" t="s">
        <v>329</v>
      </c>
      <c r="E31" s="340" t="s">
        <v>167</v>
      </c>
      <c r="F31" s="341" t="s">
        <v>8</v>
      </c>
      <c r="G31" s="381" t="s">
        <v>330</v>
      </c>
      <c r="H31" s="340" t="s">
        <v>159</v>
      </c>
      <c r="I31" s="341" t="s">
        <v>160</v>
      </c>
      <c r="J31" s="341" t="s">
        <v>161</v>
      </c>
      <c r="K31" s="363" t="s">
        <v>162</v>
      </c>
      <c r="L31" s="335" t="s">
        <v>40</v>
      </c>
      <c r="M31" s="191"/>
      <c r="N31" s="191"/>
      <c r="O31" s="191"/>
    </row>
    <row r="32" spans="1:15" s="74" customFormat="1" ht="42.75" customHeight="1">
      <c r="A32" s="394">
        <v>26</v>
      </c>
      <c r="B32" s="163"/>
      <c r="C32" s="163"/>
      <c r="D32" s="330" t="s">
        <v>331</v>
      </c>
      <c r="E32" s="343" t="s">
        <v>236</v>
      </c>
      <c r="F32" s="332" t="s">
        <v>8</v>
      </c>
      <c r="G32" s="382" t="s">
        <v>332</v>
      </c>
      <c r="H32" s="380" t="s">
        <v>135</v>
      </c>
      <c r="I32" s="359" t="s">
        <v>97</v>
      </c>
      <c r="J32" s="383" t="s">
        <v>97</v>
      </c>
      <c r="K32" s="384" t="s">
        <v>98</v>
      </c>
      <c r="L32" s="335" t="s">
        <v>40</v>
      </c>
      <c r="M32" s="191"/>
      <c r="N32" s="191"/>
      <c r="O32" s="191"/>
    </row>
    <row r="33" spans="1:15" s="74" customFormat="1" ht="42.75" customHeight="1">
      <c r="A33" s="394">
        <v>27</v>
      </c>
      <c r="B33" s="163"/>
      <c r="C33" s="163"/>
      <c r="D33" s="330" t="s">
        <v>333</v>
      </c>
      <c r="E33" s="331"/>
      <c r="F33" s="353">
        <v>2</v>
      </c>
      <c r="G33" s="333" t="s">
        <v>334</v>
      </c>
      <c r="H33" s="331" t="s">
        <v>142</v>
      </c>
      <c r="I33" s="332" t="s">
        <v>143</v>
      </c>
      <c r="J33" s="332" t="s">
        <v>143</v>
      </c>
      <c r="K33" s="385" t="s">
        <v>283</v>
      </c>
      <c r="L33" s="335" t="s">
        <v>40</v>
      </c>
      <c r="M33" s="191"/>
      <c r="N33" s="191"/>
      <c r="O33" s="191"/>
    </row>
    <row r="34" spans="1:15" s="74" customFormat="1" ht="42.75" customHeight="1">
      <c r="A34" s="394">
        <v>28</v>
      </c>
      <c r="B34" s="163"/>
      <c r="C34" s="163"/>
      <c r="D34" s="386" t="s">
        <v>335</v>
      </c>
      <c r="E34" s="387" t="s">
        <v>151</v>
      </c>
      <c r="F34" s="388" t="s">
        <v>8</v>
      </c>
      <c r="G34" s="389" t="s">
        <v>336</v>
      </c>
      <c r="H34" s="390" t="s">
        <v>152</v>
      </c>
      <c r="I34" s="391" t="s">
        <v>153</v>
      </c>
      <c r="J34" s="391" t="s">
        <v>143</v>
      </c>
      <c r="K34" s="363" t="s">
        <v>147</v>
      </c>
      <c r="L34" s="335" t="s">
        <v>40</v>
      </c>
      <c r="M34" s="191"/>
      <c r="N34" s="191"/>
      <c r="O34" s="191"/>
    </row>
    <row r="35" spans="1:15" s="74" customFormat="1" ht="42.75" customHeight="1">
      <c r="A35" s="394">
        <v>29</v>
      </c>
      <c r="B35" s="163"/>
      <c r="C35" s="163"/>
      <c r="D35" s="342" t="s">
        <v>337</v>
      </c>
      <c r="E35" s="340" t="s">
        <v>52</v>
      </c>
      <c r="F35" s="341">
        <v>3</v>
      </c>
      <c r="G35" s="377" t="s">
        <v>318</v>
      </c>
      <c r="H35" s="365" t="s">
        <v>225</v>
      </c>
      <c r="I35" s="378" t="s">
        <v>157</v>
      </c>
      <c r="J35" s="332" t="s">
        <v>39</v>
      </c>
      <c r="K35" s="334" t="s">
        <v>69</v>
      </c>
      <c r="L35" s="335" t="s">
        <v>40</v>
      </c>
      <c r="M35" s="191"/>
      <c r="N35" s="191"/>
      <c r="O35" s="191"/>
    </row>
    <row r="36" spans="1:15" s="74" customFormat="1" ht="42.75" customHeight="1">
      <c r="A36" s="394">
        <v>30</v>
      </c>
      <c r="B36" s="163"/>
      <c r="C36" s="163"/>
      <c r="D36" s="342" t="s">
        <v>337</v>
      </c>
      <c r="E36" s="340" t="s">
        <v>52</v>
      </c>
      <c r="F36" s="341">
        <v>3</v>
      </c>
      <c r="G36" s="377" t="s">
        <v>319</v>
      </c>
      <c r="H36" s="365" t="s">
        <v>226</v>
      </c>
      <c r="I36" s="378" t="s">
        <v>227</v>
      </c>
      <c r="J36" s="392" t="s">
        <v>39</v>
      </c>
      <c r="K36" s="334" t="s">
        <v>69</v>
      </c>
      <c r="L36" s="335" t="s">
        <v>40</v>
      </c>
      <c r="M36" s="191"/>
      <c r="N36" s="191"/>
      <c r="O36" s="191"/>
    </row>
    <row r="37" spans="1:15" s="74" customFormat="1" ht="42.75" customHeight="1">
      <c r="A37" s="394">
        <v>31</v>
      </c>
      <c r="B37" s="163"/>
      <c r="C37" s="163"/>
      <c r="D37" s="342" t="s">
        <v>337</v>
      </c>
      <c r="E37" s="340" t="s">
        <v>52</v>
      </c>
      <c r="F37" s="341">
        <v>3</v>
      </c>
      <c r="G37" s="339" t="s">
        <v>338</v>
      </c>
      <c r="H37" s="340" t="s">
        <v>79</v>
      </c>
      <c r="I37" s="341" t="s">
        <v>80</v>
      </c>
      <c r="J37" s="341" t="s">
        <v>39</v>
      </c>
      <c r="K37" s="341" t="s">
        <v>68</v>
      </c>
      <c r="L37" s="335" t="s">
        <v>40</v>
      </c>
      <c r="M37" s="191"/>
      <c r="N37" s="191"/>
      <c r="O37" s="191"/>
    </row>
    <row r="38" spans="1:15" s="74" customFormat="1" ht="42.75" customHeight="1">
      <c r="A38" s="394">
        <v>32</v>
      </c>
      <c r="B38" s="163"/>
      <c r="C38" s="163"/>
      <c r="D38" s="372" t="s">
        <v>339</v>
      </c>
      <c r="E38" s="373" t="s">
        <v>247</v>
      </c>
      <c r="F38" s="353" t="s">
        <v>8</v>
      </c>
      <c r="G38" s="374" t="s">
        <v>340</v>
      </c>
      <c r="H38" s="375" t="s">
        <v>249</v>
      </c>
      <c r="I38" s="338" t="s">
        <v>243</v>
      </c>
      <c r="J38" s="338" t="s">
        <v>244</v>
      </c>
      <c r="K38" s="376" t="s">
        <v>245</v>
      </c>
      <c r="L38" s="335" t="s">
        <v>40</v>
      </c>
      <c r="M38" s="191"/>
      <c r="N38" s="191"/>
      <c r="O38" s="191"/>
    </row>
    <row r="39" spans="1:15" s="74" customFormat="1" ht="42.75" customHeight="1">
      <c r="A39" s="394">
        <v>33</v>
      </c>
      <c r="B39" s="163"/>
      <c r="C39" s="163"/>
      <c r="D39" s="330" t="s">
        <v>341</v>
      </c>
      <c r="E39" s="331" t="s">
        <v>154</v>
      </c>
      <c r="F39" s="332" t="s">
        <v>8</v>
      </c>
      <c r="G39" s="333" t="s">
        <v>342</v>
      </c>
      <c r="H39" s="331" t="s">
        <v>144</v>
      </c>
      <c r="I39" s="332" t="s">
        <v>146</v>
      </c>
      <c r="J39" s="332" t="s">
        <v>143</v>
      </c>
      <c r="K39" s="363" t="s">
        <v>267</v>
      </c>
      <c r="L39" s="335" t="s">
        <v>40</v>
      </c>
      <c r="M39" s="191"/>
      <c r="N39" s="191"/>
      <c r="O39" s="191"/>
    </row>
    <row r="40" spans="1:15" s="74" customFormat="1" ht="42.75" customHeight="1">
      <c r="A40" s="394">
        <v>34</v>
      </c>
      <c r="B40" s="163"/>
      <c r="C40" s="163"/>
      <c r="D40" s="330" t="s">
        <v>343</v>
      </c>
      <c r="E40" s="331" t="s">
        <v>66</v>
      </c>
      <c r="F40" s="332" t="s">
        <v>10</v>
      </c>
      <c r="G40" s="333" t="s">
        <v>344</v>
      </c>
      <c r="H40" s="331" t="s">
        <v>175</v>
      </c>
      <c r="I40" s="332" t="s">
        <v>191</v>
      </c>
      <c r="J40" s="332" t="s">
        <v>67</v>
      </c>
      <c r="K40" s="363" t="s">
        <v>81</v>
      </c>
      <c r="L40" s="335" t="s">
        <v>40</v>
      </c>
      <c r="M40" s="191"/>
      <c r="N40" s="191"/>
      <c r="O40" s="191"/>
    </row>
    <row r="41" spans="1:15" s="74" customFormat="1" ht="42.75" customHeight="1">
      <c r="A41" s="394">
        <v>35</v>
      </c>
      <c r="B41" s="163"/>
      <c r="C41" s="163"/>
      <c r="D41" s="330" t="s">
        <v>345</v>
      </c>
      <c r="E41" s="331" t="s">
        <v>224</v>
      </c>
      <c r="F41" s="332" t="s">
        <v>8</v>
      </c>
      <c r="G41" s="333" t="s">
        <v>346</v>
      </c>
      <c r="H41" s="331" t="s">
        <v>202</v>
      </c>
      <c r="I41" s="332" t="s">
        <v>203</v>
      </c>
      <c r="J41" s="332" t="s">
        <v>200</v>
      </c>
      <c r="K41" s="355" t="s">
        <v>168</v>
      </c>
      <c r="L41" s="335" t="s">
        <v>40</v>
      </c>
      <c r="M41" s="191"/>
      <c r="N41" s="191"/>
      <c r="O41" s="191"/>
    </row>
    <row r="42" spans="1:15" s="74" customFormat="1" ht="42.75" customHeight="1">
      <c r="A42" s="394">
        <v>36</v>
      </c>
      <c r="B42" s="163"/>
      <c r="C42" s="163"/>
      <c r="D42" s="393" t="s">
        <v>347</v>
      </c>
      <c r="E42" s="331" t="s">
        <v>71</v>
      </c>
      <c r="F42" s="332">
        <v>2</v>
      </c>
      <c r="G42" s="349" t="s">
        <v>348</v>
      </c>
      <c r="H42" s="350" t="s">
        <v>89</v>
      </c>
      <c r="I42" s="351" t="s">
        <v>90</v>
      </c>
      <c r="J42" s="351" t="s">
        <v>70</v>
      </c>
      <c r="K42" s="334" t="s">
        <v>69</v>
      </c>
      <c r="L42" s="335" t="s">
        <v>40</v>
      </c>
      <c r="M42" s="191"/>
      <c r="N42" s="191"/>
      <c r="O42" s="191"/>
    </row>
    <row r="43" spans="1:15" s="74" customFormat="1" ht="42.75" customHeight="1">
      <c r="A43" s="394">
        <v>37</v>
      </c>
      <c r="B43" s="163"/>
      <c r="C43" s="163"/>
      <c r="D43" s="330" t="s">
        <v>349</v>
      </c>
      <c r="E43" s="331" t="s">
        <v>172</v>
      </c>
      <c r="F43" s="332" t="s">
        <v>8</v>
      </c>
      <c r="G43" s="357" t="s">
        <v>350</v>
      </c>
      <c r="H43" s="331" t="s">
        <v>107</v>
      </c>
      <c r="I43" s="332" t="s">
        <v>97</v>
      </c>
      <c r="J43" s="332" t="s">
        <v>97</v>
      </c>
      <c r="K43" s="334" t="s">
        <v>113</v>
      </c>
      <c r="L43" s="335" t="s">
        <v>40</v>
      </c>
      <c r="M43" s="191"/>
      <c r="N43" s="191"/>
      <c r="O43" s="191"/>
    </row>
    <row r="44" spans="1:12" ht="53.25" customHeight="1">
      <c r="A44" s="116"/>
      <c r="D44" s="117"/>
      <c r="E44" s="117"/>
      <c r="F44" s="117"/>
      <c r="G44" s="117"/>
      <c r="H44" s="117"/>
      <c r="I44" s="118"/>
      <c r="J44" s="118"/>
      <c r="K44" s="119"/>
      <c r="L44" s="117"/>
    </row>
    <row r="45" spans="1:15" s="157" customFormat="1" ht="18.75" customHeight="1">
      <c r="A45" s="156"/>
      <c r="D45" s="157" t="s">
        <v>18</v>
      </c>
      <c r="H45" s="158" t="s">
        <v>204</v>
      </c>
      <c r="I45" s="159"/>
      <c r="J45" s="153"/>
      <c r="K45" s="156"/>
      <c r="L45" s="160"/>
      <c r="M45" s="156"/>
      <c r="N45" s="156"/>
      <c r="O45" s="161"/>
    </row>
    <row r="46" spans="1:15" s="157" customFormat="1" ht="42" customHeight="1">
      <c r="A46" s="156"/>
      <c r="H46" s="158"/>
      <c r="I46" s="159"/>
      <c r="J46" s="153"/>
      <c r="K46" s="156"/>
      <c r="L46" s="160"/>
      <c r="M46" s="156"/>
      <c r="N46" s="156"/>
      <c r="O46" s="161"/>
    </row>
    <row r="47" spans="1:15" s="157" customFormat="1" ht="18.75" customHeight="1">
      <c r="A47" s="156"/>
      <c r="D47" s="157" t="s">
        <v>11</v>
      </c>
      <c r="H47" s="158" t="s">
        <v>140</v>
      </c>
      <c r="I47" s="159"/>
      <c r="J47" s="153"/>
      <c r="K47" s="156"/>
      <c r="L47" s="160"/>
      <c r="M47" s="156"/>
      <c r="N47" s="156"/>
      <c r="O47" s="161"/>
    </row>
    <row r="48" spans="1:14" s="157" customFormat="1" ht="42" customHeight="1">
      <c r="A48" s="156"/>
      <c r="H48" s="1"/>
      <c r="I48" s="159"/>
      <c r="J48" s="153"/>
      <c r="K48" s="156"/>
      <c r="L48" s="160"/>
      <c r="M48" s="156"/>
      <c r="N48" s="156"/>
    </row>
    <row r="49" spans="1:15" s="157" customFormat="1" ht="18.75" customHeight="1">
      <c r="A49" s="156"/>
      <c r="D49" s="157" t="s">
        <v>44</v>
      </c>
      <c r="H49" s="158" t="s">
        <v>250</v>
      </c>
      <c r="I49" s="159"/>
      <c r="J49" s="153"/>
      <c r="K49" s="156"/>
      <c r="L49" s="160"/>
      <c r="M49" s="156"/>
      <c r="N49" s="156"/>
      <c r="O49" s="161"/>
    </row>
    <row r="50" spans="1:14" s="157" customFormat="1" ht="42.75" customHeight="1">
      <c r="A50" s="156"/>
      <c r="H50" s="158"/>
      <c r="I50" s="159"/>
      <c r="J50" s="153"/>
      <c r="K50" s="156"/>
      <c r="L50" s="160"/>
      <c r="M50" s="156"/>
      <c r="N50" s="156"/>
    </row>
    <row r="51" spans="1:14" s="157" customFormat="1" ht="18.75" customHeight="1">
      <c r="A51" s="156"/>
      <c r="D51" s="157" t="s">
        <v>38</v>
      </c>
      <c r="H51" s="159" t="s">
        <v>63</v>
      </c>
      <c r="I51" s="159"/>
      <c r="J51" s="153"/>
      <c r="K51" s="156"/>
      <c r="L51" s="160"/>
      <c r="M51" s="156"/>
      <c r="N51" s="156"/>
    </row>
  </sheetData>
  <sheetProtection/>
  <protectedRanges>
    <protectedRange sqref="K29" name="Диапазон1_3_1_1_3_11_1_1_3_1_1_2_1_3_2_3_4_1_3_1_1_1_1"/>
    <protectedRange sqref="K8" name="Диапазон1_3_1_1_3_11_1_1_3_1_1_2_1_3_2_3_4_1_3_1_1_1"/>
    <protectedRange sqref="K9" name="Диапазон1_3_1_1_3_11_1_1_3_1_1_2_1_3_2_3_4_1_3_1_1_1_2"/>
  </protectedRanges>
  <mergeCells count="4">
    <mergeCell ref="A1:L1"/>
    <mergeCell ref="A3:L3"/>
    <mergeCell ref="A4:L4"/>
    <mergeCell ref="A2:L2"/>
  </mergeCells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zoomScalePageLayoutView="0" workbookViewId="0" topLeftCell="A1">
      <selection activeCell="L15" sqref="L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58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customHeight="1">
      <c r="A2" s="288" t="s">
        <v>212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27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10" customFormat="1" ht="27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s="11" customFormat="1" ht="27" customHeight="1">
      <c r="A5" s="263" t="s">
        <v>139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134" customFormat="1" ht="18.75" customHeight="1">
      <c r="A6" s="302" t="s">
        <v>289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6" ht="3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s="17" customFormat="1" ht="15" customHeight="1">
      <c r="A8" s="91" t="s">
        <v>74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238</v>
      </c>
    </row>
    <row r="9" spans="1:27" s="193" customFormat="1" ht="19.5" customHeight="1">
      <c r="A9" s="280" t="s">
        <v>28</v>
      </c>
      <c r="B9" s="275"/>
      <c r="C9" s="289"/>
      <c r="D9" s="282" t="s">
        <v>16</v>
      </c>
      <c r="E9" s="282" t="s">
        <v>3</v>
      </c>
      <c r="F9" s="280" t="s">
        <v>15</v>
      </c>
      <c r="G9" s="282" t="s">
        <v>17</v>
      </c>
      <c r="H9" s="282" t="s">
        <v>3</v>
      </c>
      <c r="I9" s="282" t="s">
        <v>4</v>
      </c>
      <c r="J9" s="194"/>
      <c r="K9" s="282" t="s">
        <v>6</v>
      </c>
      <c r="L9" s="283" t="s">
        <v>49</v>
      </c>
      <c r="M9" s="283"/>
      <c r="N9" s="283"/>
      <c r="O9" s="284" t="s">
        <v>43</v>
      </c>
      <c r="P9" s="285"/>
      <c r="Q9" s="285"/>
      <c r="R9" s="285"/>
      <c r="S9" s="285"/>
      <c r="T9" s="285"/>
      <c r="U9" s="286"/>
      <c r="V9" s="275" t="s">
        <v>22</v>
      </c>
      <c r="W9" s="277" t="s">
        <v>92</v>
      </c>
      <c r="X9" s="280"/>
      <c r="Y9" s="275" t="s">
        <v>55</v>
      </c>
      <c r="Z9" s="281" t="s">
        <v>24</v>
      </c>
      <c r="AA9" s="281" t="s">
        <v>25</v>
      </c>
    </row>
    <row r="10" spans="1:27" s="193" customFormat="1" ht="19.5" customHeight="1">
      <c r="A10" s="280"/>
      <c r="B10" s="275"/>
      <c r="C10" s="244"/>
      <c r="D10" s="282"/>
      <c r="E10" s="282"/>
      <c r="F10" s="280"/>
      <c r="G10" s="282"/>
      <c r="H10" s="282"/>
      <c r="I10" s="282"/>
      <c r="J10" s="194"/>
      <c r="K10" s="282"/>
      <c r="L10" s="283" t="s">
        <v>56</v>
      </c>
      <c r="M10" s="283"/>
      <c r="N10" s="283"/>
      <c r="O10" s="284" t="s">
        <v>57</v>
      </c>
      <c r="P10" s="285"/>
      <c r="Q10" s="285"/>
      <c r="R10" s="285"/>
      <c r="S10" s="285"/>
      <c r="T10" s="285"/>
      <c r="U10" s="286"/>
      <c r="V10" s="276"/>
      <c r="W10" s="278"/>
      <c r="X10" s="280"/>
      <c r="Y10" s="275"/>
      <c r="Z10" s="281"/>
      <c r="AA10" s="281"/>
    </row>
    <row r="11" spans="1:27" s="193" customFormat="1" ht="86.25" customHeight="1">
      <c r="A11" s="280"/>
      <c r="B11" s="275"/>
      <c r="C11" s="290"/>
      <c r="D11" s="282"/>
      <c r="E11" s="282"/>
      <c r="F11" s="280"/>
      <c r="G11" s="282"/>
      <c r="H11" s="282"/>
      <c r="I11" s="282"/>
      <c r="J11" s="194"/>
      <c r="K11" s="282"/>
      <c r="L11" s="135" t="s">
        <v>26</v>
      </c>
      <c r="M11" s="136" t="s">
        <v>27</v>
      </c>
      <c r="N11" s="135" t="s">
        <v>28</v>
      </c>
      <c r="O11" s="137" t="s">
        <v>58</v>
      </c>
      <c r="P11" s="137" t="s">
        <v>59</v>
      </c>
      <c r="Q11" s="137" t="s">
        <v>60</v>
      </c>
      <c r="R11" s="137" t="s">
        <v>61</v>
      </c>
      <c r="S11" s="136" t="s">
        <v>26</v>
      </c>
      <c r="T11" s="135" t="s">
        <v>27</v>
      </c>
      <c r="U11" s="135" t="s">
        <v>28</v>
      </c>
      <c r="V11" s="275"/>
      <c r="W11" s="279"/>
      <c r="X11" s="280"/>
      <c r="Y11" s="275"/>
      <c r="Z11" s="281"/>
      <c r="AA11" s="281"/>
    </row>
    <row r="12" spans="1:27" s="145" customFormat="1" ht="42" customHeight="1">
      <c r="A12" s="138">
        <f>RANK(Z12,Z$12:Z$14,0)</f>
        <v>1</v>
      </c>
      <c r="B12" s="139"/>
      <c r="C12" s="71"/>
      <c r="D12" s="205" t="s">
        <v>169</v>
      </c>
      <c r="E12" s="78" t="s">
        <v>105</v>
      </c>
      <c r="F12" s="200" t="s">
        <v>201</v>
      </c>
      <c r="G12" s="152" t="s">
        <v>106</v>
      </c>
      <c r="H12" s="201" t="s">
        <v>107</v>
      </c>
      <c r="I12" s="79" t="s">
        <v>97</v>
      </c>
      <c r="J12" s="207" t="s">
        <v>97</v>
      </c>
      <c r="K12" s="80" t="s">
        <v>113</v>
      </c>
      <c r="L12" s="140">
        <v>166</v>
      </c>
      <c r="M12" s="141">
        <f>L12/2.5-IF($W12=1,0.5,IF($W12=2,1,0))</f>
        <v>66.4</v>
      </c>
      <c r="N12" s="85">
        <f>RANK(M12,M$12:M$14,0)</f>
        <v>1</v>
      </c>
      <c r="O12" s="142"/>
      <c r="P12" s="142">
        <v>6.6</v>
      </c>
      <c r="Q12" s="142">
        <v>6.6</v>
      </c>
      <c r="R12" s="142">
        <v>6.6</v>
      </c>
      <c r="S12" s="140">
        <f>P12+Q12+R12*2</f>
        <v>26.4</v>
      </c>
      <c r="T12" s="141">
        <f>S12/0.4-IF($W12=1,0.5,IF($W12=2,1,0))</f>
        <v>65.99999999999999</v>
      </c>
      <c r="U12" s="85">
        <f>RANK(T12,T$12:T$14,0)</f>
        <v>2</v>
      </c>
      <c r="V12" s="143"/>
      <c r="W12" s="143"/>
      <c r="X12" s="144"/>
      <c r="Y12" s="144"/>
      <c r="Z12" s="141">
        <f>(M12+T12)/2-IF($V12=1,0.5,IF($V12=2,1.5,0))</f>
        <v>66.19999999999999</v>
      </c>
      <c r="AA12" s="151" t="s">
        <v>42</v>
      </c>
    </row>
    <row r="13" spans="1:27" s="145" customFormat="1" ht="42" customHeight="1">
      <c r="A13" s="138">
        <f>RANK(Z13,Z$12:Z$14,0)</f>
        <v>2</v>
      </c>
      <c r="B13" s="139"/>
      <c r="C13" s="71"/>
      <c r="D13" s="150" t="s">
        <v>171</v>
      </c>
      <c r="E13" s="146" t="s">
        <v>137</v>
      </c>
      <c r="F13" s="147" t="s">
        <v>10</v>
      </c>
      <c r="G13" s="131" t="s">
        <v>114</v>
      </c>
      <c r="H13" s="129" t="s">
        <v>115</v>
      </c>
      <c r="I13" s="130" t="s">
        <v>97</v>
      </c>
      <c r="J13" s="147" t="s">
        <v>97</v>
      </c>
      <c r="K13" s="80" t="s">
        <v>113</v>
      </c>
      <c r="L13" s="140">
        <v>164</v>
      </c>
      <c r="M13" s="141">
        <f>L13/2.5-IF($W13=1,0.5,IF($W13=2,1,0))</f>
        <v>65.6</v>
      </c>
      <c r="N13" s="85">
        <f>RANK(M13,M$12:M$14,0)</f>
        <v>2</v>
      </c>
      <c r="O13" s="142"/>
      <c r="P13" s="142">
        <v>6.8</v>
      </c>
      <c r="Q13" s="142">
        <v>6.5</v>
      </c>
      <c r="R13" s="142">
        <v>6.7</v>
      </c>
      <c r="S13" s="140">
        <f>P13+Q13+R13*2</f>
        <v>26.700000000000003</v>
      </c>
      <c r="T13" s="141">
        <f>S13/0.4-IF($W13=1,0.5,IF($W13=2,1,0))</f>
        <v>66.75</v>
      </c>
      <c r="U13" s="85">
        <f>RANK(T13,T$12:T$14,0)</f>
        <v>1</v>
      </c>
      <c r="V13" s="143"/>
      <c r="W13" s="143"/>
      <c r="X13" s="144"/>
      <c r="Y13" s="144"/>
      <c r="Z13" s="141">
        <f>(M13+T13)/2-IF($V13=1,0.5,IF($V13=2,1.5,0))</f>
        <v>66.175</v>
      </c>
      <c r="AA13" s="151" t="s">
        <v>42</v>
      </c>
    </row>
    <row r="14" spans="1:27" s="145" customFormat="1" ht="42" customHeight="1">
      <c r="A14" s="138">
        <f>RANK(Z14,Z$12:Z$14,0)</f>
        <v>3</v>
      </c>
      <c r="B14" s="139"/>
      <c r="C14" s="71"/>
      <c r="D14" s="235" t="s">
        <v>148</v>
      </c>
      <c r="E14" s="236" t="s">
        <v>154</v>
      </c>
      <c r="F14" s="147" t="s">
        <v>8</v>
      </c>
      <c r="G14" s="148" t="s">
        <v>145</v>
      </c>
      <c r="H14" s="146" t="s">
        <v>144</v>
      </c>
      <c r="I14" s="147" t="s">
        <v>146</v>
      </c>
      <c r="J14" s="147" t="s">
        <v>143</v>
      </c>
      <c r="K14" s="167" t="s">
        <v>149</v>
      </c>
      <c r="L14" s="140">
        <v>158.5</v>
      </c>
      <c r="M14" s="141">
        <f>L14/2.5-IF($W14=1,0.5,IF($W14=2,1,0))</f>
        <v>63.4</v>
      </c>
      <c r="N14" s="85">
        <f>RANK(M14,M$12:M$14,0)</f>
        <v>3</v>
      </c>
      <c r="O14" s="142"/>
      <c r="P14" s="142">
        <v>6.5</v>
      </c>
      <c r="Q14" s="142">
        <v>6.4</v>
      </c>
      <c r="R14" s="142">
        <v>6.4</v>
      </c>
      <c r="S14" s="140">
        <f>P14+Q14+R14*2</f>
        <v>25.700000000000003</v>
      </c>
      <c r="T14" s="141">
        <f>S14/0.4-IF($W14=1,0.5,IF($W14=2,1,0))</f>
        <v>64.25</v>
      </c>
      <c r="U14" s="85">
        <f>RANK(T14,T$12:T$14,0)</f>
        <v>3</v>
      </c>
      <c r="V14" s="143"/>
      <c r="W14" s="143"/>
      <c r="X14" s="144"/>
      <c r="Y14" s="144"/>
      <c r="Z14" s="141">
        <f>(M14+T14)/2-IF($V14=1,0.5,IF($V14=2,1.5,0))</f>
        <v>63.825</v>
      </c>
      <c r="AA14" s="151" t="s">
        <v>42</v>
      </c>
    </row>
    <row r="15" spans="1:26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4.5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58" t="s">
        <v>204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58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58" t="s">
        <v>140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58"/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511811023622047" right="0.5511811023622047" top="0.7086614173228347" bottom="0.15748031496062992" header="0.2362204724409449" footer="0.15748031496062992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75" zoomScaleSheetLayoutView="75" zoomScalePageLayoutView="0" workbookViewId="0" topLeftCell="A1">
      <selection activeCell="K16" sqref="K1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42.75" customHeight="1">
      <c r="A1" s="258" t="s">
        <v>91</v>
      </c>
      <c r="B1" s="287"/>
      <c r="C1" s="287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.75" customHeight="1">
      <c r="A2" s="257" t="s">
        <v>260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9" customFormat="1" ht="18" customHeight="1">
      <c r="A3" s="261" t="s">
        <v>206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18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11" customFormat="1" ht="18" customHeight="1">
      <c r="A5" s="263" t="s">
        <v>207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11" customFormat="1" ht="2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s="94" customFormat="1" ht="18" customHeight="1">
      <c r="A7" s="302" t="s">
        <v>290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7.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 spans="1:26" s="17" customFormat="1" ht="15" customHeight="1">
      <c r="A9" s="91" t="s">
        <v>74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238</v>
      </c>
      <c r="Z9" s="19"/>
    </row>
    <row r="10" spans="1:26" s="20" customFormat="1" ht="19.5" customHeight="1">
      <c r="A10" s="269" t="s">
        <v>28</v>
      </c>
      <c r="B10" s="270" t="s">
        <v>2</v>
      </c>
      <c r="C10" s="267" t="s">
        <v>14</v>
      </c>
      <c r="D10" s="271" t="s">
        <v>16</v>
      </c>
      <c r="E10" s="271" t="s">
        <v>3</v>
      </c>
      <c r="F10" s="269" t="s">
        <v>15</v>
      </c>
      <c r="G10" s="271" t="s">
        <v>17</v>
      </c>
      <c r="H10" s="271" t="s">
        <v>3</v>
      </c>
      <c r="I10" s="271" t="s">
        <v>4</v>
      </c>
      <c r="J10" s="220"/>
      <c r="K10" s="271" t="s">
        <v>6</v>
      </c>
      <c r="L10" s="273" t="s">
        <v>20</v>
      </c>
      <c r="M10" s="273"/>
      <c r="N10" s="273"/>
      <c r="O10" s="273" t="s">
        <v>21</v>
      </c>
      <c r="P10" s="273"/>
      <c r="Q10" s="273"/>
      <c r="R10" s="273" t="s">
        <v>43</v>
      </c>
      <c r="S10" s="273"/>
      <c r="T10" s="273"/>
      <c r="U10" s="265" t="s">
        <v>22</v>
      </c>
      <c r="V10" s="267" t="s">
        <v>92</v>
      </c>
      <c r="W10" s="269" t="s">
        <v>23</v>
      </c>
      <c r="X10" s="270" t="s">
        <v>213</v>
      </c>
      <c r="Y10" s="274" t="s">
        <v>24</v>
      </c>
      <c r="Z10" s="294" t="s">
        <v>25</v>
      </c>
    </row>
    <row r="11" spans="1:26" s="20" customFormat="1" ht="48.75" customHeight="1">
      <c r="A11" s="269"/>
      <c r="B11" s="270"/>
      <c r="C11" s="268"/>
      <c r="D11" s="271"/>
      <c r="E11" s="271"/>
      <c r="F11" s="269"/>
      <c r="G11" s="271"/>
      <c r="H11" s="271"/>
      <c r="I11" s="271"/>
      <c r="J11" s="220"/>
      <c r="K11" s="271"/>
      <c r="L11" s="21" t="s">
        <v>26</v>
      </c>
      <c r="M11" s="22" t="s">
        <v>27</v>
      </c>
      <c r="N11" s="23" t="s">
        <v>28</v>
      </c>
      <c r="O11" s="21" t="s">
        <v>26</v>
      </c>
      <c r="P11" s="22" t="s">
        <v>27</v>
      </c>
      <c r="Q11" s="23" t="s">
        <v>28</v>
      </c>
      <c r="R11" s="21" t="s">
        <v>26</v>
      </c>
      <c r="S11" s="22" t="s">
        <v>27</v>
      </c>
      <c r="T11" s="23" t="s">
        <v>28</v>
      </c>
      <c r="U11" s="266"/>
      <c r="V11" s="268"/>
      <c r="W11" s="269"/>
      <c r="X11" s="270"/>
      <c r="Y11" s="274"/>
      <c r="Z11" s="295"/>
    </row>
    <row r="12" spans="1:26" s="89" customFormat="1" ht="42.75" customHeight="1">
      <c r="A12" s="82">
        <f>RANK(Y12,Y$12:Y$16,0)</f>
        <v>1</v>
      </c>
      <c r="B12" s="24"/>
      <c r="C12" s="71"/>
      <c r="D12" s="186" t="s">
        <v>120</v>
      </c>
      <c r="E12" s="146" t="s">
        <v>121</v>
      </c>
      <c r="F12" s="166" t="s">
        <v>8</v>
      </c>
      <c r="G12" s="152" t="s">
        <v>101</v>
      </c>
      <c r="H12" s="181" t="s">
        <v>102</v>
      </c>
      <c r="I12" s="166" t="s">
        <v>103</v>
      </c>
      <c r="J12" s="147" t="s">
        <v>97</v>
      </c>
      <c r="K12" s="80" t="s">
        <v>104</v>
      </c>
      <c r="L12" s="83">
        <v>117</v>
      </c>
      <c r="M12" s="84">
        <f>L12/1.7-IF($U12=1,0.5,IF($U12=2,1.5,0))-IF($V12=1,0.5,IF($V12=2,1,0))</f>
        <v>68.82352941176471</v>
      </c>
      <c r="N12" s="85">
        <f>RANK(M12,M$12:M$16,0)</f>
        <v>1</v>
      </c>
      <c r="O12" s="83">
        <v>112.5</v>
      </c>
      <c r="P12" s="84">
        <f>O12/1.7-IF($U12=1,0.5,IF($U12=2,1.5,0))-IF($V12=1,0.5,IF($V12=2,1,0))</f>
        <v>66.17647058823529</v>
      </c>
      <c r="Q12" s="85">
        <f>RANK(P12,P$12:P$16,0)</f>
        <v>2</v>
      </c>
      <c r="R12" s="83">
        <v>116.5</v>
      </c>
      <c r="S12" s="84">
        <f>R12/1.7-IF($U12=1,0.5,IF($U12=2,1.5,0))-IF($V12=1,0.5,IF($V12=2,1,0))</f>
        <v>68.52941176470588</v>
      </c>
      <c r="T12" s="85">
        <f>RANK(S12,S$12:S$16,0)</f>
        <v>1</v>
      </c>
      <c r="U12" s="86"/>
      <c r="V12" s="86"/>
      <c r="W12" s="83">
        <f>L12+O12+R12</f>
        <v>346</v>
      </c>
      <c r="X12" s="218"/>
      <c r="Y12" s="84">
        <f>ROUND(SUM(M12,P12,S12)/3,3)</f>
        <v>67.843</v>
      </c>
      <c r="Z12" s="115" t="s">
        <v>42</v>
      </c>
    </row>
    <row r="13" spans="1:26" s="89" customFormat="1" ht="42.75" customHeight="1">
      <c r="A13" s="82">
        <f>RANK(Y13,Y$12:Y$16,0)</f>
        <v>2</v>
      </c>
      <c r="B13" s="24"/>
      <c r="C13" s="71"/>
      <c r="D13" s="133" t="s">
        <v>181</v>
      </c>
      <c r="E13" s="146" t="s">
        <v>182</v>
      </c>
      <c r="F13" s="147" t="s">
        <v>8</v>
      </c>
      <c r="G13" s="148" t="s">
        <v>186</v>
      </c>
      <c r="H13" s="146" t="s">
        <v>183</v>
      </c>
      <c r="I13" s="147" t="s">
        <v>184</v>
      </c>
      <c r="J13" s="147" t="s">
        <v>193</v>
      </c>
      <c r="K13" s="167" t="s">
        <v>185</v>
      </c>
      <c r="L13" s="83">
        <v>116.5</v>
      </c>
      <c r="M13" s="84">
        <f>L13/1.7-IF($U13=1,0.5,IF($U13=2,1.5,0))-IF($V13=1,0.5,IF($V13=2,1,0))</f>
        <v>68.52941176470588</v>
      </c>
      <c r="N13" s="85">
        <f>RANK(M13,M$12:M$16,0)</f>
        <v>2</v>
      </c>
      <c r="O13" s="83">
        <v>112</v>
      </c>
      <c r="P13" s="84">
        <f>O13/1.7-IF($U13=1,0.5,IF($U13=2,1.5,0))-IF($V13=1,0.5,IF($V13=2,1,0))</f>
        <v>65.88235294117648</v>
      </c>
      <c r="Q13" s="85">
        <f>RANK(P13,P$12:P$16,0)</f>
        <v>4</v>
      </c>
      <c r="R13" s="83">
        <v>116</v>
      </c>
      <c r="S13" s="84">
        <f>R13/1.7-IF($U13=1,0.5,IF($U13=2,1.5,0))-IF($V13=1,0.5,IF($V13=2,1,0))</f>
        <v>68.23529411764706</v>
      </c>
      <c r="T13" s="85">
        <f>RANK(S13,S$12:S$16,0)</f>
        <v>2</v>
      </c>
      <c r="U13" s="86"/>
      <c r="V13" s="86"/>
      <c r="W13" s="83">
        <f>L13+O13+R13</f>
        <v>344.5</v>
      </c>
      <c r="X13" s="218"/>
      <c r="Y13" s="84">
        <f>ROUND(SUM(M13,P13,S13)/3,3)</f>
        <v>67.549</v>
      </c>
      <c r="Z13" s="115" t="s">
        <v>42</v>
      </c>
    </row>
    <row r="14" spans="1:26" s="89" customFormat="1" ht="42.75" customHeight="1">
      <c r="A14" s="82">
        <f>RANK(Y14,Y$12:Y$16,0)</f>
        <v>3</v>
      </c>
      <c r="B14" s="24"/>
      <c r="C14" s="71"/>
      <c r="D14" s="133" t="s">
        <v>197</v>
      </c>
      <c r="E14" s="146" t="s">
        <v>198</v>
      </c>
      <c r="F14" s="147" t="s">
        <v>8</v>
      </c>
      <c r="G14" s="148" t="s">
        <v>186</v>
      </c>
      <c r="H14" s="146" t="s">
        <v>183</v>
      </c>
      <c r="I14" s="147" t="s">
        <v>184</v>
      </c>
      <c r="J14" s="147" t="s">
        <v>193</v>
      </c>
      <c r="K14" s="167" t="s">
        <v>185</v>
      </c>
      <c r="L14" s="83">
        <v>115</v>
      </c>
      <c r="M14" s="84">
        <f>L14/1.7-IF($U14=1,0.5,IF($U14=2,1.5,0))-IF($V14=1,0.5,IF($V14=2,1,0))</f>
        <v>67.64705882352942</v>
      </c>
      <c r="N14" s="85">
        <f>RANK(M14,M$12:M$16,0)</f>
        <v>3</v>
      </c>
      <c r="O14" s="83">
        <v>112.5</v>
      </c>
      <c r="P14" s="84">
        <f>O14/1.7-IF($U14=1,0.5,IF($U14=2,1.5,0))-IF($V14=1,0.5,IF($V14=2,1,0))</f>
        <v>66.17647058823529</v>
      </c>
      <c r="Q14" s="85">
        <f>RANK(P14,P$12:P$16,0)</f>
        <v>2</v>
      </c>
      <c r="R14" s="83">
        <v>114.5</v>
      </c>
      <c r="S14" s="84">
        <f>R14/1.7-IF($U14=1,0.5,IF($U14=2,1.5,0))-IF($V14=1,0.5,IF($V14=2,1,0))</f>
        <v>67.3529411764706</v>
      </c>
      <c r="T14" s="85">
        <f>RANK(S14,S$12:S$16,0)</f>
        <v>3</v>
      </c>
      <c r="U14" s="86"/>
      <c r="V14" s="86"/>
      <c r="W14" s="83">
        <f>L14+O14+R14</f>
        <v>342</v>
      </c>
      <c r="X14" s="218"/>
      <c r="Y14" s="84">
        <f>ROUND(SUM(M14,P14,S14)/3,3)</f>
        <v>67.059</v>
      </c>
      <c r="Z14" s="115" t="s">
        <v>42</v>
      </c>
    </row>
    <row r="15" spans="1:26" s="89" customFormat="1" ht="42.75" customHeight="1">
      <c r="A15" s="82">
        <f>RANK(Y15,Y$12:Y$16,0)</f>
        <v>4</v>
      </c>
      <c r="B15" s="24"/>
      <c r="C15" s="71"/>
      <c r="D15" s="186" t="s">
        <v>118</v>
      </c>
      <c r="E15" s="146" t="s">
        <v>119</v>
      </c>
      <c r="F15" s="166" t="s">
        <v>8</v>
      </c>
      <c r="G15" s="152" t="s">
        <v>101</v>
      </c>
      <c r="H15" s="181" t="s">
        <v>102</v>
      </c>
      <c r="I15" s="166" t="s">
        <v>103</v>
      </c>
      <c r="J15" s="80" t="s">
        <v>97</v>
      </c>
      <c r="K15" s="80" t="s">
        <v>113</v>
      </c>
      <c r="L15" s="83">
        <v>112.5</v>
      </c>
      <c r="M15" s="84">
        <f>L15/1.7-IF($U15=1,0.5,IF($U15=2,1.5,0))-IF($V15=1,0.5,IF($V15=2,1,0))</f>
        <v>66.17647058823529</v>
      </c>
      <c r="N15" s="85">
        <f>RANK(M15,M$12:M$16,0)</f>
        <v>4</v>
      </c>
      <c r="O15" s="83">
        <v>114.5</v>
      </c>
      <c r="P15" s="84">
        <f>O15/1.7-IF($U15=1,0.5,IF($U15=2,1.5,0))-IF($V15=1,0.5,IF($V15=2,1,0))</f>
        <v>67.3529411764706</v>
      </c>
      <c r="Q15" s="85">
        <f>RANK(P15,P$12:P$16,0)</f>
        <v>1</v>
      </c>
      <c r="R15" s="83">
        <v>113.5</v>
      </c>
      <c r="S15" s="84">
        <f>R15/1.7-IF($U15=1,0.5,IF($U15=2,1.5,0))-IF($V15=1,0.5,IF($V15=2,1,0))</f>
        <v>66.76470588235294</v>
      </c>
      <c r="T15" s="85">
        <f>RANK(S15,S$12:S$16,0)</f>
        <v>4</v>
      </c>
      <c r="U15" s="86"/>
      <c r="V15" s="86"/>
      <c r="W15" s="83">
        <f>L15+O15+R15</f>
        <v>340.5</v>
      </c>
      <c r="X15" s="218"/>
      <c r="Y15" s="84">
        <f>ROUND(SUM(M15,P15,S15)/3,3)</f>
        <v>66.765</v>
      </c>
      <c r="Z15" s="115" t="s">
        <v>42</v>
      </c>
    </row>
    <row r="16" spans="1:26" s="89" customFormat="1" ht="42.75" customHeight="1">
      <c r="A16" s="82">
        <f>RANK(Y16,Y$12:Y$16,0)</f>
        <v>5</v>
      </c>
      <c r="B16" s="24"/>
      <c r="C16" s="71"/>
      <c r="D16" s="133" t="s">
        <v>194</v>
      </c>
      <c r="E16" s="146" t="s">
        <v>214</v>
      </c>
      <c r="F16" s="147" t="s">
        <v>8</v>
      </c>
      <c r="G16" s="148" t="s">
        <v>186</v>
      </c>
      <c r="H16" s="146" t="s">
        <v>183</v>
      </c>
      <c r="I16" s="147" t="s">
        <v>184</v>
      </c>
      <c r="J16" s="147" t="s">
        <v>193</v>
      </c>
      <c r="K16" s="167" t="s">
        <v>185</v>
      </c>
      <c r="L16" s="83">
        <v>111</v>
      </c>
      <c r="M16" s="84">
        <f>L16/1.7-IF($U16=1,0.5,IF($U16=2,1.5,0))-IF($V16=1,0.5,IF($V16=2,1,0))</f>
        <v>65.29411764705883</v>
      </c>
      <c r="N16" s="85">
        <f>RANK(M16,M$12:M$16,0)</f>
        <v>5</v>
      </c>
      <c r="O16" s="83">
        <v>111.5</v>
      </c>
      <c r="P16" s="84">
        <f>O16/1.7-IF($U16=1,0.5,IF($U16=2,1.5,0))-IF($V16=1,0.5,IF($V16=2,1,0))</f>
        <v>65.58823529411765</v>
      </c>
      <c r="Q16" s="85">
        <f>RANK(P16,P$12:P$16,0)</f>
        <v>5</v>
      </c>
      <c r="R16" s="83">
        <v>111</v>
      </c>
      <c r="S16" s="84">
        <f>R16/1.7-IF($U16=1,0.5,IF($U16=2,1.5,0))-IF($V16=1,0.5,IF($V16=2,1,0))</f>
        <v>65.29411764705883</v>
      </c>
      <c r="T16" s="85">
        <f>RANK(S16,S$12:S$16,0)</f>
        <v>5</v>
      </c>
      <c r="U16" s="86"/>
      <c r="V16" s="86"/>
      <c r="W16" s="83">
        <f>L16+O16+R16</f>
        <v>333.5</v>
      </c>
      <c r="X16" s="218"/>
      <c r="Y16" s="84">
        <f>ROUND(SUM(M16,P16,S16)/3,3)</f>
        <v>65.392</v>
      </c>
      <c r="Z16" s="115" t="s">
        <v>42</v>
      </c>
    </row>
    <row r="17" spans="1:26" s="25" customFormat="1" ht="56.25" customHeight="1">
      <c r="A17" s="26"/>
      <c r="B17" s="27"/>
      <c r="C17" s="28"/>
      <c r="D17" s="42"/>
      <c r="E17" s="3"/>
      <c r="F17" s="4"/>
      <c r="G17" s="5"/>
      <c r="H17" s="43"/>
      <c r="I17" s="44"/>
      <c r="J17" s="4"/>
      <c r="K17" s="6"/>
      <c r="L17" s="29"/>
      <c r="M17" s="30"/>
      <c r="N17" s="31"/>
      <c r="O17" s="29"/>
      <c r="P17" s="30"/>
      <c r="Q17" s="31"/>
      <c r="R17" s="29"/>
      <c r="S17" s="30"/>
      <c r="T17" s="31"/>
      <c r="U17" s="31"/>
      <c r="V17" s="31"/>
      <c r="W17" s="29"/>
      <c r="X17" s="32"/>
      <c r="Y17" s="30"/>
      <c r="Z17" s="33"/>
    </row>
    <row r="18" spans="1:26" ht="24.75" customHeight="1">
      <c r="A18" s="34"/>
      <c r="B18" s="34"/>
      <c r="C18" s="34"/>
      <c r="D18" s="34" t="s">
        <v>18</v>
      </c>
      <c r="E18" s="34"/>
      <c r="F18" s="34"/>
      <c r="G18" s="34"/>
      <c r="H18" s="34"/>
      <c r="J18" s="34"/>
      <c r="K18" s="158" t="s">
        <v>204</v>
      </c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4.75" customHeight="1">
      <c r="A19" s="34"/>
      <c r="B19" s="34"/>
      <c r="C19" s="34"/>
      <c r="D19" s="34"/>
      <c r="E19" s="34"/>
      <c r="F19" s="34"/>
      <c r="G19" s="34"/>
      <c r="H19" s="34"/>
      <c r="J19" s="34"/>
      <c r="K19" s="158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4.75" customHeight="1">
      <c r="A20" s="34"/>
      <c r="B20" s="34"/>
      <c r="C20" s="34"/>
      <c r="D20" s="34" t="s">
        <v>11</v>
      </c>
      <c r="E20" s="34"/>
      <c r="F20" s="34"/>
      <c r="G20" s="34"/>
      <c r="H20" s="34"/>
      <c r="J20" s="34"/>
      <c r="K20" s="158" t="s">
        <v>140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4.75" customHeight="1">
      <c r="A21" s="34"/>
      <c r="B21" s="34"/>
      <c r="C21" s="34"/>
      <c r="D21" s="34"/>
      <c r="E21" s="34"/>
      <c r="F21" s="34"/>
      <c r="G21" s="34"/>
      <c r="H21" s="34"/>
      <c r="J21" s="34"/>
      <c r="K21" s="1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4.75" customHeight="1">
      <c r="A22" s="34"/>
      <c r="B22" s="34"/>
      <c r="C22" s="34"/>
      <c r="D22" s="34"/>
      <c r="E22" s="34"/>
      <c r="F22" s="34"/>
      <c r="G22" s="34"/>
      <c r="H22" s="34"/>
      <c r="J22" s="34"/>
      <c r="K22" s="158"/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</sheetData>
  <sheetProtection/>
  <mergeCells count="26"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A1:Z1"/>
    <mergeCell ref="A2:Z2"/>
    <mergeCell ref="A3:Z3"/>
    <mergeCell ref="A4:Z4"/>
    <mergeCell ref="A5:Z5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5" zoomScaleSheetLayoutView="75" zoomScalePageLayoutView="0" workbookViewId="0" topLeftCell="A1">
      <selection activeCell="AA18" sqref="AA18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11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42.75" customHeight="1">
      <c r="A1" s="258" t="s">
        <v>91</v>
      </c>
      <c r="B1" s="287"/>
      <c r="C1" s="287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38.25" customHeight="1" hidden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9" customFormat="1" ht="18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18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11" customFormat="1" ht="18" customHeight="1">
      <c r="A5" s="263" t="s">
        <v>207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11" customFormat="1" ht="3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s="94" customFormat="1" ht="18" customHeight="1">
      <c r="A7" s="302" t="s">
        <v>290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7.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s="17" customFormat="1" ht="15" customHeight="1">
      <c r="A9" s="91" t="s">
        <v>74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238</v>
      </c>
      <c r="Z9" s="19"/>
    </row>
    <row r="10" spans="1:26" s="20" customFormat="1" ht="19.5" customHeight="1">
      <c r="A10" s="269" t="s">
        <v>28</v>
      </c>
      <c r="B10" s="270" t="s">
        <v>2</v>
      </c>
      <c r="C10" s="267" t="s">
        <v>14</v>
      </c>
      <c r="D10" s="271" t="s">
        <v>16</v>
      </c>
      <c r="E10" s="271" t="s">
        <v>3</v>
      </c>
      <c r="F10" s="269" t="s">
        <v>15</v>
      </c>
      <c r="G10" s="271" t="s">
        <v>17</v>
      </c>
      <c r="H10" s="271" t="s">
        <v>3</v>
      </c>
      <c r="I10" s="271" t="s">
        <v>4</v>
      </c>
      <c r="J10" s="154"/>
      <c r="K10" s="271" t="s">
        <v>6</v>
      </c>
      <c r="L10" s="273" t="s">
        <v>20</v>
      </c>
      <c r="M10" s="273"/>
      <c r="N10" s="273"/>
      <c r="O10" s="273" t="s">
        <v>21</v>
      </c>
      <c r="P10" s="273"/>
      <c r="Q10" s="273"/>
      <c r="R10" s="273" t="s">
        <v>43</v>
      </c>
      <c r="S10" s="273"/>
      <c r="T10" s="273"/>
      <c r="U10" s="265" t="s">
        <v>22</v>
      </c>
      <c r="V10" s="267" t="s">
        <v>92</v>
      </c>
      <c r="W10" s="269" t="s">
        <v>23</v>
      </c>
      <c r="X10" s="270" t="s">
        <v>213</v>
      </c>
      <c r="Y10" s="274" t="s">
        <v>24</v>
      </c>
      <c r="Z10" s="294" t="s">
        <v>25</v>
      </c>
    </row>
    <row r="11" spans="1:26" s="20" customFormat="1" ht="48.75" customHeight="1">
      <c r="A11" s="269"/>
      <c r="B11" s="270"/>
      <c r="C11" s="268"/>
      <c r="D11" s="271"/>
      <c r="E11" s="271"/>
      <c r="F11" s="269"/>
      <c r="G11" s="271"/>
      <c r="H11" s="271"/>
      <c r="I11" s="271"/>
      <c r="J11" s="154"/>
      <c r="K11" s="271"/>
      <c r="L11" s="21" t="s">
        <v>26</v>
      </c>
      <c r="M11" s="22" t="s">
        <v>27</v>
      </c>
      <c r="N11" s="23" t="s">
        <v>28</v>
      </c>
      <c r="O11" s="21" t="s">
        <v>26</v>
      </c>
      <c r="P11" s="22" t="s">
        <v>27</v>
      </c>
      <c r="Q11" s="23" t="s">
        <v>28</v>
      </c>
      <c r="R11" s="21" t="s">
        <v>26</v>
      </c>
      <c r="S11" s="22" t="s">
        <v>27</v>
      </c>
      <c r="T11" s="23" t="s">
        <v>28</v>
      </c>
      <c r="U11" s="266"/>
      <c r="V11" s="268"/>
      <c r="W11" s="269"/>
      <c r="X11" s="270"/>
      <c r="Y11" s="274"/>
      <c r="Z11" s="295"/>
    </row>
    <row r="12" spans="1:26" s="89" customFormat="1" ht="39.75" customHeight="1">
      <c r="A12" s="296" t="s">
        <v>259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8"/>
    </row>
    <row r="13" spans="1:26" s="89" customFormat="1" ht="39.75" customHeight="1">
      <c r="A13" s="82">
        <f>RANK(Y13,Y$13:Y$17,0)</f>
        <v>1</v>
      </c>
      <c r="B13" s="24"/>
      <c r="C13" s="71"/>
      <c r="D13" s="133" t="s">
        <v>117</v>
      </c>
      <c r="E13" s="146" t="s">
        <v>172</v>
      </c>
      <c r="F13" s="147" t="s">
        <v>8</v>
      </c>
      <c r="G13" s="152" t="s">
        <v>116</v>
      </c>
      <c r="H13" s="146" t="s">
        <v>107</v>
      </c>
      <c r="I13" s="147" t="s">
        <v>97</v>
      </c>
      <c r="J13" s="147" t="s">
        <v>97</v>
      </c>
      <c r="K13" s="80" t="s">
        <v>113</v>
      </c>
      <c r="L13" s="83">
        <v>112</v>
      </c>
      <c r="M13" s="84">
        <f>L13/1.7-IF($U13=1,0.5,IF($U13=2,1.5,0))-IF($V13=1,0.5,IF($V13=2,1,0))</f>
        <v>65.88235294117648</v>
      </c>
      <c r="N13" s="85">
        <f>RANK(M13,M$13:M$17,0)</f>
        <v>2</v>
      </c>
      <c r="O13" s="83">
        <v>116</v>
      </c>
      <c r="P13" s="84">
        <f>O13/1.7-IF($U13=1,0.5,IF($U13=2,1.5,0))-IF($V13=1,0.5,IF($V13=2,1,0))</f>
        <v>68.23529411764706</v>
      </c>
      <c r="Q13" s="85">
        <f>RANK(P13,P$13:P$17,0)</f>
        <v>1</v>
      </c>
      <c r="R13" s="83">
        <v>114.5</v>
      </c>
      <c r="S13" s="84">
        <f>R13/1.7-IF($U13=1,0.5,IF($U13=2,1.5,0))-IF($V13=1,0.5,IF($V13=2,1,0))</f>
        <v>67.3529411764706</v>
      </c>
      <c r="T13" s="85">
        <f>RANK(S13,S$13:S$17,0)</f>
        <v>2</v>
      </c>
      <c r="U13" s="86"/>
      <c r="V13" s="86"/>
      <c r="W13" s="83">
        <f>L13+O13+R13</f>
        <v>342.5</v>
      </c>
      <c r="X13" s="218"/>
      <c r="Y13" s="84">
        <f>ROUND(SUM(M13,P13,S13)/3,3)</f>
        <v>67.157</v>
      </c>
      <c r="Z13" s="115" t="s">
        <v>42</v>
      </c>
    </row>
    <row r="14" spans="1:26" s="89" customFormat="1" ht="39.75" customHeight="1">
      <c r="A14" s="82">
        <f>RANK(Y14,Y$13:Y$17,0)</f>
        <v>2</v>
      </c>
      <c r="B14" s="24"/>
      <c r="C14" s="71"/>
      <c r="D14" s="133" t="s">
        <v>197</v>
      </c>
      <c r="E14" s="146" t="s">
        <v>198</v>
      </c>
      <c r="F14" s="147" t="s">
        <v>8</v>
      </c>
      <c r="G14" s="303" t="s">
        <v>265</v>
      </c>
      <c r="H14" s="146" t="s">
        <v>196</v>
      </c>
      <c r="I14" s="147" t="s">
        <v>184</v>
      </c>
      <c r="J14" s="147" t="s">
        <v>193</v>
      </c>
      <c r="K14" s="167" t="s">
        <v>185</v>
      </c>
      <c r="L14" s="83">
        <v>112</v>
      </c>
      <c r="M14" s="84">
        <f>L14/1.7-IF($U14=1,0.5,IF($U14=2,1.5,0))-IF($V14=1,0.5,IF($V14=2,1,0))</f>
        <v>65.88235294117648</v>
      </c>
      <c r="N14" s="85">
        <f>RANK(M14,M$13:M$17,0)</f>
        <v>2</v>
      </c>
      <c r="O14" s="83">
        <v>111</v>
      </c>
      <c r="P14" s="84">
        <f>O14/1.7-IF($U14=1,0.5,IF($U14=2,1.5,0))-IF($V14=1,0.5,IF($V14=2,1,0))</f>
        <v>65.29411764705883</v>
      </c>
      <c r="Q14" s="85">
        <f>RANK(P14,P$13:P$17,0)</f>
        <v>3</v>
      </c>
      <c r="R14" s="83">
        <v>117.5</v>
      </c>
      <c r="S14" s="84">
        <f>R14/1.7-IF($U14=1,0.5,IF($U14=2,1.5,0))-IF($V14=1,0.5,IF($V14=2,1,0))</f>
        <v>69.11764705882354</v>
      </c>
      <c r="T14" s="85">
        <f>RANK(S14,S$13:S$17,0)</f>
        <v>1</v>
      </c>
      <c r="U14" s="86"/>
      <c r="V14" s="86"/>
      <c r="W14" s="83">
        <f>L14+O14+R14</f>
        <v>340.5</v>
      </c>
      <c r="X14" s="218"/>
      <c r="Y14" s="84">
        <f>ROUND(SUM(M14,P14,S14)/3,3)</f>
        <v>66.765</v>
      </c>
      <c r="Z14" s="115" t="s">
        <v>42</v>
      </c>
    </row>
    <row r="15" spans="1:26" s="89" customFormat="1" ht="39.75" customHeight="1">
      <c r="A15" s="82">
        <f>RANK(Y15,Y$13:Y$17,0)</f>
        <v>3</v>
      </c>
      <c r="B15" s="24"/>
      <c r="C15" s="71"/>
      <c r="D15" s="173" t="s">
        <v>130</v>
      </c>
      <c r="E15" s="78" t="s">
        <v>163</v>
      </c>
      <c r="F15" s="177" t="s">
        <v>8</v>
      </c>
      <c r="G15" s="175" t="s">
        <v>86</v>
      </c>
      <c r="H15" s="165" t="s">
        <v>131</v>
      </c>
      <c r="I15" s="174" t="s">
        <v>87</v>
      </c>
      <c r="J15" s="174" t="s">
        <v>84</v>
      </c>
      <c r="K15" s="166" t="s">
        <v>68</v>
      </c>
      <c r="L15" s="83">
        <v>112</v>
      </c>
      <c r="M15" s="84">
        <f>L15/1.7-IF($U15=1,0.5,IF($U15=2,1.5,0))-IF($V15=1,0.5,IF($V15=2,1,0))</f>
        <v>65.88235294117648</v>
      </c>
      <c r="N15" s="85">
        <f>RANK(M15,M$13:M$17,0)</f>
        <v>2</v>
      </c>
      <c r="O15" s="83">
        <v>111.5</v>
      </c>
      <c r="P15" s="84">
        <f>O15/1.7-IF($U15=1,0.5,IF($U15=2,1.5,0))-IF($V15=1,0.5,IF($V15=2,1,0))</f>
        <v>65.58823529411765</v>
      </c>
      <c r="Q15" s="85">
        <f>RANK(P15,P$13:P$17,0)</f>
        <v>2</v>
      </c>
      <c r="R15" s="83">
        <v>110.5</v>
      </c>
      <c r="S15" s="84">
        <f>R15/1.7-IF($U15=1,0.5,IF($U15=2,1.5,0))-IF($V15=1,0.5,IF($V15=2,1,0))</f>
        <v>65</v>
      </c>
      <c r="T15" s="85">
        <f>RANK(S15,S$13:S$17,0)</f>
        <v>4</v>
      </c>
      <c r="U15" s="86"/>
      <c r="V15" s="86"/>
      <c r="W15" s="83">
        <f>L15+O15+R15</f>
        <v>334</v>
      </c>
      <c r="X15" s="218"/>
      <c r="Y15" s="84">
        <f>ROUND(SUM(M15,P15,S15)/3,3)</f>
        <v>65.49</v>
      </c>
      <c r="Z15" s="115" t="s">
        <v>42</v>
      </c>
    </row>
    <row r="16" spans="1:26" s="89" customFormat="1" ht="39.75" customHeight="1">
      <c r="A16" s="82">
        <f>RANK(Y16,Y$13:Y$17,0)</f>
        <v>4</v>
      </c>
      <c r="B16" s="24"/>
      <c r="C16" s="71"/>
      <c r="D16" s="172" t="s">
        <v>165</v>
      </c>
      <c r="E16" s="165" t="s">
        <v>180</v>
      </c>
      <c r="F16" s="166" t="s">
        <v>8</v>
      </c>
      <c r="G16" s="228" t="s">
        <v>232</v>
      </c>
      <c r="H16" s="229" t="s">
        <v>233</v>
      </c>
      <c r="I16" s="230" t="s">
        <v>234</v>
      </c>
      <c r="J16" s="166" t="s">
        <v>48</v>
      </c>
      <c r="K16" s="166" t="s">
        <v>68</v>
      </c>
      <c r="L16" s="83">
        <v>112.5</v>
      </c>
      <c r="M16" s="84">
        <f>L16/1.7-IF($U16=1,0.5,IF($U16=2,1.5,0))-IF($V16=1,0.5,IF($V16=2,1,0))</f>
        <v>66.17647058823529</v>
      </c>
      <c r="N16" s="85">
        <f>RANK(M16,M$13:M$17,0)</f>
        <v>1</v>
      </c>
      <c r="O16" s="83">
        <v>109</v>
      </c>
      <c r="P16" s="84">
        <f>O16/1.7-IF($U16=1,0.5,IF($U16=2,1.5,0))-IF($V16=1,0.5,IF($V16=2,1,0))</f>
        <v>64.11764705882354</v>
      </c>
      <c r="Q16" s="85">
        <f>RANK(P16,P$13:P$17,0)</f>
        <v>4</v>
      </c>
      <c r="R16" s="83">
        <v>111.5</v>
      </c>
      <c r="S16" s="84">
        <f>R16/1.7-IF($U16=1,0.5,IF($U16=2,1.5,0))-IF($V16=1,0.5,IF($V16=2,1,0))</f>
        <v>65.58823529411765</v>
      </c>
      <c r="T16" s="85">
        <f>RANK(S16,S$13:S$17,0)</f>
        <v>3</v>
      </c>
      <c r="U16" s="86"/>
      <c r="V16" s="86"/>
      <c r="W16" s="83">
        <f>L16+O16+R16</f>
        <v>333</v>
      </c>
      <c r="X16" s="218"/>
      <c r="Y16" s="84">
        <f>ROUND(SUM(M16,P16,S16)/3,3)</f>
        <v>65.294</v>
      </c>
      <c r="Z16" s="115" t="s">
        <v>42</v>
      </c>
    </row>
    <row r="17" spans="1:26" s="89" customFormat="1" ht="39.75" customHeight="1">
      <c r="A17" s="82">
        <f>RANK(Y17,Y$13:Y$17,0)</f>
        <v>5</v>
      </c>
      <c r="B17" s="24"/>
      <c r="C17" s="71"/>
      <c r="D17" s="172" t="s">
        <v>164</v>
      </c>
      <c r="E17" s="78" t="s">
        <v>166</v>
      </c>
      <c r="F17" s="169" t="s">
        <v>8</v>
      </c>
      <c r="G17" s="189" t="s">
        <v>128</v>
      </c>
      <c r="H17" s="165" t="s">
        <v>127</v>
      </c>
      <c r="I17" s="190" t="s">
        <v>88</v>
      </c>
      <c r="J17" s="166" t="s">
        <v>84</v>
      </c>
      <c r="K17" s="188" t="s">
        <v>85</v>
      </c>
      <c r="L17" s="83">
        <v>95.5</v>
      </c>
      <c r="M17" s="84">
        <f>L17/1.7-IF($U17=1,0.5,IF($U17=2,1.5,0))-IF($V17=1,0.5,IF($V17=2,1,0))</f>
        <v>56.1764705882353</v>
      </c>
      <c r="N17" s="85">
        <f>RANK(M17,M$13:M$17,0)</f>
        <v>5</v>
      </c>
      <c r="O17" s="83">
        <v>105.5</v>
      </c>
      <c r="P17" s="84">
        <f>O17/1.7-IF($U17=1,0.5,IF($U17=2,1.5,0))-IF($V17=1,0.5,IF($V17=2,1,0))</f>
        <v>62.05882352941177</v>
      </c>
      <c r="Q17" s="85">
        <f>RANK(P17,P$13:P$17,0)</f>
        <v>5</v>
      </c>
      <c r="R17" s="83">
        <v>98.5</v>
      </c>
      <c r="S17" s="84">
        <f>R17/1.7-IF($U17=1,0.5,IF($U17=2,1.5,0))-IF($V17=1,0.5,IF($V17=2,1,0))</f>
        <v>57.94117647058824</v>
      </c>
      <c r="T17" s="85">
        <f>RANK(S17,S$13:S$17,0)</f>
        <v>5</v>
      </c>
      <c r="U17" s="86"/>
      <c r="V17" s="86"/>
      <c r="W17" s="83">
        <f>L17+O17+R17</f>
        <v>299.5</v>
      </c>
      <c r="X17" s="218"/>
      <c r="Y17" s="84">
        <f>ROUND(SUM(M17,P17,S17)/3,3)</f>
        <v>58.725</v>
      </c>
      <c r="Z17" s="115" t="s">
        <v>42</v>
      </c>
    </row>
    <row r="18" spans="1:26" s="89" customFormat="1" ht="39.75" customHeight="1">
      <c r="A18" s="296" t="s">
        <v>126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8"/>
    </row>
    <row r="19" spans="1:26" s="89" customFormat="1" ht="39.75" customHeight="1">
      <c r="A19" s="82">
        <f>RANK(Y19,Y$19:Y$19,0)</f>
        <v>1</v>
      </c>
      <c r="B19" s="24"/>
      <c r="C19" s="71"/>
      <c r="D19" s="183" t="s">
        <v>108</v>
      </c>
      <c r="E19" s="93" t="s">
        <v>109</v>
      </c>
      <c r="F19" s="130" t="s">
        <v>8</v>
      </c>
      <c r="G19" s="184" t="s">
        <v>110</v>
      </c>
      <c r="H19" s="185" t="s">
        <v>111</v>
      </c>
      <c r="I19" s="177" t="s">
        <v>112</v>
      </c>
      <c r="J19" s="132" t="s">
        <v>97</v>
      </c>
      <c r="K19" s="132" t="s">
        <v>113</v>
      </c>
      <c r="L19" s="83">
        <v>112</v>
      </c>
      <c r="M19" s="84">
        <f>L19/1.7-IF($U19=1,0.5,IF($U19=2,1.5,0))-IF($V19=1,0.5,IF($V19=2,1,0))</f>
        <v>65.88235294117648</v>
      </c>
      <c r="N19" s="85">
        <f>RANK(M19,M$19:M$19,0)</f>
        <v>1</v>
      </c>
      <c r="O19" s="83">
        <v>114</v>
      </c>
      <c r="P19" s="84">
        <f>O19/1.7-IF($U19=1,0.5,IF($U19=2,1.5,0))-IF($V19=1,0.5,IF($V19=2,1,0))</f>
        <v>67.05882352941177</v>
      </c>
      <c r="Q19" s="85">
        <f>RANK(P19,P$19:P$19,0)</f>
        <v>1</v>
      </c>
      <c r="R19" s="83">
        <v>114</v>
      </c>
      <c r="S19" s="84">
        <f>R19/1.7-IF($U19=1,0.5,IF($U19=2,1.5,0))-IF($V19=1,0.5,IF($V19=2,1,0))</f>
        <v>67.05882352941177</v>
      </c>
      <c r="T19" s="85">
        <f>RANK(S19,S$19:S$19,0)</f>
        <v>1</v>
      </c>
      <c r="U19" s="86"/>
      <c r="V19" s="86"/>
      <c r="W19" s="83">
        <f>L19+O19+R19</f>
        <v>340</v>
      </c>
      <c r="X19" s="87"/>
      <c r="Y19" s="84">
        <f>ROUND(SUM(M19,P19,S19)/3,3)</f>
        <v>66.667</v>
      </c>
      <c r="Z19" s="115" t="s">
        <v>42</v>
      </c>
    </row>
    <row r="20" spans="1:26" s="25" customFormat="1" ht="60.7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24.75" customHeight="1">
      <c r="A21" s="34"/>
      <c r="B21" s="34"/>
      <c r="C21" s="34"/>
      <c r="D21" s="34" t="s">
        <v>18</v>
      </c>
      <c r="E21" s="34"/>
      <c r="F21" s="34"/>
      <c r="G21" s="34"/>
      <c r="H21" s="34"/>
      <c r="J21" s="34"/>
      <c r="K21" s="158" t="s">
        <v>204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4.75" customHeight="1">
      <c r="A22" s="34"/>
      <c r="B22" s="34"/>
      <c r="C22" s="34"/>
      <c r="D22" s="34"/>
      <c r="E22" s="34"/>
      <c r="F22" s="34"/>
      <c r="G22" s="34"/>
      <c r="H22" s="34"/>
      <c r="J22" s="34"/>
      <c r="K22" s="158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4.75" customHeight="1">
      <c r="A23" s="34"/>
      <c r="B23" s="34"/>
      <c r="C23" s="34"/>
      <c r="D23" s="34" t="s">
        <v>11</v>
      </c>
      <c r="E23" s="34"/>
      <c r="F23" s="34"/>
      <c r="G23" s="34"/>
      <c r="H23" s="34"/>
      <c r="J23" s="34"/>
      <c r="K23" s="158" t="s">
        <v>140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4.75" customHeight="1">
      <c r="A24" s="34"/>
      <c r="B24" s="34"/>
      <c r="C24" s="34"/>
      <c r="D24" s="34"/>
      <c r="E24" s="34"/>
      <c r="F24" s="34"/>
      <c r="G24" s="34"/>
      <c r="H24" s="34"/>
      <c r="J24" s="34"/>
      <c r="K24" s="1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24.75" customHeight="1">
      <c r="A25" s="34"/>
      <c r="B25" s="34"/>
      <c r="C25" s="34"/>
      <c r="D25" s="34" t="s">
        <v>44</v>
      </c>
      <c r="E25" s="34"/>
      <c r="F25" s="34"/>
      <c r="G25" s="34"/>
      <c r="H25" s="34"/>
      <c r="J25" s="34"/>
      <c r="K25" s="158" t="s">
        <v>250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</sheetData>
  <sheetProtection/>
  <mergeCells count="28">
    <mergeCell ref="A6:Z6"/>
    <mergeCell ref="L10:N10"/>
    <mergeCell ref="B10:B11"/>
    <mergeCell ref="C10:C11"/>
    <mergeCell ref="D10:D11"/>
    <mergeCell ref="E10:E11"/>
    <mergeCell ref="F10:F11"/>
    <mergeCell ref="A10:A11"/>
    <mergeCell ref="G10:G11"/>
    <mergeCell ref="H10:H11"/>
    <mergeCell ref="I10:I11"/>
    <mergeCell ref="K10:K11"/>
    <mergeCell ref="A18:Z18"/>
    <mergeCell ref="A12:Z12"/>
    <mergeCell ref="A7:Z7"/>
    <mergeCell ref="A1:Z1"/>
    <mergeCell ref="A3:Z3"/>
    <mergeCell ref="A4:Z4"/>
    <mergeCell ref="A5:Z5"/>
    <mergeCell ref="Z10:Z11"/>
    <mergeCell ref="R10:T10"/>
    <mergeCell ref="U10:U11"/>
    <mergeCell ref="V10:V11"/>
    <mergeCell ref="W10:W11"/>
    <mergeCell ref="X10:X11"/>
    <mergeCell ref="Y10:Y11"/>
    <mergeCell ref="O10:Q10"/>
    <mergeCell ref="A2:Z2"/>
  </mergeCells>
  <printOptions/>
  <pageMargins left="0.5" right="0.4" top="0.47" bottom="0.15748031496062992" header="0.2362204724409449" footer="0.15748031496062992"/>
  <pageSetup fitToHeight="0" fitToWidth="1"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2.75"/>
  <cols>
    <col min="1" max="1" width="28.00390625" style="54" customWidth="1"/>
    <col min="2" max="2" width="19.28125" style="54" customWidth="1"/>
    <col min="3" max="3" width="12.7109375" style="54" customWidth="1"/>
    <col min="4" max="4" width="25.00390625" style="54" customWidth="1"/>
    <col min="5" max="5" width="21.421875" style="54" customWidth="1"/>
    <col min="6" max="16384" width="8.8515625" style="54" customWidth="1"/>
  </cols>
  <sheetData>
    <row r="1" spans="1:12" ht="71.25" customHeight="1">
      <c r="A1" s="299" t="s">
        <v>76</v>
      </c>
      <c r="B1" s="299"/>
      <c r="C1" s="299"/>
      <c r="D1" s="299"/>
      <c r="E1" s="299"/>
      <c r="F1" s="68"/>
      <c r="G1" s="68"/>
      <c r="H1" s="68"/>
      <c r="I1" s="68"/>
      <c r="J1" s="68"/>
      <c r="K1" s="68"/>
      <c r="L1" s="68"/>
    </row>
    <row r="2" spans="1:10" ht="26.25" customHeight="1">
      <c r="A2" s="300" t="s">
        <v>187</v>
      </c>
      <c r="B2" s="300"/>
      <c r="C2" s="300"/>
      <c r="D2" s="300"/>
      <c r="E2" s="300"/>
      <c r="F2" s="53"/>
      <c r="G2" s="53"/>
      <c r="H2" s="53"/>
      <c r="I2" s="53"/>
      <c r="J2" s="53"/>
    </row>
    <row r="3" ht="21.75" customHeight="1">
      <c r="A3" s="55" t="s">
        <v>30</v>
      </c>
    </row>
    <row r="4" spans="1:5" ht="21.75" customHeight="1">
      <c r="A4" s="127" t="s">
        <v>74</v>
      </c>
      <c r="B4" s="128"/>
      <c r="C4" s="128"/>
      <c r="D4" s="128"/>
      <c r="E4" s="70" t="s">
        <v>238</v>
      </c>
    </row>
    <row r="5" spans="1:5" ht="21.75" customHeight="1">
      <c r="A5" s="57" t="s">
        <v>31</v>
      </c>
      <c r="B5" s="72" t="s">
        <v>32</v>
      </c>
      <c r="C5" s="72" t="s">
        <v>33</v>
      </c>
      <c r="D5" s="72" t="s">
        <v>34</v>
      </c>
      <c r="E5" s="72" t="s">
        <v>35</v>
      </c>
    </row>
    <row r="6" spans="1:5" ht="36.75" customHeight="1">
      <c r="A6" s="58" t="s">
        <v>18</v>
      </c>
      <c r="B6" s="58" t="s">
        <v>208</v>
      </c>
      <c r="C6" s="58" t="s">
        <v>155</v>
      </c>
      <c r="D6" s="58" t="s">
        <v>36</v>
      </c>
      <c r="E6" s="58"/>
    </row>
    <row r="7" spans="1:5" ht="36.75" customHeight="1">
      <c r="A7" s="73" t="s">
        <v>188</v>
      </c>
      <c r="B7" s="58" t="s">
        <v>209</v>
      </c>
      <c r="C7" s="58" t="s">
        <v>155</v>
      </c>
      <c r="D7" s="58" t="s">
        <v>36</v>
      </c>
      <c r="E7" s="72"/>
    </row>
    <row r="8" spans="1:5" ht="36.75" customHeight="1">
      <c r="A8" s="73" t="s">
        <v>264</v>
      </c>
      <c r="B8" s="58" t="s">
        <v>261</v>
      </c>
      <c r="C8" s="58" t="s">
        <v>75</v>
      </c>
      <c r="D8" s="58" t="s">
        <v>37</v>
      </c>
      <c r="E8" s="72"/>
    </row>
    <row r="9" spans="1:5" s="90" customFormat="1" ht="36.75" customHeight="1">
      <c r="A9" s="73" t="s">
        <v>50</v>
      </c>
      <c r="B9" s="58" t="s">
        <v>262</v>
      </c>
      <c r="C9" s="58" t="s">
        <v>263</v>
      </c>
      <c r="D9" s="58" t="s">
        <v>36</v>
      </c>
      <c r="E9" s="72"/>
    </row>
    <row r="10" spans="1:5" s="90" customFormat="1" ht="36.75" customHeight="1">
      <c r="A10" s="73" t="s">
        <v>286</v>
      </c>
      <c r="B10" s="58" t="s">
        <v>285</v>
      </c>
      <c r="C10" s="58" t="s">
        <v>133</v>
      </c>
      <c r="D10" s="58" t="s">
        <v>36</v>
      </c>
      <c r="E10" s="72"/>
    </row>
    <row r="11" spans="1:5" ht="36.75" customHeight="1">
      <c r="A11" s="73" t="s">
        <v>11</v>
      </c>
      <c r="B11" s="58" t="s">
        <v>45</v>
      </c>
      <c r="C11" s="58" t="s">
        <v>75</v>
      </c>
      <c r="D11" s="58" t="s">
        <v>37</v>
      </c>
      <c r="E11" s="72"/>
    </row>
    <row r="12" spans="1:5" ht="36.75" customHeight="1">
      <c r="A12" s="73" t="s">
        <v>132</v>
      </c>
      <c r="B12" s="58" t="s">
        <v>141</v>
      </c>
      <c r="C12" s="58" t="s">
        <v>133</v>
      </c>
      <c r="D12" s="58" t="s">
        <v>36</v>
      </c>
      <c r="E12" s="72"/>
    </row>
    <row r="13" spans="1:5" ht="36.75" customHeight="1">
      <c r="A13" s="73" t="s">
        <v>38</v>
      </c>
      <c r="B13" s="58" t="s">
        <v>72</v>
      </c>
      <c r="C13" s="58"/>
      <c r="D13" s="58"/>
      <c r="E13" s="72"/>
    </row>
    <row r="16" spans="1:5" ht="12.75">
      <c r="A16" s="1"/>
      <c r="B16" s="2"/>
      <c r="C16" s="1"/>
      <c r="D16" s="1"/>
      <c r="E16" s="1"/>
    </row>
    <row r="17" spans="1:5" ht="12.75">
      <c r="A17" s="1" t="s">
        <v>41</v>
      </c>
      <c r="B17" s="2"/>
      <c r="C17" s="158" t="s">
        <v>204</v>
      </c>
      <c r="D17" s="158"/>
      <c r="E17" s="1"/>
    </row>
    <row r="18" spans="1:5" ht="17.25" customHeight="1">
      <c r="A18" s="1"/>
      <c r="B18" s="2"/>
      <c r="D18" s="1"/>
      <c r="E18" s="1"/>
    </row>
    <row r="19" spans="1:12" ht="84.75" customHeight="1">
      <c r="A19" s="299" t="s">
        <v>77</v>
      </c>
      <c r="B19" s="299"/>
      <c r="C19" s="299"/>
      <c r="D19" s="299"/>
      <c r="E19" s="68"/>
      <c r="F19" s="68"/>
      <c r="G19" s="68"/>
      <c r="H19" s="68"/>
      <c r="I19" s="68"/>
      <c r="J19" s="68"/>
      <c r="K19" s="68"/>
      <c r="L19" s="68"/>
    </row>
    <row r="20" spans="1:10" ht="26.25" customHeight="1">
      <c r="A20" s="300" t="s">
        <v>187</v>
      </c>
      <c r="B20" s="300"/>
      <c r="C20" s="300"/>
      <c r="D20" s="300"/>
      <c r="E20" s="168"/>
      <c r="F20" s="53"/>
      <c r="G20" s="53"/>
      <c r="H20" s="53"/>
      <c r="I20" s="53"/>
      <c r="J20" s="53"/>
    </row>
    <row r="21" spans="1:4" ht="21.75" customHeight="1">
      <c r="A21" s="301" t="s">
        <v>53</v>
      </c>
      <c r="B21" s="301"/>
      <c r="C21" s="301"/>
      <c r="D21" s="301"/>
    </row>
    <row r="22" spans="1:5" ht="33" customHeight="1">
      <c r="A22" s="127" t="s">
        <v>74</v>
      </c>
      <c r="B22" s="126"/>
      <c r="C22" s="126"/>
      <c r="D22" s="70" t="s">
        <v>238</v>
      </c>
      <c r="E22" s="70"/>
    </row>
    <row r="23" spans="1:4" ht="30" customHeight="1">
      <c r="A23" s="57" t="s">
        <v>31</v>
      </c>
      <c r="B23" s="171" t="s">
        <v>32</v>
      </c>
      <c r="C23" s="171" t="s">
        <v>33</v>
      </c>
      <c r="D23" s="171" t="s">
        <v>34</v>
      </c>
    </row>
    <row r="24" spans="1:4" ht="36.75" customHeight="1">
      <c r="A24" s="58" t="s">
        <v>18</v>
      </c>
      <c r="B24" s="58" t="s">
        <v>208</v>
      </c>
      <c r="C24" s="58" t="s">
        <v>155</v>
      </c>
      <c r="D24" s="58" t="s">
        <v>36</v>
      </c>
    </row>
    <row r="25" spans="1:4" ht="36.75" customHeight="1">
      <c r="A25" s="73" t="s">
        <v>188</v>
      </c>
      <c r="B25" s="58" t="s">
        <v>209</v>
      </c>
      <c r="C25" s="58" t="s">
        <v>155</v>
      </c>
      <c r="D25" s="58" t="s">
        <v>36</v>
      </c>
    </row>
    <row r="26" spans="1:4" ht="36.75" customHeight="1">
      <c r="A26" s="73" t="s">
        <v>188</v>
      </c>
      <c r="B26" s="58" t="s">
        <v>261</v>
      </c>
      <c r="C26" s="58" t="s">
        <v>75</v>
      </c>
      <c r="D26" s="58" t="s">
        <v>37</v>
      </c>
    </row>
    <row r="27" spans="1:4" ht="36.75" customHeight="1">
      <c r="A27" s="73" t="s">
        <v>50</v>
      </c>
      <c r="B27" s="58" t="s">
        <v>262</v>
      </c>
      <c r="C27" s="58" t="s">
        <v>263</v>
      </c>
      <c r="D27" s="58" t="s">
        <v>36</v>
      </c>
    </row>
    <row r="28" spans="1:4" s="90" customFormat="1" ht="36.75" customHeight="1">
      <c r="A28" s="73" t="s">
        <v>11</v>
      </c>
      <c r="B28" s="58" t="s">
        <v>45</v>
      </c>
      <c r="C28" s="58" t="s">
        <v>75</v>
      </c>
      <c r="D28" s="58" t="s">
        <v>37</v>
      </c>
    </row>
    <row r="29" spans="1:4" s="90" customFormat="1" ht="36.75" customHeight="1">
      <c r="A29" s="73" t="s">
        <v>132</v>
      </c>
      <c r="B29" s="58" t="s">
        <v>141</v>
      </c>
      <c r="C29" s="58" t="s">
        <v>133</v>
      </c>
      <c r="D29" s="58" t="s">
        <v>36</v>
      </c>
    </row>
    <row r="30" spans="1:4" s="90" customFormat="1" ht="36.75" customHeight="1">
      <c r="A30" s="73" t="s">
        <v>134</v>
      </c>
      <c r="B30" s="58" t="s">
        <v>261</v>
      </c>
      <c r="C30" s="58" t="s">
        <v>75</v>
      </c>
      <c r="D30" s="58" t="s">
        <v>37</v>
      </c>
    </row>
    <row r="31" spans="1:4" ht="36.75" customHeight="1">
      <c r="A31" s="73" t="s">
        <v>38</v>
      </c>
      <c r="B31" s="58" t="s">
        <v>72</v>
      </c>
      <c r="C31" s="58"/>
      <c r="D31" s="58"/>
    </row>
    <row r="32" spans="1:4" ht="24" customHeight="1">
      <c r="A32" s="170"/>
      <c r="B32" s="1"/>
      <c r="C32" s="1"/>
      <c r="D32" s="1"/>
    </row>
    <row r="33" spans="1:3" ht="24" customHeight="1">
      <c r="A33" s="1" t="s">
        <v>41</v>
      </c>
      <c r="B33" s="158"/>
      <c r="C33" s="158" t="s">
        <v>204</v>
      </c>
    </row>
    <row r="34" spans="1:5" ht="24" customHeight="1">
      <c r="A34" s="1"/>
      <c r="B34" s="2"/>
      <c r="C34" s="1"/>
      <c r="D34" s="1"/>
      <c r="E34" s="1"/>
    </row>
    <row r="35" spans="1:5" ht="24" customHeight="1">
      <c r="A35" s="34" t="s">
        <v>11</v>
      </c>
      <c r="B35" s="7"/>
      <c r="C35" s="158" t="s">
        <v>140</v>
      </c>
      <c r="D35" s="7"/>
      <c r="E35" s="1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8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5" zoomScaleNormal="75" zoomScaleSheetLayoutView="75" zoomScalePageLayoutView="0" workbookViewId="0" topLeftCell="A1">
      <selection activeCell="K12" sqref="K12"/>
    </sheetView>
  </sheetViews>
  <sheetFormatPr defaultColWidth="9.140625" defaultRowHeight="12.75"/>
  <cols>
    <col min="1" max="1" width="6.7109375" style="95" customWidth="1"/>
    <col min="2" max="2" width="6.7109375" style="95" hidden="1" customWidth="1"/>
    <col min="3" max="3" width="8.00390625" style="95" hidden="1" customWidth="1"/>
    <col min="4" max="4" width="22.57421875" style="95" customWidth="1"/>
    <col min="5" max="5" width="10.421875" style="95" customWidth="1"/>
    <col min="6" max="6" width="7.57421875" style="95" customWidth="1"/>
    <col min="7" max="7" width="31.28125" style="95" customWidth="1"/>
    <col min="8" max="8" width="10.8515625" style="95" customWidth="1"/>
    <col min="9" max="9" width="15.28125" style="95" customWidth="1"/>
    <col min="10" max="10" width="18.421875" style="95" hidden="1" customWidth="1"/>
    <col min="11" max="11" width="26.00390625" style="95" customWidth="1"/>
    <col min="12" max="16" width="16.140625" style="95" customWidth="1"/>
    <col min="17" max="17" width="7.57421875" style="95" customWidth="1"/>
    <col min="18" max="18" width="13.421875" style="95" customWidth="1"/>
    <col min="19" max="19" width="9.8515625" style="95" hidden="1" customWidth="1"/>
    <col min="20" max="20" width="13.7109375" style="95" customWidth="1"/>
    <col min="21" max="249" width="9.140625" style="95" customWidth="1"/>
    <col min="250" max="250" width="7.00390625" style="95" customWidth="1"/>
    <col min="251" max="252" width="0" style="95" hidden="1" customWidth="1"/>
    <col min="253" max="253" width="17.00390625" style="95" customWidth="1"/>
    <col min="254" max="254" width="10.140625" style="95" customWidth="1"/>
    <col min="255" max="255" width="7.00390625" style="95" customWidth="1"/>
    <col min="256" max="16384" width="25.00390625" style="95" customWidth="1"/>
  </cols>
  <sheetData>
    <row r="1" spans="1:20" ht="60" customHeight="1">
      <c r="A1" s="326" t="s">
        <v>251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s="96" customFormat="1" ht="18.75" customHeight="1">
      <c r="A2" s="246" t="s">
        <v>177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s="97" customFormat="1" ht="18.75" customHeight="1">
      <c r="A3" s="246" t="s">
        <v>19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98" customFormat="1" ht="18.75" customHeight="1">
      <c r="A4" s="247" t="s">
        <v>29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s="98" customFormat="1" ht="24.75" customHeight="1">
      <c r="A5" s="248" t="s">
        <v>282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</row>
    <row r="6" spans="1:20" ht="24.75" customHeight="1">
      <c r="A6" s="249" t="s">
        <v>288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ht="4.5" customHeight="1">
      <c r="A7" s="221"/>
      <c r="B7" s="24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</row>
    <row r="8" spans="1:20" s="102" customFormat="1" ht="23.25" customHeight="1">
      <c r="A8" s="91" t="s">
        <v>74</v>
      </c>
      <c r="B8" s="91"/>
      <c r="C8" s="99"/>
      <c r="D8" s="100"/>
      <c r="E8" s="100"/>
      <c r="F8" s="100"/>
      <c r="G8" s="100"/>
      <c r="H8" s="100"/>
      <c r="I8" s="100"/>
      <c r="J8" s="101"/>
      <c r="K8" s="101"/>
      <c r="T8" s="70" t="s">
        <v>238</v>
      </c>
    </row>
    <row r="9" spans="1:20" s="120" customFormat="1" ht="19.5" customHeight="1">
      <c r="A9" s="250" t="s">
        <v>28</v>
      </c>
      <c r="B9" s="237"/>
      <c r="C9" s="251" t="s">
        <v>2</v>
      </c>
      <c r="D9" s="245" t="s">
        <v>16</v>
      </c>
      <c r="E9" s="245" t="s">
        <v>3</v>
      </c>
      <c r="F9" s="250" t="s">
        <v>15</v>
      </c>
      <c r="G9" s="245" t="s">
        <v>17</v>
      </c>
      <c r="H9" s="245" t="s">
        <v>3</v>
      </c>
      <c r="I9" s="252" t="s">
        <v>4</v>
      </c>
      <c r="J9" s="245" t="s">
        <v>5</v>
      </c>
      <c r="K9" s="252" t="s">
        <v>6</v>
      </c>
      <c r="L9" s="254" t="s">
        <v>252</v>
      </c>
      <c r="M9" s="254" t="s">
        <v>253</v>
      </c>
      <c r="N9" s="254" t="s">
        <v>254</v>
      </c>
      <c r="O9" s="254" t="s">
        <v>255</v>
      </c>
      <c r="P9" s="255" t="s">
        <v>61</v>
      </c>
      <c r="Q9" s="250" t="s">
        <v>257</v>
      </c>
      <c r="R9" s="255" t="s">
        <v>258</v>
      </c>
      <c r="S9" s="255"/>
      <c r="T9" s="252" t="s">
        <v>256</v>
      </c>
    </row>
    <row r="10" spans="1:20" s="120" customFormat="1" ht="63" customHeight="1">
      <c r="A10" s="250"/>
      <c r="B10" s="237"/>
      <c r="C10" s="251"/>
      <c r="D10" s="245"/>
      <c r="E10" s="245"/>
      <c r="F10" s="250"/>
      <c r="G10" s="245"/>
      <c r="H10" s="245"/>
      <c r="I10" s="253"/>
      <c r="J10" s="245"/>
      <c r="K10" s="253"/>
      <c r="L10" s="254"/>
      <c r="M10" s="254"/>
      <c r="N10" s="254"/>
      <c r="O10" s="254"/>
      <c r="P10" s="256"/>
      <c r="Q10" s="250"/>
      <c r="R10" s="256"/>
      <c r="S10" s="256"/>
      <c r="T10" s="253"/>
    </row>
    <row r="11" spans="1:20" s="122" customFormat="1" ht="48.75" customHeight="1">
      <c r="A11" s="125">
        <v>1</v>
      </c>
      <c r="B11" s="125"/>
      <c r="C11" s="121"/>
      <c r="D11" s="172" t="s">
        <v>219</v>
      </c>
      <c r="E11" s="165" t="s">
        <v>220</v>
      </c>
      <c r="F11" s="166" t="s">
        <v>8</v>
      </c>
      <c r="G11" s="164" t="s">
        <v>221</v>
      </c>
      <c r="H11" s="165" t="s">
        <v>222</v>
      </c>
      <c r="I11" s="166" t="s">
        <v>223</v>
      </c>
      <c r="J11" s="166" t="s">
        <v>39</v>
      </c>
      <c r="K11" s="209" t="s">
        <v>168</v>
      </c>
      <c r="L11" s="123">
        <v>7.8</v>
      </c>
      <c r="M11" s="123">
        <v>7.5</v>
      </c>
      <c r="N11" s="123">
        <v>7.7</v>
      </c>
      <c r="O11" s="123">
        <v>8.3</v>
      </c>
      <c r="P11" s="123">
        <v>8</v>
      </c>
      <c r="Q11" s="123"/>
      <c r="R11" s="123">
        <f>L11+M11+N11+O11+P11</f>
        <v>39.3</v>
      </c>
      <c r="S11" s="123"/>
      <c r="T11" s="124">
        <f>R11*2</f>
        <v>78.6</v>
      </c>
    </row>
    <row r="12" spans="1:20" s="114" customFormat="1" ht="102.75" customHeight="1">
      <c r="A12" s="103"/>
      <c r="B12" s="103"/>
      <c r="C12" s="104"/>
      <c r="D12" s="105"/>
      <c r="E12" s="106"/>
      <c r="F12" s="107"/>
      <c r="G12" s="108"/>
      <c r="H12" s="109"/>
      <c r="I12" s="109"/>
      <c r="J12" s="110"/>
      <c r="K12" s="111"/>
      <c r="L12" s="112"/>
      <c r="M12" s="112"/>
      <c r="N12" s="112"/>
      <c r="O12" s="112"/>
      <c r="P12" s="112"/>
      <c r="Q12" s="112"/>
      <c r="R12" s="112"/>
      <c r="S12" s="112"/>
      <c r="T12" s="113"/>
    </row>
    <row r="13" spans="1:29" s="8" customFormat="1" ht="39.75" customHeight="1">
      <c r="A13" s="34"/>
      <c r="B13" s="34"/>
      <c r="C13" s="34"/>
      <c r="D13" s="34" t="s">
        <v>18</v>
      </c>
      <c r="E13" s="34"/>
      <c r="F13" s="34"/>
      <c r="G13" s="34"/>
      <c r="H13" s="34"/>
      <c r="I13" s="34"/>
      <c r="K13" s="158" t="s">
        <v>204</v>
      </c>
      <c r="L13" s="35"/>
      <c r="M13" s="36"/>
      <c r="N13" s="34"/>
      <c r="O13" s="37"/>
      <c r="P13" s="38"/>
      <c r="Q13" s="38"/>
      <c r="R13" s="38"/>
      <c r="S13" s="38"/>
      <c r="T13" s="34"/>
      <c r="U13" s="37"/>
      <c r="V13" s="38"/>
      <c r="W13" s="34"/>
      <c r="X13" s="34"/>
      <c r="Y13" s="34"/>
      <c r="Z13" s="34"/>
      <c r="AA13" s="34"/>
      <c r="AB13" s="38"/>
      <c r="AC13" s="34"/>
    </row>
    <row r="14" spans="1:29" s="8" customFormat="1" ht="39.75" customHeight="1">
      <c r="A14" s="34"/>
      <c r="B14" s="34"/>
      <c r="C14" s="34"/>
      <c r="D14" s="34"/>
      <c r="E14" s="34"/>
      <c r="F14" s="34"/>
      <c r="G14" s="34"/>
      <c r="H14" s="34"/>
      <c r="I14" s="34"/>
      <c r="K14" s="158"/>
      <c r="L14" s="35"/>
      <c r="M14" s="36"/>
      <c r="N14" s="34"/>
      <c r="O14" s="37"/>
      <c r="P14" s="38"/>
      <c r="Q14" s="38"/>
      <c r="R14" s="38"/>
      <c r="S14" s="38"/>
      <c r="T14" s="34"/>
      <c r="U14" s="37"/>
      <c r="V14" s="38"/>
      <c r="W14" s="34"/>
      <c r="X14" s="34"/>
      <c r="Y14" s="34"/>
      <c r="Z14" s="34"/>
      <c r="AA14" s="34"/>
      <c r="AB14" s="38"/>
      <c r="AC14" s="34"/>
    </row>
    <row r="15" spans="1:29" s="8" customFormat="1" ht="39.75" customHeight="1">
      <c r="A15" s="34"/>
      <c r="B15" s="34"/>
      <c r="C15" s="34"/>
      <c r="D15" s="34" t="s">
        <v>11</v>
      </c>
      <c r="E15" s="34"/>
      <c r="F15" s="34"/>
      <c r="G15" s="34"/>
      <c r="H15" s="34"/>
      <c r="I15" s="34"/>
      <c r="K15" s="158" t="s">
        <v>140</v>
      </c>
      <c r="L15" s="35"/>
      <c r="M15" s="39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s="8" customFormat="1" ht="27" customHeight="1">
      <c r="A16" s="34"/>
      <c r="B16" s="34"/>
      <c r="C16" s="34"/>
      <c r="D16" s="34"/>
      <c r="E16" s="34"/>
      <c r="F16" s="34"/>
      <c r="G16" s="34"/>
      <c r="H16" s="34"/>
      <c r="I16" s="34"/>
      <c r="K16" s="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</sheetData>
  <sheetProtection/>
  <protectedRanges>
    <protectedRange sqref="J12" name="Диапазон1_3_1_1_3_1_5_2_1_2_1_1"/>
  </protectedRanges>
  <mergeCells count="25">
    <mergeCell ref="S9:S10"/>
    <mergeCell ref="M9:M10"/>
    <mergeCell ref="N9:N10"/>
    <mergeCell ref="O9:O10"/>
    <mergeCell ref="P9:P10"/>
    <mergeCell ref="K9:K10"/>
    <mergeCell ref="L9:L10"/>
    <mergeCell ref="Q9:Q10"/>
    <mergeCell ref="R9:R10"/>
    <mergeCell ref="G9:G10"/>
    <mergeCell ref="A1:T1"/>
    <mergeCell ref="A2:T2"/>
    <mergeCell ref="A3:T3"/>
    <mergeCell ref="A4:T4"/>
    <mergeCell ref="A5:T5"/>
    <mergeCell ref="A6:T6"/>
    <mergeCell ref="A9:A10"/>
    <mergeCell ref="C9:C10"/>
    <mergeCell ref="D9:D10"/>
    <mergeCell ref="E9:E10"/>
    <mergeCell ref="F9:F10"/>
    <mergeCell ref="T9:T10"/>
    <mergeCell ref="H9:H10"/>
    <mergeCell ref="I9:I10"/>
    <mergeCell ref="J9:J10"/>
  </mergeCells>
  <printOptions/>
  <pageMargins left="0.45" right="0.39" top="0.39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zoomScalePageLayoutView="0" workbookViewId="0" topLeftCell="A1">
      <selection activeCell="H15" sqref="H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50.25" customHeight="1">
      <c r="A1" s="258" t="s">
        <v>91</v>
      </c>
      <c r="B1" s="259"/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6.5" customHeight="1">
      <c r="A2" s="257" t="s">
        <v>177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s="9" customFormat="1" ht="16.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15.75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11" customFormat="1" ht="21" customHeight="1">
      <c r="A5" s="263" t="s">
        <v>176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11" customFormat="1" ht="6" customHeight="1">
      <c r="A6" s="263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s="94" customFormat="1" ht="18.75" customHeight="1">
      <c r="A7" s="302" t="s">
        <v>287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s="17" customFormat="1" ht="15" customHeight="1">
      <c r="A9" s="91" t="s">
        <v>74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238</v>
      </c>
      <c r="Z9" s="19"/>
    </row>
    <row r="10" spans="1:26" s="20" customFormat="1" ht="19.5" customHeight="1">
      <c r="A10" s="269" t="s">
        <v>28</v>
      </c>
      <c r="B10" s="270" t="s">
        <v>2</v>
      </c>
      <c r="C10" s="267" t="s">
        <v>14</v>
      </c>
      <c r="D10" s="271" t="s">
        <v>16</v>
      </c>
      <c r="E10" s="271" t="s">
        <v>3</v>
      </c>
      <c r="F10" s="269" t="s">
        <v>15</v>
      </c>
      <c r="G10" s="271" t="s">
        <v>17</v>
      </c>
      <c r="H10" s="271" t="s">
        <v>3</v>
      </c>
      <c r="I10" s="271" t="s">
        <v>4</v>
      </c>
      <c r="J10" s="59"/>
      <c r="K10" s="271" t="s">
        <v>6</v>
      </c>
      <c r="L10" s="273" t="s">
        <v>20</v>
      </c>
      <c r="M10" s="273"/>
      <c r="N10" s="273"/>
      <c r="O10" s="273" t="s">
        <v>21</v>
      </c>
      <c r="P10" s="273"/>
      <c r="Q10" s="273"/>
      <c r="R10" s="273" t="s">
        <v>43</v>
      </c>
      <c r="S10" s="273"/>
      <c r="T10" s="273"/>
      <c r="U10" s="265" t="s">
        <v>22</v>
      </c>
      <c r="V10" s="267" t="s">
        <v>92</v>
      </c>
      <c r="W10" s="269" t="s">
        <v>23</v>
      </c>
      <c r="X10" s="270" t="s">
        <v>46</v>
      </c>
      <c r="Y10" s="274" t="s">
        <v>24</v>
      </c>
      <c r="Z10" s="274" t="s">
        <v>25</v>
      </c>
    </row>
    <row r="11" spans="1:26" s="20" customFormat="1" ht="51" customHeight="1">
      <c r="A11" s="269"/>
      <c r="B11" s="270"/>
      <c r="C11" s="268"/>
      <c r="D11" s="271"/>
      <c r="E11" s="271"/>
      <c r="F11" s="269"/>
      <c r="G11" s="271"/>
      <c r="H11" s="271"/>
      <c r="I11" s="271"/>
      <c r="J11" s="59"/>
      <c r="K11" s="271"/>
      <c r="L11" s="21" t="s">
        <v>26</v>
      </c>
      <c r="M11" s="22" t="s">
        <v>27</v>
      </c>
      <c r="N11" s="23" t="s">
        <v>28</v>
      </c>
      <c r="O11" s="21" t="s">
        <v>26</v>
      </c>
      <c r="P11" s="22" t="s">
        <v>27</v>
      </c>
      <c r="Q11" s="23" t="s">
        <v>28</v>
      </c>
      <c r="R11" s="21" t="s">
        <v>26</v>
      </c>
      <c r="S11" s="22" t="s">
        <v>27</v>
      </c>
      <c r="T11" s="23" t="s">
        <v>28</v>
      </c>
      <c r="U11" s="266"/>
      <c r="V11" s="268"/>
      <c r="W11" s="269"/>
      <c r="X11" s="270"/>
      <c r="Y11" s="274"/>
      <c r="Z11" s="274"/>
    </row>
    <row r="12" spans="1:26" s="89" customFormat="1" ht="42" customHeight="1">
      <c r="A12" s="82">
        <f>RANK(Y12,Y$12:Y$12,0)</f>
        <v>1</v>
      </c>
      <c r="B12" s="24"/>
      <c r="C12" s="71"/>
      <c r="D12" s="133" t="s">
        <v>65</v>
      </c>
      <c r="E12" s="146" t="s">
        <v>66</v>
      </c>
      <c r="F12" s="147" t="s">
        <v>10</v>
      </c>
      <c r="G12" s="148" t="s">
        <v>192</v>
      </c>
      <c r="H12" s="146" t="s">
        <v>175</v>
      </c>
      <c r="I12" s="147" t="s">
        <v>191</v>
      </c>
      <c r="J12" s="147" t="s">
        <v>67</v>
      </c>
      <c r="K12" s="167" t="s">
        <v>81</v>
      </c>
      <c r="L12" s="83">
        <v>208.5</v>
      </c>
      <c r="M12" s="84">
        <f>L12/3.4-IF($U12=1,2)-IF($V12=1,0.5,IF($V12=2,1,0))</f>
        <v>61.32352941176471</v>
      </c>
      <c r="N12" s="85">
        <f>RANK(M12,M$12:M$12,0)</f>
        <v>1</v>
      </c>
      <c r="O12" s="83">
        <v>223</v>
      </c>
      <c r="P12" s="84">
        <f>O12/3.4-IF($U12=1,2)-IF($V12=1,0.5,IF($V12=2,1,0))</f>
        <v>65.58823529411765</v>
      </c>
      <c r="Q12" s="85">
        <f>RANK(P12,P$12:P$12,0)</f>
        <v>1</v>
      </c>
      <c r="R12" s="83">
        <v>224.5</v>
      </c>
      <c r="S12" s="84">
        <f>R12/3.4-IF($U12=1,2)-IF($V12=1,0.5,IF($V12=2,1,0))</f>
        <v>66.02941176470588</v>
      </c>
      <c r="T12" s="85">
        <f>RANK(S12,S$12:S$12,0)</f>
        <v>1</v>
      </c>
      <c r="U12" s="86"/>
      <c r="V12" s="86"/>
      <c r="W12" s="83">
        <f>L12+O12+R12</f>
        <v>656</v>
      </c>
      <c r="X12" s="87"/>
      <c r="Y12" s="84">
        <f>ROUND(SUM(M12,P12,S12)/3,3)</f>
        <v>64.314</v>
      </c>
      <c r="Z12" s="88" t="s">
        <v>42</v>
      </c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27" customHeight="1">
      <c r="A14" s="34"/>
      <c r="B14" s="34"/>
      <c r="C14" s="34"/>
      <c r="D14" s="34" t="s">
        <v>18</v>
      </c>
      <c r="E14" s="34"/>
      <c r="F14" s="34"/>
      <c r="G14" s="34"/>
      <c r="H14" s="34"/>
      <c r="J14" s="34"/>
      <c r="K14" s="158" t="s">
        <v>204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27" customHeight="1">
      <c r="A15" s="34"/>
      <c r="B15" s="34"/>
      <c r="C15" s="34"/>
      <c r="D15" s="34"/>
      <c r="E15" s="34"/>
      <c r="F15" s="34"/>
      <c r="G15" s="34"/>
      <c r="H15" s="34"/>
      <c r="J15" s="34"/>
      <c r="K15" s="158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 t="s">
        <v>11</v>
      </c>
      <c r="E16" s="34"/>
      <c r="F16" s="34"/>
      <c r="G16" s="34"/>
      <c r="H16" s="34"/>
      <c r="J16" s="34"/>
      <c r="K16" s="158" t="s">
        <v>140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58"/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1:25" s="45" customFormat="1" ht="11.25" customHeight="1">
      <c r="K19" s="7"/>
      <c r="L19" s="47"/>
      <c r="M19" s="46"/>
      <c r="O19" s="47"/>
      <c r="P19" s="46"/>
      <c r="R19" s="47"/>
      <c r="S19" s="46"/>
      <c r="Y19" s="46"/>
    </row>
  </sheetData>
  <sheetProtection/>
  <mergeCells count="26">
    <mergeCell ref="A6:Z6"/>
    <mergeCell ref="E10:E11"/>
    <mergeCell ref="K10:K11"/>
    <mergeCell ref="L10:N10"/>
    <mergeCell ref="F10:F11"/>
    <mergeCell ref="G10:G11"/>
    <mergeCell ref="H10:H11"/>
    <mergeCell ref="I10:I11"/>
    <mergeCell ref="Y10:Y11"/>
    <mergeCell ref="Z10:Z11"/>
    <mergeCell ref="O10:Q10"/>
    <mergeCell ref="R10:T10"/>
    <mergeCell ref="A7:Z7"/>
    <mergeCell ref="A10:A11"/>
    <mergeCell ref="B10:B11"/>
    <mergeCell ref="C10:C11"/>
    <mergeCell ref="U10:U11"/>
    <mergeCell ref="V10:V11"/>
    <mergeCell ref="W10:W11"/>
    <mergeCell ref="X10:X11"/>
    <mergeCell ref="D10:D11"/>
    <mergeCell ref="A2:Z2"/>
    <mergeCell ref="A1:Z1"/>
    <mergeCell ref="A3:Z3"/>
    <mergeCell ref="A4:Z4"/>
    <mergeCell ref="A5:Z5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85" zoomScaleSheetLayoutView="85" zoomScalePageLayoutView="0" workbookViewId="0" topLeftCell="A1">
      <selection activeCell="P17" sqref="P17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258" t="s">
        <v>91</v>
      </c>
      <c r="B1" s="259"/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8" customHeight="1">
      <c r="A2" s="257" t="s">
        <v>190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6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15.75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11" customFormat="1" ht="21" customHeight="1">
      <c r="A5" s="263" t="s">
        <v>205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11" customFormat="1" ht="4.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s="94" customFormat="1" ht="18.75" customHeight="1">
      <c r="A7" s="302" t="s">
        <v>287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s="17" customFormat="1" ht="15" customHeight="1">
      <c r="A9" s="91" t="s">
        <v>74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238</v>
      </c>
      <c r="Z9" s="19"/>
    </row>
    <row r="10" spans="1:26" s="20" customFormat="1" ht="19.5" customHeight="1">
      <c r="A10" s="269" t="s">
        <v>28</v>
      </c>
      <c r="B10" s="270" t="s">
        <v>2</v>
      </c>
      <c r="C10" s="267" t="s">
        <v>14</v>
      </c>
      <c r="D10" s="271" t="s">
        <v>16</v>
      </c>
      <c r="E10" s="271" t="s">
        <v>3</v>
      </c>
      <c r="F10" s="269" t="s">
        <v>15</v>
      </c>
      <c r="G10" s="271" t="s">
        <v>17</v>
      </c>
      <c r="H10" s="271" t="s">
        <v>3</v>
      </c>
      <c r="I10" s="271" t="s">
        <v>4</v>
      </c>
      <c r="J10" s="212"/>
      <c r="K10" s="271" t="s">
        <v>6</v>
      </c>
      <c r="L10" s="273" t="s">
        <v>20</v>
      </c>
      <c r="M10" s="273"/>
      <c r="N10" s="273"/>
      <c r="O10" s="273" t="s">
        <v>21</v>
      </c>
      <c r="P10" s="273"/>
      <c r="Q10" s="273"/>
      <c r="R10" s="273" t="s">
        <v>43</v>
      </c>
      <c r="S10" s="273"/>
      <c r="T10" s="273"/>
      <c r="U10" s="265" t="s">
        <v>22</v>
      </c>
      <c r="V10" s="267" t="s">
        <v>92</v>
      </c>
      <c r="W10" s="269" t="s">
        <v>23</v>
      </c>
      <c r="X10" s="270" t="s">
        <v>46</v>
      </c>
      <c r="Y10" s="274" t="s">
        <v>24</v>
      </c>
      <c r="Z10" s="274" t="s">
        <v>25</v>
      </c>
    </row>
    <row r="11" spans="1:26" s="20" customFormat="1" ht="51" customHeight="1">
      <c r="A11" s="269"/>
      <c r="B11" s="270"/>
      <c r="C11" s="268"/>
      <c r="D11" s="271"/>
      <c r="E11" s="271"/>
      <c r="F11" s="269"/>
      <c r="G11" s="271"/>
      <c r="H11" s="271"/>
      <c r="I11" s="271"/>
      <c r="J11" s="212"/>
      <c r="K11" s="271"/>
      <c r="L11" s="21" t="s">
        <v>26</v>
      </c>
      <c r="M11" s="22" t="s">
        <v>27</v>
      </c>
      <c r="N11" s="23" t="s">
        <v>28</v>
      </c>
      <c r="O11" s="21" t="s">
        <v>26</v>
      </c>
      <c r="P11" s="22" t="s">
        <v>27</v>
      </c>
      <c r="Q11" s="23" t="s">
        <v>28</v>
      </c>
      <c r="R11" s="21" t="s">
        <v>26</v>
      </c>
      <c r="S11" s="22" t="s">
        <v>27</v>
      </c>
      <c r="T11" s="23" t="s">
        <v>28</v>
      </c>
      <c r="U11" s="266"/>
      <c r="V11" s="268"/>
      <c r="W11" s="269"/>
      <c r="X11" s="270"/>
      <c r="Y11" s="274"/>
      <c r="Z11" s="274"/>
    </row>
    <row r="12" spans="1:26" s="89" customFormat="1" ht="42" customHeight="1">
      <c r="A12" s="82">
        <f>RANK(Y12,Y$12:Y$16,0)</f>
        <v>1</v>
      </c>
      <c r="B12" s="24"/>
      <c r="C12" s="71"/>
      <c r="D12" s="311" t="s">
        <v>270</v>
      </c>
      <c r="E12" s="312" t="s">
        <v>215</v>
      </c>
      <c r="F12" s="313">
        <v>2</v>
      </c>
      <c r="G12" s="314" t="s">
        <v>271</v>
      </c>
      <c r="H12" s="312" t="s">
        <v>216</v>
      </c>
      <c r="I12" s="313" t="s">
        <v>217</v>
      </c>
      <c r="J12" s="313" t="s">
        <v>218</v>
      </c>
      <c r="K12" s="315" t="s">
        <v>168</v>
      </c>
      <c r="L12" s="83">
        <v>197.5</v>
      </c>
      <c r="M12" s="84">
        <f>L12/3-IF($U12=1,0.5,IF($U12=2,1.5,0))-IF($V12=1,0.5,IF($V12=2,1,0))</f>
        <v>65.83333333333333</v>
      </c>
      <c r="N12" s="85">
        <f>RANK(M12,M$11:M$20,0)</f>
        <v>1</v>
      </c>
      <c r="O12" s="83">
        <v>196</v>
      </c>
      <c r="P12" s="84">
        <f>O12/3-IF($U12=1,0.5,IF($U12=2,1.5,0))-IF($V12=1,0.5,IF($V12=2,1,0))</f>
        <v>65.33333333333333</v>
      </c>
      <c r="Q12" s="85">
        <f>RANK(P12,P$11:P$20,0)</f>
        <v>1</v>
      </c>
      <c r="R12" s="83">
        <v>195</v>
      </c>
      <c r="S12" s="84">
        <f>R12/3-IF($U12=1,0.5,IF($U12=2,1.5,0))-IF($V12=1,0.5,IF($V12=2,1,0))</f>
        <v>65</v>
      </c>
      <c r="T12" s="85">
        <f>RANK(S12,S$11:S$20,0)</f>
        <v>1</v>
      </c>
      <c r="U12" s="86"/>
      <c r="V12" s="86"/>
      <c r="W12" s="83">
        <f>L12+O12+R12</f>
        <v>588.5</v>
      </c>
      <c r="X12" s="87"/>
      <c r="Y12" s="84">
        <f>ROUND(SUM(M12,P12,S12)/3,3)</f>
        <v>65.389</v>
      </c>
      <c r="Z12" s="88" t="s">
        <v>42</v>
      </c>
    </row>
    <row r="13" spans="1:26" s="89" customFormat="1" ht="42" customHeight="1">
      <c r="A13" s="82">
        <f>RANK(Y13,Y$12:Y$16,0)</f>
        <v>2</v>
      </c>
      <c r="B13" s="24"/>
      <c r="C13" s="71"/>
      <c r="D13" s="316" t="s">
        <v>272</v>
      </c>
      <c r="E13" s="312" t="s">
        <v>173</v>
      </c>
      <c r="F13" s="317" t="s">
        <v>8</v>
      </c>
      <c r="G13" s="318" t="s">
        <v>273</v>
      </c>
      <c r="H13" s="319" t="s">
        <v>93</v>
      </c>
      <c r="I13" s="320" t="s">
        <v>199</v>
      </c>
      <c r="J13" s="320" t="s">
        <v>67</v>
      </c>
      <c r="K13" s="310" t="s">
        <v>69</v>
      </c>
      <c r="L13" s="83">
        <v>191</v>
      </c>
      <c r="M13" s="84">
        <f>L13/3-IF($U13=1,0.5,IF($U13=2,1.5,0))-IF($V13=1,0.5,IF($V13=2,1,0))</f>
        <v>63.666666666666664</v>
      </c>
      <c r="N13" s="85">
        <f>RANK(M13,M$11:M$20,0)</f>
        <v>3</v>
      </c>
      <c r="O13" s="83">
        <v>192.5</v>
      </c>
      <c r="P13" s="84">
        <f>O13/3-IF($U13=1,0.5,IF($U13=2,1.5,0))-IF($V13=1,0.5,IF($V13=2,1,0))</f>
        <v>64.16666666666667</v>
      </c>
      <c r="Q13" s="85">
        <f>RANK(P13,P$11:P$20,0)</f>
        <v>2</v>
      </c>
      <c r="R13" s="83">
        <v>187.5</v>
      </c>
      <c r="S13" s="84">
        <f>R13/3-IF($U13=1,0.5,IF($U13=2,1.5,0))-IF($V13=1,0.5,IF($V13=2,1,0))</f>
        <v>62.5</v>
      </c>
      <c r="T13" s="85">
        <f>RANK(S13,S$11:S$20,0)</f>
        <v>2</v>
      </c>
      <c r="U13" s="86"/>
      <c r="V13" s="86"/>
      <c r="W13" s="83">
        <f>L13+O13+R13</f>
        <v>571</v>
      </c>
      <c r="X13" s="87"/>
      <c r="Y13" s="84">
        <f>ROUND(SUM(M13,P13,S13)/3,3)</f>
        <v>63.444</v>
      </c>
      <c r="Z13" s="88" t="s">
        <v>42</v>
      </c>
    </row>
    <row r="14" spans="1:26" s="89" customFormat="1" ht="42" customHeight="1">
      <c r="A14" s="82">
        <f>RANK(Y14,Y$12:Y$16,0)</f>
        <v>3</v>
      </c>
      <c r="B14" s="24"/>
      <c r="C14" s="71"/>
      <c r="D14" s="321" t="s">
        <v>274</v>
      </c>
      <c r="E14" s="322" t="s">
        <v>224</v>
      </c>
      <c r="F14" s="323" t="s">
        <v>8</v>
      </c>
      <c r="G14" s="303" t="s">
        <v>275</v>
      </c>
      <c r="H14" s="322" t="s">
        <v>202</v>
      </c>
      <c r="I14" s="323" t="s">
        <v>203</v>
      </c>
      <c r="J14" s="323" t="s">
        <v>200</v>
      </c>
      <c r="K14" s="315" t="s">
        <v>168</v>
      </c>
      <c r="L14" s="83">
        <v>194.5</v>
      </c>
      <c r="M14" s="84">
        <f>L14/3-IF($U14=1,0.5,IF($U14=2,1.5,0))-IF($V14=1,0.5,IF($V14=2,1,0))</f>
        <v>64.83333333333333</v>
      </c>
      <c r="N14" s="85">
        <f>RANK(M14,M$11:M$20,0)</f>
        <v>2</v>
      </c>
      <c r="O14" s="83">
        <v>183.5</v>
      </c>
      <c r="P14" s="84">
        <f>O14/3-IF($U14=1,0.5,IF($U14=2,1.5,0))-IF($V14=1,0.5,IF($V14=2,1,0))</f>
        <v>61.166666666666664</v>
      </c>
      <c r="Q14" s="85">
        <f>RANK(P14,P$11:P$20,0)</f>
        <v>4</v>
      </c>
      <c r="R14" s="83">
        <v>184</v>
      </c>
      <c r="S14" s="84">
        <f>R14/3-IF($U14=1,0.5,IF($U14=2,1.5,0))-IF($V14=1,0.5,IF($V14=2,1,0))</f>
        <v>61.333333333333336</v>
      </c>
      <c r="T14" s="85">
        <f>RANK(S14,S$11:S$20,0)</f>
        <v>3</v>
      </c>
      <c r="U14" s="86"/>
      <c r="V14" s="86"/>
      <c r="W14" s="83">
        <f>L14+O14+R14</f>
        <v>562</v>
      </c>
      <c r="X14" s="87"/>
      <c r="Y14" s="84">
        <f>ROUND(SUM(M14,P14,S14)/3,3)</f>
        <v>62.444</v>
      </c>
      <c r="Z14" s="88" t="s">
        <v>42</v>
      </c>
    </row>
    <row r="15" spans="1:26" s="89" customFormat="1" ht="42" customHeight="1">
      <c r="A15" s="82">
        <f>RANK(Y15,Y$12:Y$16,0)</f>
        <v>4</v>
      </c>
      <c r="B15" s="24"/>
      <c r="C15" s="71"/>
      <c r="D15" s="304" t="s">
        <v>268</v>
      </c>
      <c r="E15" s="305" t="s">
        <v>231</v>
      </c>
      <c r="F15" s="306" t="s">
        <v>8</v>
      </c>
      <c r="G15" s="307" t="s">
        <v>269</v>
      </c>
      <c r="H15" s="308" t="s">
        <v>225</v>
      </c>
      <c r="I15" s="309" t="s">
        <v>157</v>
      </c>
      <c r="J15" s="309" t="s">
        <v>48</v>
      </c>
      <c r="K15" s="310" t="s">
        <v>229</v>
      </c>
      <c r="L15" s="83">
        <v>176</v>
      </c>
      <c r="M15" s="84">
        <f>L15/3-IF($U15=1,0.5,IF($U15=2,1.5,0))-IF($V15=1,0.5,IF($V15=2,1,0))</f>
        <v>58.666666666666664</v>
      </c>
      <c r="N15" s="85">
        <f>RANK(M15,M$11:M$20,0)</f>
        <v>5</v>
      </c>
      <c r="O15" s="83">
        <v>185</v>
      </c>
      <c r="P15" s="84">
        <f>O15/3-IF($U15=1,0.5,IF($U15=2,1.5,0))-IF($V15=1,0.5,IF($V15=2,1,0))</f>
        <v>61.666666666666664</v>
      </c>
      <c r="Q15" s="85">
        <f>RANK(P15,P$11:P$20,0)</f>
        <v>3</v>
      </c>
      <c r="R15" s="83">
        <v>180.5</v>
      </c>
      <c r="S15" s="84">
        <f>R15/3-IF($U15=1,0.5,IF($U15=2,1.5,0))-IF($V15=1,0.5,IF($V15=2,1,0))</f>
        <v>60.166666666666664</v>
      </c>
      <c r="T15" s="85">
        <f>RANK(S15,S$11:S$20,0)</f>
        <v>4</v>
      </c>
      <c r="U15" s="86"/>
      <c r="V15" s="86"/>
      <c r="W15" s="83">
        <f>L15+O15+R15</f>
        <v>541.5</v>
      </c>
      <c r="X15" s="87"/>
      <c r="Y15" s="84">
        <f>ROUND(SUM(M15,P15,S15)/3,3)</f>
        <v>60.167</v>
      </c>
      <c r="Z15" s="88" t="s">
        <v>42</v>
      </c>
    </row>
    <row r="16" spans="1:26" s="89" customFormat="1" ht="42" customHeight="1">
      <c r="A16" s="82">
        <f>RANK(Y16,Y$12:Y$16,0)</f>
        <v>5</v>
      </c>
      <c r="B16" s="24"/>
      <c r="C16" s="71"/>
      <c r="D16" s="316" t="s">
        <v>272</v>
      </c>
      <c r="E16" s="312" t="s">
        <v>173</v>
      </c>
      <c r="F16" s="317" t="s">
        <v>8</v>
      </c>
      <c r="G16" s="318" t="s">
        <v>281</v>
      </c>
      <c r="H16" s="319" t="s">
        <v>174</v>
      </c>
      <c r="I16" s="320" t="s">
        <v>63</v>
      </c>
      <c r="J16" s="320" t="s">
        <v>67</v>
      </c>
      <c r="K16" s="310" t="s">
        <v>69</v>
      </c>
      <c r="L16" s="83">
        <v>179.5</v>
      </c>
      <c r="M16" s="84">
        <f>L16/3-IF($U16=1,0.5,IF($U16=2,1.5,0))-IF($V16=1,0.5,IF($V16=2,1,0))</f>
        <v>59.833333333333336</v>
      </c>
      <c r="N16" s="85">
        <f>RANK(M16,M$11:M$20,0)</f>
        <v>4</v>
      </c>
      <c r="O16" s="83">
        <v>178</v>
      </c>
      <c r="P16" s="84">
        <f>O16/3-IF($U16=1,0.5,IF($U16=2,1.5,0))-IF($V16=1,0.5,IF($V16=2,1,0))</f>
        <v>59.333333333333336</v>
      </c>
      <c r="Q16" s="85">
        <f>RANK(P16,P$11:P$20,0)</f>
        <v>5</v>
      </c>
      <c r="R16" s="83">
        <v>173.5</v>
      </c>
      <c r="S16" s="84">
        <f>R16/3-IF($U16=1,0.5,IF($U16=2,1.5,0))-IF($V16=1,0.5,IF($V16=2,1,0))</f>
        <v>57.833333333333336</v>
      </c>
      <c r="T16" s="85">
        <f>RANK(S16,S$11:S$20,0)</f>
        <v>5</v>
      </c>
      <c r="U16" s="86"/>
      <c r="V16" s="86"/>
      <c r="W16" s="83">
        <f>L16+O16+R16</f>
        <v>531</v>
      </c>
      <c r="X16" s="87"/>
      <c r="Y16" s="84">
        <f>ROUND(SUM(M16,P16,S16)/3,3)</f>
        <v>59</v>
      </c>
      <c r="Z16" s="88" t="s">
        <v>42</v>
      </c>
    </row>
    <row r="17" spans="1:26" s="25" customFormat="1" ht="49.5" customHeight="1">
      <c r="A17" s="26"/>
      <c r="B17" s="27"/>
      <c r="C17" s="28"/>
      <c r="D17" s="42"/>
      <c r="E17" s="3"/>
      <c r="F17" s="4"/>
      <c r="G17" s="5"/>
      <c r="H17" s="43"/>
      <c r="I17" s="44"/>
      <c r="J17" s="4"/>
      <c r="K17" s="6"/>
      <c r="L17" s="29"/>
      <c r="M17" s="30"/>
      <c r="N17" s="31"/>
      <c r="O17" s="29"/>
      <c r="P17" s="30"/>
      <c r="Q17" s="31"/>
      <c r="R17" s="29"/>
      <c r="S17" s="30"/>
      <c r="T17" s="31"/>
      <c r="U17" s="31"/>
      <c r="V17" s="31"/>
      <c r="W17" s="29"/>
      <c r="X17" s="32"/>
      <c r="Y17" s="30"/>
      <c r="Z17" s="33"/>
    </row>
    <row r="18" spans="1:26" ht="27" customHeight="1">
      <c r="A18" s="34"/>
      <c r="B18" s="34"/>
      <c r="C18" s="34"/>
      <c r="D18" s="34" t="s">
        <v>18</v>
      </c>
      <c r="E18" s="34"/>
      <c r="F18" s="34"/>
      <c r="G18" s="34"/>
      <c r="H18" s="34"/>
      <c r="J18" s="34"/>
      <c r="K18" s="158" t="s">
        <v>204</v>
      </c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/>
      <c r="E19" s="34"/>
      <c r="F19" s="34"/>
      <c r="G19" s="34"/>
      <c r="H19" s="34"/>
      <c r="J19" s="34"/>
      <c r="K19" s="158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 t="s">
        <v>11</v>
      </c>
      <c r="E20" s="34"/>
      <c r="F20" s="34"/>
      <c r="G20" s="34"/>
      <c r="H20" s="34"/>
      <c r="J20" s="34"/>
      <c r="K20" s="158" t="s">
        <v>140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/>
      <c r="E21" s="34"/>
      <c r="F21" s="34"/>
      <c r="G21" s="34"/>
      <c r="H21" s="34"/>
      <c r="J21" s="34"/>
      <c r="K21" s="1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/>
      <c r="E22" s="34"/>
      <c r="F22" s="34"/>
      <c r="G22" s="34"/>
      <c r="H22" s="34"/>
      <c r="J22" s="34"/>
      <c r="K22" s="158"/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1:25" s="45" customFormat="1" ht="11.25" customHeight="1" hidden="1">
      <c r="K23" s="7"/>
      <c r="L23" s="47"/>
      <c r="M23" s="46"/>
      <c r="O23" s="47"/>
      <c r="P23" s="46"/>
      <c r="R23" s="47"/>
      <c r="S23" s="46"/>
      <c r="Y23" s="46"/>
    </row>
  </sheetData>
  <sheetProtection/>
  <mergeCells count="26">
    <mergeCell ref="A7:Z7"/>
    <mergeCell ref="A1:Z1"/>
    <mergeCell ref="A3:Z3"/>
    <mergeCell ref="A4:Z4"/>
    <mergeCell ref="A5:Z5"/>
    <mergeCell ref="A6:Z6"/>
    <mergeCell ref="A2:Z2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zoomScalePageLayoutView="0" workbookViewId="0" topLeftCell="A1">
      <selection activeCell="Y14" sqref="Y14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258" t="s">
        <v>91</v>
      </c>
      <c r="B1" s="259"/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8" customHeight="1">
      <c r="A2" s="257" t="s">
        <v>177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6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15.75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11" customFormat="1" ht="21" customHeight="1">
      <c r="A5" s="263" t="s">
        <v>210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11" customFormat="1" ht="4.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s="94" customFormat="1" ht="18.75" customHeight="1">
      <c r="A7" s="302" t="s">
        <v>287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3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6" s="17" customFormat="1" ht="15" customHeight="1">
      <c r="A9" s="91" t="s">
        <v>74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238</v>
      </c>
      <c r="Z9" s="19"/>
    </row>
    <row r="10" spans="1:26" s="20" customFormat="1" ht="19.5" customHeight="1">
      <c r="A10" s="269" t="s">
        <v>28</v>
      </c>
      <c r="B10" s="270" t="s">
        <v>2</v>
      </c>
      <c r="C10" s="267" t="s">
        <v>14</v>
      </c>
      <c r="D10" s="271" t="s">
        <v>16</v>
      </c>
      <c r="E10" s="271" t="s">
        <v>3</v>
      </c>
      <c r="F10" s="269" t="s">
        <v>15</v>
      </c>
      <c r="G10" s="271" t="s">
        <v>17</v>
      </c>
      <c r="H10" s="271" t="s">
        <v>3</v>
      </c>
      <c r="I10" s="271" t="s">
        <v>4</v>
      </c>
      <c r="J10" s="238"/>
      <c r="K10" s="271" t="s">
        <v>6</v>
      </c>
      <c r="L10" s="273" t="s">
        <v>20</v>
      </c>
      <c r="M10" s="273"/>
      <c r="N10" s="273"/>
      <c r="O10" s="273" t="s">
        <v>21</v>
      </c>
      <c r="P10" s="273"/>
      <c r="Q10" s="273"/>
      <c r="R10" s="273" t="s">
        <v>43</v>
      </c>
      <c r="S10" s="273"/>
      <c r="T10" s="273"/>
      <c r="U10" s="265" t="s">
        <v>22</v>
      </c>
      <c r="V10" s="267" t="s">
        <v>92</v>
      </c>
      <c r="W10" s="269" t="s">
        <v>23</v>
      </c>
      <c r="X10" s="270" t="s">
        <v>46</v>
      </c>
      <c r="Y10" s="274" t="s">
        <v>24</v>
      </c>
      <c r="Z10" s="274" t="s">
        <v>25</v>
      </c>
    </row>
    <row r="11" spans="1:26" s="20" customFormat="1" ht="51" customHeight="1">
      <c r="A11" s="269"/>
      <c r="B11" s="270"/>
      <c r="C11" s="268"/>
      <c r="D11" s="271"/>
      <c r="E11" s="271"/>
      <c r="F11" s="269"/>
      <c r="G11" s="271"/>
      <c r="H11" s="271"/>
      <c r="I11" s="271"/>
      <c r="J11" s="238"/>
      <c r="K11" s="271"/>
      <c r="L11" s="21" t="s">
        <v>26</v>
      </c>
      <c r="M11" s="22" t="s">
        <v>27</v>
      </c>
      <c r="N11" s="23" t="s">
        <v>28</v>
      </c>
      <c r="O11" s="21" t="s">
        <v>26</v>
      </c>
      <c r="P11" s="22" t="s">
        <v>27</v>
      </c>
      <c r="Q11" s="23" t="s">
        <v>28</v>
      </c>
      <c r="R11" s="21" t="s">
        <v>26</v>
      </c>
      <c r="S11" s="22" t="s">
        <v>27</v>
      </c>
      <c r="T11" s="23" t="s">
        <v>28</v>
      </c>
      <c r="U11" s="266"/>
      <c r="V11" s="268"/>
      <c r="W11" s="269"/>
      <c r="X11" s="270"/>
      <c r="Y11" s="274"/>
      <c r="Z11" s="274"/>
    </row>
    <row r="12" spans="1:26" s="89" customFormat="1" ht="42" customHeight="1">
      <c r="A12" s="82">
        <f>RANK(Y12,Y$12:Y$14,0)</f>
        <v>1</v>
      </c>
      <c r="B12" s="24"/>
      <c r="C12" s="71"/>
      <c r="D12" s="321" t="s">
        <v>278</v>
      </c>
      <c r="E12" s="322" t="s">
        <v>82</v>
      </c>
      <c r="F12" s="323" t="s">
        <v>8</v>
      </c>
      <c r="G12" s="303" t="s">
        <v>279</v>
      </c>
      <c r="H12" s="322" t="s">
        <v>129</v>
      </c>
      <c r="I12" s="323" t="s">
        <v>83</v>
      </c>
      <c r="J12" s="323" t="s">
        <v>39</v>
      </c>
      <c r="K12" s="310" t="s">
        <v>69</v>
      </c>
      <c r="L12" s="83">
        <v>202</v>
      </c>
      <c r="M12" s="84">
        <f>L12/3-IF($U12=1,0.5,IF($U12=2,1.5,0))-IF($V12=1,0.5,IF($V12=2,1,0))</f>
        <v>67.33333333333333</v>
      </c>
      <c r="N12" s="85">
        <f>RANK(M12,M$11:M$18,0)</f>
        <v>1</v>
      </c>
      <c r="O12" s="83">
        <v>207.5</v>
      </c>
      <c r="P12" s="84">
        <f>O12/3-IF($U12=1,0.5,IF($U12=2,1.5,0))-IF($V12=1,0.5,IF($V12=2,1,0))</f>
        <v>69.16666666666667</v>
      </c>
      <c r="Q12" s="85">
        <f>RANK(P12,P$11:P$18,0)</f>
        <v>1</v>
      </c>
      <c r="R12" s="83">
        <v>206</v>
      </c>
      <c r="S12" s="84">
        <f>R12/3-IF($U12=1,0.5,IF($U12=2,1.5,0))-IF($V12=1,0.5,IF($V12=2,1,0))</f>
        <v>68.66666666666667</v>
      </c>
      <c r="T12" s="85">
        <f>RANK(S12,S$11:S$18,0)</f>
        <v>1</v>
      </c>
      <c r="U12" s="86"/>
      <c r="V12" s="86"/>
      <c r="W12" s="83">
        <f>L12+O12+R12</f>
        <v>615.5</v>
      </c>
      <c r="X12" s="87"/>
      <c r="Y12" s="84">
        <f>ROUND(SUM(M12,P12,S12)/3,3)</f>
        <v>68.389</v>
      </c>
      <c r="Z12" s="88" t="s">
        <v>42</v>
      </c>
    </row>
    <row r="13" spans="1:26" s="89" customFormat="1" ht="42" customHeight="1">
      <c r="A13" s="82">
        <f>RANK(Y13,Y$12:Y$14,0)</f>
        <v>2</v>
      </c>
      <c r="B13" s="24"/>
      <c r="C13" s="71"/>
      <c r="D13" s="321" t="s">
        <v>276</v>
      </c>
      <c r="E13" s="322"/>
      <c r="F13" s="313">
        <v>2</v>
      </c>
      <c r="G13" s="303" t="s">
        <v>277</v>
      </c>
      <c r="H13" s="322" t="s">
        <v>142</v>
      </c>
      <c r="I13" s="323" t="s">
        <v>143</v>
      </c>
      <c r="J13" s="323" t="s">
        <v>143</v>
      </c>
      <c r="K13" s="182" t="s">
        <v>283</v>
      </c>
      <c r="L13" s="83">
        <v>188.5</v>
      </c>
      <c r="M13" s="84">
        <f>L13/3-IF($U13=1,0.5,IF($U13=2,1.5,0))-IF($V13=1,0.5,IF($V13=2,1,0))</f>
        <v>62.833333333333336</v>
      </c>
      <c r="N13" s="85">
        <f>RANK(M13,M$11:M$18,0)</f>
        <v>2</v>
      </c>
      <c r="O13" s="83">
        <v>189</v>
      </c>
      <c r="P13" s="84">
        <f>O13/3-IF($U13=1,0.5,IF($U13=2,1.5,0))-IF($V13=1,0.5,IF($V13=2,1,0))</f>
        <v>63</v>
      </c>
      <c r="Q13" s="85">
        <f>RANK(P13,P$11:P$18,0)</f>
        <v>2</v>
      </c>
      <c r="R13" s="83">
        <v>187.5</v>
      </c>
      <c r="S13" s="84">
        <f>R13/3-IF($U13=1,0.5,IF($U13=2,1.5,0))-IF($V13=1,0.5,IF($V13=2,1,0))</f>
        <v>62.5</v>
      </c>
      <c r="T13" s="85">
        <f>RANK(S13,S$11:S$18,0)</f>
        <v>2</v>
      </c>
      <c r="U13" s="86"/>
      <c r="V13" s="86"/>
      <c r="W13" s="83">
        <f>L13+O13+R13</f>
        <v>565</v>
      </c>
      <c r="X13" s="87"/>
      <c r="Y13" s="84">
        <f>ROUND(SUM(M13,P13,S13)/3,3)</f>
        <v>62.778</v>
      </c>
      <c r="Z13" s="88" t="s">
        <v>42</v>
      </c>
    </row>
    <row r="14" spans="1:26" s="89" customFormat="1" ht="42" customHeight="1">
      <c r="A14" s="82">
        <f>RANK(Y14,Y$12:Y$14,0)</f>
        <v>3</v>
      </c>
      <c r="B14" s="24"/>
      <c r="C14" s="71"/>
      <c r="D14" s="324" t="s">
        <v>280</v>
      </c>
      <c r="E14" s="319" t="s">
        <v>52</v>
      </c>
      <c r="F14" s="320">
        <v>3</v>
      </c>
      <c r="G14" s="307" t="s">
        <v>269</v>
      </c>
      <c r="H14" s="308" t="s">
        <v>225</v>
      </c>
      <c r="I14" s="309" t="s">
        <v>157</v>
      </c>
      <c r="J14" s="323" t="s">
        <v>39</v>
      </c>
      <c r="K14" s="310" t="s">
        <v>69</v>
      </c>
      <c r="L14" s="83">
        <v>182</v>
      </c>
      <c r="M14" s="84">
        <f>L14/3-IF($U14=1,0.5,IF($U14=2,1.5,0))-IF($V14=1,0.5,IF($V14=2,1,0))</f>
        <v>60.666666666666664</v>
      </c>
      <c r="N14" s="85">
        <f>RANK(M14,M$11:M$18,0)</f>
        <v>3</v>
      </c>
      <c r="O14" s="83">
        <v>187</v>
      </c>
      <c r="P14" s="84">
        <f>O14/3-IF($U14=1,0.5,IF($U14=2,1.5,0))-IF($V14=1,0.5,IF($V14=2,1,0))</f>
        <v>62.333333333333336</v>
      </c>
      <c r="Q14" s="85">
        <f>RANK(P14,P$11:P$18,0)</f>
        <v>3</v>
      </c>
      <c r="R14" s="83">
        <v>183</v>
      </c>
      <c r="S14" s="84">
        <f>R14/3-IF($U14=1,0.5,IF($U14=2,1.5,0))-IF($V14=1,0.5,IF($V14=2,1,0))</f>
        <v>61</v>
      </c>
      <c r="T14" s="85">
        <f>RANK(S14,S$11:S$18,0)</f>
        <v>3</v>
      </c>
      <c r="U14" s="86"/>
      <c r="V14" s="86"/>
      <c r="W14" s="83">
        <f>L14+O14+R14</f>
        <v>552</v>
      </c>
      <c r="X14" s="87"/>
      <c r="Y14" s="84">
        <f>ROUND(SUM(M14,P14,S14)/3,3)</f>
        <v>61.333</v>
      </c>
      <c r="Z14" s="88" t="s">
        <v>42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27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58" t="s">
        <v>204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58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58" t="s">
        <v>140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58"/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1:25" s="45" customFormat="1" ht="11.25" customHeight="1" hidden="1">
      <c r="K21" s="7"/>
      <c r="L21" s="47"/>
      <c r="M21" s="46"/>
      <c r="O21" s="47"/>
      <c r="P21" s="46"/>
      <c r="R21" s="47"/>
      <c r="S21" s="46"/>
      <c r="Y21" s="46"/>
    </row>
  </sheetData>
  <sheetProtection/>
  <mergeCells count="26"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Z1"/>
    <mergeCell ref="A2:Z2"/>
    <mergeCell ref="A3:Z3"/>
    <mergeCell ref="A4:Z4"/>
    <mergeCell ref="A5:Z5"/>
    <mergeCell ref="A6:Z6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60" zoomScaleSheetLayoutView="75" zoomScalePageLayoutView="0" workbookViewId="0" topLeftCell="A1">
      <selection activeCell="E15" sqref="E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50.25" customHeight="1">
      <c r="A1" s="258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customHeight="1">
      <c r="A2" s="288" t="s">
        <v>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10" customFormat="1" ht="23.25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s="11" customFormat="1" ht="27" customHeight="1">
      <c r="A5" s="263" t="s">
        <v>62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134" customFormat="1" ht="18.75" customHeight="1">
      <c r="A6" s="302" t="s">
        <v>284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6" ht="3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s="17" customFormat="1" ht="15" customHeight="1">
      <c r="A8" s="91" t="s">
        <v>74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238</v>
      </c>
    </row>
    <row r="9" spans="1:27" s="203" customFormat="1" ht="19.5" customHeight="1">
      <c r="A9" s="280" t="s">
        <v>28</v>
      </c>
      <c r="B9" s="275" t="s">
        <v>54</v>
      </c>
      <c r="C9" s="289" t="s">
        <v>14</v>
      </c>
      <c r="D9" s="282" t="s">
        <v>16</v>
      </c>
      <c r="E9" s="282" t="s">
        <v>3</v>
      </c>
      <c r="F9" s="280" t="s">
        <v>15</v>
      </c>
      <c r="G9" s="282" t="s">
        <v>17</v>
      </c>
      <c r="H9" s="282" t="s">
        <v>3</v>
      </c>
      <c r="I9" s="282" t="s">
        <v>4</v>
      </c>
      <c r="J9" s="204"/>
      <c r="K9" s="282" t="s">
        <v>6</v>
      </c>
      <c r="L9" s="283" t="s">
        <v>49</v>
      </c>
      <c r="M9" s="283"/>
      <c r="N9" s="283"/>
      <c r="O9" s="284" t="s">
        <v>43</v>
      </c>
      <c r="P9" s="285"/>
      <c r="Q9" s="285"/>
      <c r="R9" s="285"/>
      <c r="S9" s="285"/>
      <c r="T9" s="285"/>
      <c r="U9" s="286"/>
      <c r="V9" s="275" t="s">
        <v>22</v>
      </c>
      <c r="W9" s="277" t="s">
        <v>92</v>
      </c>
      <c r="X9" s="280"/>
      <c r="Y9" s="275" t="s">
        <v>55</v>
      </c>
      <c r="Z9" s="281" t="s">
        <v>24</v>
      </c>
      <c r="AA9" s="281" t="s">
        <v>25</v>
      </c>
    </row>
    <row r="10" spans="1:27" s="203" customFormat="1" ht="19.5" customHeight="1">
      <c r="A10" s="280"/>
      <c r="B10" s="275"/>
      <c r="C10" s="244"/>
      <c r="D10" s="282"/>
      <c r="E10" s="282"/>
      <c r="F10" s="280"/>
      <c r="G10" s="282"/>
      <c r="H10" s="282"/>
      <c r="I10" s="282"/>
      <c r="J10" s="204"/>
      <c r="K10" s="282"/>
      <c r="L10" s="283" t="s">
        <v>56</v>
      </c>
      <c r="M10" s="283"/>
      <c r="N10" s="283"/>
      <c r="O10" s="284" t="s">
        <v>57</v>
      </c>
      <c r="P10" s="285"/>
      <c r="Q10" s="285"/>
      <c r="R10" s="285"/>
      <c r="S10" s="285"/>
      <c r="T10" s="285"/>
      <c r="U10" s="286"/>
      <c r="V10" s="276"/>
      <c r="W10" s="278"/>
      <c r="X10" s="280"/>
      <c r="Y10" s="275"/>
      <c r="Z10" s="281"/>
      <c r="AA10" s="281"/>
    </row>
    <row r="11" spans="1:27" s="203" customFormat="1" ht="83.25" customHeight="1">
      <c r="A11" s="280"/>
      <c r="B11" s="275"/>
      <c r="C11" s="290"/>
      <c r="D11" s="282"/>
      <c r="E11" s="282"/>
      <c r="F11" s="280"/>
      <c r="G11" s="282"/>
      <c r="H11" s="282"/>
      <c r="I11" s="282"/>
      <c r="J11" s="204"/>
      <c r="K11" s="282"/>
      <c r="L11" s="135" t="s">
        <v>26</v>
      </c>
      <c r="M11" s="136" t="s">
        <v>27</v>
      </c>
      <c r="N11" s="135" t="s">
        <v>28</v>
      </c>
      <c r="O11" s="137" t="s">
        <v>58</v>
      </c>
      <c r="P11" s="137" t="s">
        <v>59</v>
      </c>
      <c r="Q11" s="137" t="s">
        <v>60</v>
      </c>
      <c r="R11" s="137" t="s">
        <v>61</v>
      </c>
      <c r="S11" s="136" t="s">
        <v>26</v>
      </c>
      <c r="T11" s="135" t="s">
        <v>27</v>
      </c>
      <c r="U11" s="135" t="s">
        <v>28</v>
      </c>
      <c r="V11" s="275"/>
      <c r="W11" s="279"/>
      <c r="X11" s="280"/>
      <c r="Y11" s="275"/>
      <c r="Z11" s="281"/>
      <c r="AA11" s="281"/>
    </row>
    <row r="12" spans="1:27" s="145" customFormat="1" ht="39" customHeight="1">
      <c r="A12" s="138">
        <f>RANK(Z12,Z$12:Z$17,0)</f>
        <v>1</v>
      </c>
      <c r="B12" s="139"/>
      <c r="C12" s="71"/>
      <c r="D12" s="133" t="s">
        <v>170</v>
      </c>
      <c r="E12" s="146" t="s">
        <v>136</v>
      </c>
      <c r="F12" s="147" t="s">
        <v>10</v>
      </c>
      <c r="G12" s="217" t="s">
        <v>94</v>
      </c>
      <c r="H12" s="181" t="s">
        <v>95</v>
      </c>
      <c r="I12" s="147" t="s">
        <v>96</v>
      </c>
      <c r="J12" s="76" t="s">
        <v>97</v>
      </c>
      <c r="K12" s="80" t="s">
        <v>113</v>
      </c>
      <c r="L12" s="140">
        <v>125.5</v>
      </c>
      <c r="M12" s="141">
        <f>L12/2-IF($W12=1,0.5,IF($W12=2,1,0))</f>
        <v>62.75</v>
      </c>
      <c r="N12" s="85">
        <f>RANK(M12,M$12:M$17,0)</f>
        <v>1</v>
      </c>
      <c r="O12" s="142">
        <v>6.6</v>
      </c>
      <c r="P12" s="142">
        <v>6.7</v>
      </c>
      <c r="Q12" s="142">
        <v>6.6</v>
      </c>
      <c r="R12" s="142">
        <v>6.7</v>
      </c>
      <c r="S12" s="140">
        <f>O12+P12+Q12+R12</f>
        <v>26.599999999999998</v>
      </c>
      <c r="T12" s="141">
        <f>S12/0.4-IF($W12=1,0.5,IF($W12=2,1,0))</f>
        <v>66.49999999999999</v>
      </c>
      <c r="U12" s="85">
        <f>RANK(T12,T$12:T$17,0)</f>
        <v>1</v>
      </c>
      <c r="V12" s="143"/>
      <c r="W12" s="143"/>
      <c r="X12" s="144"/>
      <c r="Y12" s="144"/>
      <c r="Z12" s="141">
        <f>(M12+T12)/2-IF($V12=1,0.5,IF($V12=2,1.5,0))</f>
        <v>64.625</v>
      </c>
      <c r="AA12" s="151" t="s">
        <v>10</v>
      </c>
    </row>
    <row r="13" spans="1:27" s="145" customFormat="1" ht="39" customHeight="1">
      <c r="A13" s="138">
        <f>RANK(Z13,Z$12:Z$17,0)</f>
        <v>2</v>
      </c>
      <c r="B13" s="139"/>
      <c r="C13" s="71"/>
      <c r="D13" s="172" t="s">
        <v>130</v>
      </c>
      <c r="E13" s="78" t="s">
        <v>163</v>
      </c>
      <c r="F13" s="79" t="s">
        <v>8</v>
      </c>
      <c r="G13" s="164" t="s">
        <v>86</v>
      </c>
      <c r="H13" s="165" t="s">
        <v>131</v>
      </c>
      <c r="I13" s="166" t="s">
        <v>87</v>
      </c>
      <c r="J13" s="166" t="s">
        <v>84</v>
      </c>
      <c r="K13" s="166" t="s">
        <v>68</v>
      </c>
      <c r="L13" s="140">
        <v>120.5</v>
      </c>
      <c r="M13" s="141">
        <f>L13/2-IF($W13=1,0.5,IF($W13=2,1,0))</f>
        <v>60.25</v>
      </c>
      <c r="N13" s="85">
        <f>RANK(M13,M$12:M$17,0)</f>
        <v>2</v>
      </c>
      <c r="O13" s="142">
        <v>6.3</v>
      </c>
      <c r="P13" s="142">
        <v>6.2</v>
      </c>
      <c r="Q13" s="142">
        <v>6.2</v>
      </c>
      <c r="R13" s="142">
        <v>6.3</v>
      </c>
      <c r="S13" s="140">
        <f>O13+P13+Q13+R13</f>
        <v>25</v>
      </c>
      <c r="T13" s="141">
        <f>S13/0.4-IF($W13=1,0.5,IF($W13=2,1,0))</f>
        <v>62.5</v>
      </c>
      <c r="U13" s="85">
        <f>RANK(T13,T$12:T$17,0)</f>
        <v>2</v>
      </c>
      <c r="V13" s="143"/>
      <c r="W13" s="143"/>
      <c r="X13" s="144"/>
      <c r="Y13" s="144"/>
      <c r="Z13" s="141">
        <f>(M13+T13)/2-IF($V13=1,0.5,IF($V13=2,1.5,0))</f>
        <v>61.375</v>
      </c>
      <c r="AA13" s="151" t="s">
        <v>9</v>
      </c>
    </row>
    <row r="14" spans="1:27" s="145" customFormat="1" ht="39" customHeight="1">
      <c r="A14" s="138">
        <f>RANK(Z14,Z$12:Z$17,0)</f>
        <v>3</v>
      </c>
      <c r="B14" s="139"/>
      <c r="C14" s="71"/>
      <c r="D14" s="172" t="s">
        <v>165</v>
      </c>
      <c r="E14" s="165" t="s">
        <v>180</v>
      </c>
      <c r="F14" s="166" t="s">
        <v>8</v>
      </c>
      <c r="G14" s="208" t="s">
        <v>232</v>
      </c>
      <c r="H14" s="206" t="s">
        <v>233</v>
      </c>
      <c r="I14" s="207" t="s">
        <v>234</v>
      </c>
      <c r="J14" s="166" t="s">
        <v>48</v>
      </c>
      <c r="K14" s="166" t="s">
        <v>68</v>
      </c>
      <c r="L14" s="140">
        <v>120.5</v>
      </c>
      <c r="M14" s="141">
        <f>L14/2-IF($W14=1,0.5,IF($W14=2,1,0))</f>
        <v>60.25</v>
      </c>
      <c r="N14" s="85">
        <f>RANK(M14,M$12:M$17,0)</f>
        <v>2</v>
      </c>
      <c r="O14" s="142">
        <v>6.1</v>
      </c>
      <c r="P14" s="142">
        <v>5.8</v>
      </c>
      <c r="Q14" s="142">
        <v>5.7</v>
      </c>
      <c r="R14" s="142">
        <v>5.7</v>
      </c>
      <c r="S14" s="140">
        <f>O14+P14+Q14+R14</f>
        <v>23.299999999999997</v>
      </c>
      <c r="T14" s="141">
        <f>S14/0.4-IF($W14=1,0.5,IF($W14=2,1,0))</f>
        <v>58.24999999999999</v>
      </c>
      <c r="U14" s="85">
        <f>RANK(T14,T$12:T$17,0)</f>
        <v>5</v>
      </c>
      <c r="V14" s="143"/>
      <c r="W14" s="143"/>
      <c r="X14" s="144"/>
      <c r="Y14" s="144"/>
      <c r="Z14" s="141">
        <f>(M14+T14)/2-IF($V14=1,0.5,IF($V14=2,1.5,0))</f>
        <v>59.25</v>
      </c>
      <c r="AA14" s="151" t="s">
        <v>47</v>
      </c>
    </row>
    <row r="15" spans="1:27" s="145" customFormat="1" ht="39" customHeight="1">
      <c r="A15" s="138">
        <f>RANK(Z15,Z$12:Z$17,0)</f>
        <v>4</v>
      </c>
      <c r="B15" s="139"/>
      <c r="C15" s="71"/>
      <c r="D15" s="186" t="s">
        <v>118</v>
      </c>
      <c r="E15" s="146" t="s">
        <v>119</v>
      </c>
      <c r="F15" s="166" t="s">
        <v>8</v>
      </c>
      <c r="G15" s="195" t="s">
        <v>138</v>
      </c>
      <c r="H15" s="196" t="s">
        <v>135</v>
      </c>
      <c r="I15" s="79" t="s">
        <v>97</v>
      </c>
      <c r="J15" s="76" t="s">
        <v>97</v>
      </c>
      <c r="K15" s="80" t="s">
        <v>113</v>
      </c>
      <c r="L15" s="140">
        <v>111</v>
      </c>
      <c r="M15" s="141">
        <f>L15/2-IF($W15=1,0.5,IF($W15=2,1,0))</f>
        <v>55.5</v>
      </c>
      <c r="N15" s="85">
        <f>RANK(M15,M$12:M$17,0)</f>
        <v>6</v>
      </c>
      <c r="O15" s="142">
        <v>6.3</v>
      </c>
      <c r="P15" s="142">
        <v>6</v>
      </c>
      <c r="Q15" s="142">
        <v>5.8</v>
      </c>
      <c r="R15" s="142">
        <v>6</v>
      </c>
      <c r="S15" s="140">
        <f>O15+P15+Q15+R15</f>
        <v>24.1</v>
      </c>
      <c r="T15" s="141">
        <f>S15/0.4-IF($W15=1,0.5,IF($W15=2,1,0))</f>
        <v>60.25</v>
      </c>
      <c r="U15" s="85">
        <f>RANK(T15,T$12:T$17,0)</f>
        <v>3</v>
      </c>
      <c r="V15" s="143"/>
      <c r="W15" s="143"/>
      <c r="X15" s="144"/>
      <c r="Y15" s="144"/>
      <c r="Z15" s="141">
        <f>(M15+T15)/2-IF($V15=1,0.5,IF($V15=2,1.5,0))</f>
        <v>57.875</v>
      </c>
      <c r="AA15" s="151" t="s">
        <v>42</v>
      </c>
    </row>
    <row r="16" spans="1:27" s="145" customFormat="1" ht="39" customHeight="1">
      <c r="A16" s="138">
        <f>RANK(Z16,Z$12:Z$17,0)</f>
        <v>5</v>
      </c>
      <c r="B16" s="139"/>
      <c r="C16" s="71"/>
      <c r="D16" s="133" t="s">
        <v>197</v>
      </c>
      <c r="E16" s="146" t="s">
        <v>198</v>
      </c>
      <c r="F16" s="147" t="s">
        <v>8</v>
      </c>
      <c r="G16" s="148" t="s">
        <v>195</v>
      </c>
      <c r="H16" s="146" t="s">
        <v>196</v>
      </c>
      <c r="I16" s="147" t="s">
        <v>184</v>
      </c>
      <c r="J16" s="147" t="s">
        <v>193</v>
      </c>
      <c r="K16" s="167" t="s">
        <v>185</v>
      </c>
      <c r="L16" s="140">
        <v>112</v>
      </c>
      <c r="M16" s="141">
        <f>L16/2-IF($W16=1,0.5,IF($W16=2,1,0))</f>
        <v>56</v>
      </c>
      <c r="N16" s="85">
        <f>RANK(M16,M$12:M$17,0)</f>
        <v>5</v>
      </c>
      <c r="O16" s="142">
        <v>6</v>
      </c>
      <c r="P16" s="142">
        <v>5.9</v>
      </c>
      <c r="Q16" s="142">
        <v>5.8</v>
      </c>
      <c r="R16" s="142">
        <v>5.8</v>
      </c>
      <c r="S16" s="140">
        <f>O16+P16+Q16+R16</f>
        <v>23.5</v>
      </c>
      <c r="T16" s="141">
        <f>S16/0.4-IF($W16=1,0.5,IF($W16=2,1,0))</f>
        <v>58.75</v>
      </c>
      <c r="U16" s="85">
        <f>RANK(T16,T$12:T$17,0)</f>
        <v>4</v>
      </c>
      <c r="V16" s="143"/>
      <c r="W16" s="143"/>
      <c r="X16" s="144"/>
      <c r="Y16" s="144"/>
      <c r="Z16" s="141">
        <f>(M16+T16)/2-IF($V16=1,0.5,IF($V16=2,1.5,0))</f>
        <v>57.375</v>
      </c>
      <c r="AA16" s="151" t="s">
        <v>42</v>
      </c>
    </row>
    <row r="17" spans="1:27" s="145" customFormat="1" ht="39" customHeight="1">
      <c r="A17" s="138">
        <f>RANK(Z17,Z$12:Z$17,0)</f>
        <v>5</v>
      </c>
      <c r="B17" s="139"/>
      <c r="C17" s="71"/>
      <c r="D17" s="222" t="s">
        <v>239</v>
      </c>
      <c r="E17" s="92" t="s">
        <v>240</v>
      </c>
      <c r="F17" s="207" t="s">
        <v>8</v>
      </c>
      <c r="G17" s="327" t="s">
        <v>241</v>
      </c>
      <c r="H17" s="328" t="s">
        <v>242</v>
      </c>
      <c r="I17" s="329" t="s">
        <v>243</v>
      </c>
      <c r="J17" s="211" t="s">
        <v>244</v>
      </c>
      <c r="K17" s="227" t="s">
        <v>245</v>
      </c>
      <c r="L17" s="140">
        <v>114</v>
      </c>
      <c r="M17" s="141">
        <f>L17/2-IF($W17=1,0.5,IF($W17=2,1,0))</f>
        <v>57</v>
      </c>
      <c r="N17" s="85">
        <f>RANK(M17,M$12:M$17,0)</f>
        <v>4</v>
      </c>
      <c r="O17" s="142">
        <v>6</v>
      </c>
      <c r="P17" s="142">
        <v>5.8</v>
      </c>
      <c r="Q17" s="142">
        <v>5.6</v>
      </c>
      <c r="R17" s="142">
        <v>5.7</v>
      </c>
      <c r="S17" s="140">
        <f>O17+P17+Q17+R17</f>
        <v>23.099999999999998</v>
      </c>
      <c r="T17" s="141">
        <f>S17/0.4-IF($W17=1,0.5,IF($W17=2,1,0))</f>
        <v>57.74999999999999</v>
      </c>
      <c r="U17" s="85">
        <f>RANK(T17,T$12:T$17,0)</f>
        <v>6</v>
      </c>
      <c r="V17" s="143"/>
      <c r="W17" s="143"/>
      <c r="X17" s="144"/>
      <c r="Y17" s="144"/>
      <c r="Z17" s="141">
        <f>(M17+T17)/2-IF($V17=1,0.5,IF($V17=2,1.5,0))</f>
        <v>57.375</v>
      </c>
      <c r="AA17" s="151" t="s">
        <v>42</v>
      </c>
    </row>
    <row r="18" spans="1:26" s="25" customFormat="1" ht="40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28.5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58" t="s">
        <v>204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8.5" customHeight="1">
      <c r="A20" s="34"/>
      <c r="B20" s="34"/>
      <c r="C20" s="34"/>
      <c r="D20" s="34"/>
      <c r="E20" s="34"/>
      <c r="F20" s="34"/>
      <c r="G20" s="34"/>
      <c r="H20" s="34"/>
      <c r="J20" s="34"/>
      <c r="K20" s="158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8.5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58" t="s">
        <v>140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8.5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8.5" customHeight="1">
      <c r="A23" s="34"/>
      <c r="B23" s="34"/>
      <c r="C23" s="34"/>
      <c r="D23" s="34"/>
      <c r="E23" s="34"/>
      <c r="F23" s="34"/>
      <c r="G23" s="34"/>
      <c r="H23" s="34"/>
      <c r="J23" s="34"/>
      <c r="K23" s="158"/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="75" zoomScaleNormal="60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21.421875" style="8" customWidth="1"/>
    <col min="5" max="5" width="10.421875" style="8" customWidth="1"/>
    <col min="6" max="6" width="5.8515625" style="8" customWidth="1"/>
    <col min="7" max="7" width="35.28125" style="8" customWidth="1"/>
    <col min="8" max="8" width="11.421875" style="8" customWidth="1"/>
    <col min="9" max="9" width="20.00390625" style="8" customWidth="1"/>
    <col min="10" max="10" width="12.7109375" style="8" hidden="1" customWidth="1"/>
    <col min="11" max="11" width="25.42187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hidden="1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50.25" customHeight="1">
      <c r="A1" s="258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customHeight="1">
      <c r="A2" s="288" t="s">
        <v>212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27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10" customFormat="1" ht="23.25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s="11" customFormat="1" ht="27" customHeight="1">
      <c r="A5" s="263" t="s">
        <v>124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134" customFormat="1" ht="18.75" customHeight="1">
      <c r="A6" s="302" t="s">
        <v>284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6" ht="3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17" customFormat="1" ht="15" customHeight="1">
      <c r="A8" s="91" t="s">
        <v>74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238</v>
      </c>
    </row>
    <row r="9" spans="1:27" s="179" customFormat="1" ht="19.5" customHeight="1">
      <c r="A9" s="280" t="s">
        <v>28</v>
      </c>
      <c r="B9" s="275" t="s">
        <v>54</v>
      </c>
      <c r="C9" s="289" t="s">
        <v>14</v>
      </c>
      <c r="D9" s="282" t="s">
        <v>16</v>
      </c>
      <c r="E9" s="282" t="s">
        <v>3</v>
      </c>
      <c r="F9" s="280" t="s">
        <v>15</v>
      </c>
      <c r="G9" s="282" t="s">
        <v>17</v>
      </c>
      <c r="H9" s="282" t="s">
        <v>3</v>
      </c>
      <c r="I9" s="282" t="s">
        <v>4</v>
      </c>
      <c r="J9" s="180"/>
      <c r="K9" s="282" t="s">
        <v>6</v>
      </c>
      <c r="L9" s="283" t="s">
        <v>49</v>
      </c>
      <c r="M9" s="283"/>
      <c r="N9" s="283"/>
      <c r="O9" s="284" t="s">
        <v>43</v>
      </c>
      <c r="P9" s="285"/>
      <c r="Q9" s="285"/>
      <c r="R9" s="285"/>
      <c r="S9" s="285"/>
      <c r="T9" s="285"/>
      <c r="U9" s="286"/>
      <c r="V9" s="275" t="s">
        <v>22</v>
      </c>
      <c r="W9" s="277" t="s">
        <v>92</v>
      </c>
      <c r="X9" s="280"/>
      <c r="Y9" s="275" t="s">
        <v>55</v>
      </c>
      <c r="Z9" s="281" t="s">
        <v>24</v>
      </c>
      <c r="AA9" s="281" t="s">
        <v>25</v>
      </c>
    </row>
    <row r="10" spans="1:27" s="179" customFormat="1" ht="19.5" customHeight="1">
      <c r="A10" s="280"/>
      <c r="B10" s="275"/>
      <c r="C10" s="244"/>
      <c r="D10" s="282"/>
      <c r="E10" s="282"/>
      <c r="F10" s="280"/>
      <c r="G10" s="282"/>
      <c r="H10" s="282"/>
      <c r="I10" s="282"/>
      <c r="J10" s="180"/>
      <c r="K10" s="282"/>
      <c r="L10" s="283" t="s">
        <v>56</v>
      </c>
      <c r="M10" s="283"/>
      <c r="N10" s="283"/>
      <c r="O10" s="284" t="s">
        <v>57</v>
      </c>
      <c r="P10" s="285"/>
      <c r="Q10" s="285"/>
      <c r="R10" s="285"/>
      <c r="S10" s="285"/>
      <c r="T10" s="285"/>
      <c r="U10" s="286"/>
      <c r="V10" s="276"/>
      <c r="W10" s="278"/>
      <c r="X10" s="280"/>
      <c r="Y10" s="275"/>
      <c r="Z10" s="281"/>
      <c r="AA10" s="281"/>
    </row>
    <row r="11" spans="1:27" s="179" customFormat="1" ht="74.25" customHeight="1">
      <c r="A11" s="280"/>
      <c r="B11" s="275"/>
      <c r="C11" s="290"/>
      <c r="D11" s="282"/>
      <c r="E11" s="282"/>
      <c r="F11" s="280"/>
      <c r="G11" s="282"/>
      <c r="H11" s="282"/>
      <c r="I11" s="282"/>
      <c r="J11" s="180"/>
      <c r="K11" s="282"/>
      <c r="L11" s="135" t="s">
        <v>26</v>
      </c>
      <c r="M11" s="136" t="s">
        <v>27</v>
      </c>
      <c r="N11" s="135" t="s">
        <v>28</v>
      </c>
      <c r="O11" s="325" t="s">
        <v>58</v>
      </c>
      <c r="P11" s="137" t="s">
        <v>59</v>
      </c>
      <c r="Q11" s="137" t="s">
        <v>60</v>
      </c>
      <c r="R11" s="137" t="s">
        <v>61</v>
      </c>
      <c r="S11" s="136" t="s">
        <v>26</v>
      </c>
      <c r="T11" s="135" t="s">
        <v>27</v>
      </c>
      <c r="U11" s="135" t="s">
        <v>28</v>
      </c>
      <c r="V11" s="275"/>
      <c r="W11" s="279"/>
      <c r="X11" s="280"/>
      <c r="Y11" s="275"/>
      <c r="Z11" s="281"/>
      <c r="AA11" s="281"/>
    </row>
    <row r="12" spans="1:27" s="145" customFormat="1" ht="36.75" customHeight="1">
      <c r="A12" s="138">
        <f>RANK(Z12,Z$12:Z$20,0)</f>
        <v>1</v>
      </c>
      <c r="B12" s="139"/>
      <c r="C12" s="71"/>
      <c r="D12" s="172" t="s">
        <v>51</v>
      </c>
      <c r="E12" s="165" t="s">
        <v>52</v>
      </c>
      <c r="F12" s="166">
        <v>3</v>
      </c>
      <c r="G12" s="164" t="s">
        <v>78</v>
      </c>
      <c r="H12" s="165" t="s">
        <v>79</v>
      </c>
      <c r="I12" s="166" t="s">
        <v>80</v>
      </c>
      <c r="J12" s="166" t="s">
        <v>39</v>
      </c>
      <c r="K12" s="166" t="s">
        <v>68</v>
      </c>
      <c r="L12" s="140">
        <v>136</v>
      </c>
      <c r="M12" s="141">
        <f>L12/2-IF($W12=1,0.5,IF($W12=2,1,0))</f>
        <v>68</v>
      </c>
      <c r="N12" s="85">
        <f>RANK(M12,M$12:M$20,0)</f>
        <v>1</v>
      </c>
      <c r="O12" s="142"/>
      <c r="P12" s="142">
        <v>6.7</v>
      </c>
      <c r="Q12" s="142">
        <v>6.6</v>
      </c>
      <c r="R12" s="142">
        <v>6.6</v>
      </c>
      <c r="S12" s="140">
        <f>P12+Q12+R12*2</f>
        <v>26.5</v>
      </c>
      <c r="T12" s="141">
        <f>S12/0.4-IF($W12=1,0.5,IF($W12=2,1,0))</f>
        <v>66.25</v>
      </c>
      <c r="U12" s="85">
        <f>RANK(T12,T$12:T$20,0)</f>
        <v>4</v>
      </c>
      <c r="V12" s="143"/>
      <c r="W12" s="143"/>
      <c r="X12" s="144"/>
      <c r="Y12" s="144"/>
      <c r="Z12" s="141">
        <f>(M12+T12)/2-IF($V12=1,0.5,IF($V12=2,1.5,0))</f>
        <v>67.125</v>
      </c>
      <c r="AA12" s="151" t="s">
        <v>42</v>
      </c>
    </row>
    <row r="13" spans="1:27" s="145" customFormat="1" ht="36.75" customHeight="1">
      <c r="A13" s="138">
        <f>RANK(Z13,Z$12:Z$20,0)</f>
        <v>2</v>
      </c>
      <c r="B13" s="139"/>
      <c r="C13" s="71"/>
      <c r="D13" s="172" t="s">
        <v>51</v>
      </c>
      <c r="E13" s="165" t="s">
        <v>52</v>
      </c>
      <c r="F13" s="166">
        <v>3</v>
      </c>
      <c r="G13" s="224" t="s">
        <v>228</v>
      </c>
      <c r="H13" s="93" t="s">
        <v>226</v>
      </c>
      <c r="I13" s="225" t="s">
        <v>227</v>
      </c>
      <c r="J13" s="197" t="s">
        <v>39</v>
      </c>
      <c r="K13" s="80" t="s">
        <v>69</v>
      </c>
      <c r="L13" s="140">
        <v>134</v>
      </c>
      <c r="M13" s="141">
        <f>L13/2-IF($W13=1,0.5,IF($W13=2,1,0))</f>
        <v>67</v>
      </c>
      <c r="N13" s="85">
        <f>RANK(M13,M$12:M$20,0)</f>
        <v>2</v>
      </c>
      <c r="O13" s="142"/>
      <c r="P13" s="142">
        <v>6.7</v>
      </c>
      <c r="Q13" s="142">
        <v>6.7</v>
      </c>
      <c r="R13" s="142">
        <v>6.6</v>
      </c>
      <c r="S13" s="140">
        <f>P13+Q13+R13*2</f>
        <v>26.6</v>
      </c>
      <c r="T13" s="141">
        <f>S13/0.4-IF($W13=1,0.5,IF($W13=2,1,0))</f>
        <v>66.5</v>
      </c>
      <c r="U13" s="85">
        <f>RANK(T13,T$12:T$20,0)</f>
        <v>2</v>
      </c>
      <c r="V13" s="143"/>
      <c r="W13" s="143"/>
      <c r="X13" s="144"/>
      <c r="Y13" s="144"/>
      <c r="Z13" s="141">
        <f>(M13+T13)/2-IF($V13=1,0.5,IF($V13=2,1.5,0))</f>
        <v>66.75</v>
      </c>
      <c r="AA13" s="151" t="s">
        <v>42</v>
      </c>
    </row>
    <row r="14" spans="1:27" s="145" customFormat="1" ht="36.75" customHeight="1">
      <c r="A14" s="138">
        <f>RANK(Z14,Z$12:Z$20,0)</f>
        <v>3</v>
      </c>
      <c r="B14" s="139"/>
      <c r="C14" s="71"/>
      <c r="D14" s="133" t="s">
        <v>235</v>
      </c>
      <c r="E14" s="78" t="s">
        <v>236</v>
      </c>
      <c r="F14" s="147" t="s">
        <v>8</v>
      </c>
      <c r="G14" s="75" t="s">
        <v>237</v>
      </c>
      <c r="H14" s="196" t="s">
        <v>135</v>
      </c>
      <c r="I14" s="79" t="s">
        <v>97</v>
      </c>
      <c r="J14" s="176" t="s">
        <v>97</v>
      </c>
      <c r="K14" s="187" t="s">
        <v>98</v>
      </c>
      <c r="L14" s="140">
        <v>130.5</v>
      </c>
      <c r="M14" s="141">
        <f>L14/2-IF($W14=1,0.5,IF($W14=2,1,0))</f>
        <v>65.25</v>
      </c>
      <c r="N14" s="85">
        <f>RANK(M14,M$12:M$20,0)</f>
        <v>3</v>
      </c>
      <c r="O14" s="142"/>
      <c r="P14" s="142">
        <v>6.7</v>
      </c>
      <c r="Q14" s="142">
        <v>6.6</v>
      </c>
      <c r="R14" s="142">
        <v>6.7</v>
      </c>
      <c r="S14" s="140">
        <f>P14+Q14+R14*2</f>
        <v>26.700000000000003</v>
      </c>
      <c r="T14" s="141">
        <f>S14/0.4-IF($W14=1,0.5,IF($W14=2,1,0))</f>
        <v>66.75</v>
      </c>
      <c r="U14" s="85">
        <f>RANK(T14,T$12:T$20,0)</f>
        <v>1</v>
      </c>
      <c r="V14" s="143"/>
      <c r="W14" s="143"/>
      <c r="X14" s="144"/>
      <c r="Y14" s="144"/>
      <c r="Z14" s="141">
        <f>(M14+T14)/2-IF($V14=1,0.5,IF($V14=2,1.5,0))</f>
        <v>66</v>
      </c>
      <c r="AA14" s="151" t="s">
        <v>42</v>
      </c>
    </row>
    <row r="15" spans="1:27" s="145" customFormat="1" ht="36.75" customHeight="1">
      <c r="A15" s="138">
        <f>RANK(Z15,Z$12:Z$20,0)</f>
        <v>4</v>
      </c>
      <c r="B15" s="139"/>
      <c r="C15" s="71"/>
      <c r="D15" s="210" t="s">
        <v>178</v>
      </c>
      <c r="E15" s="206" t="s">
        <v>173</v>
      </c>
      <c r="F15" s="211" t="s">
        <v>8</v>
      </c>
      <c r="G15" s="164" t="s">
        <v>179</v>
      </c>
      <c r="H15" s="165" t="s">
        <v>174</v>
      </c>
      <c r="I15" s="166" t="s">
        <v>63</v>
      </c>
      <c r="J15" s="166" t="s">
        <v>67</v>
      </c>
      <c r="K15" s="80" t="s">
        <v>69</v>
      </c>
      <c r="L15" s="140">
        <v>127.5</v>
      </c>
      <c r="M15" s="141">
        <f>L15/2-IF($W15=1,0.5,IF($W15=2,1,0))</f>
        <v>63.75</v>
      </c>
      <c r="N15" s="85">
        <f>RANK(M15,M$12:M$20,0)</f>
        <v>5</v>
      </c>
      <c r="O15" s="142"/>
      <c r="P15" s="142">
        <v>6.5</v>
      </c>
      <c r="Q15" s="142">
        <v>6.7</v>
      </c>
      <c r="R15" s="142">
        <v>6.6</v>
      </c>
      <c r="S15" s="140">
        <f>P15+Q15+R15*2</f>
        <v>26.4</v>
      </c>
      <c r="T15" s="141">
        <f>S15/0.4-IF($W15=1,0.5,IF($W15=2,1,0))</f>
        <v>65.99999999999999</v>
      </c>
      <c r="U15" s="85">
        <f>RANK(T15,T$12:T$20,0)</f>
        <v>5</v>
      </c>
      <c r="V15" s="143"/>
      <c r="W15" s="143"/>
      <c r="X15" s="144"/>
      <c r="Y15" s="144"/>
      <c r="Z15" s="141">
        <f>(M15+T15)/2-IF($V15=1,0.5,IF($V15=2,1.5,0))</f>
        <v>64.875</v>
      </c>
      <c r="AA15" s="151" t="s">
        <v>42</v>
      </c>
    </row>
    <row r="16" spans="1:27" s="145" customFormat="1" ht="36.75" customHeight="1">
      <c r="A16" s="138">
        <f>RANK(Z16,Z$12:Z$20,0)</f>
        <v>5</v>
      </c>
      <c r="B16" s="139"/>
      <c r="C16" s="71"/>
      <c r="D16" s="172" t="s">
        <v>99</v>
      </c>
      <c r="E16" s="146" t="s">
        <v>100</v>
      </c>
      <c r="F16" s="166">
        <v>3</v>
      </c>
      <c r="G16" s="152" t="s">
        <v>101</v>
      </c>
      <c r="H16" s="181" t="s">
        <v>102</v>
      </c>
      <c r="I16" s="166" t="s">
        <v>103</v>
      </c>
      <c r="J16" s="80" t="s">
        <v>97</v>
      </c>
      <c r="K16" s="80" t="s">
        <v>104</v>
      </c>
      <c r="L16" s="140">
        <v>127.5</v>
      </c>
      <c r="M16" s="141">
        <f>L16/2-IF($W16=1,0.5,IF($W16=2,1,0))</f>
        <v>63.75</v>
      </c>
      <c r="N16" s="85">
        <f>RANK(M16,M$12:M$20,0)</f>
        <v>5</v>
      </c>
      <c r="O16" s="142"/>
      <c r="P16" s="142">
        <v>6.5</v>
      </c>
      <c r="Q16" s="142">
        <v>6.6</v>
      </c>
      <c r="R16" s="142">
        <v>6.6</v>
      </c>
      <c r="S16" s="140">
        <f>P16+Q16+R16*2</f>
        <v>26.299999999999997</v>
      </c>
      <c r="T16" s="141">
        <f>S16/0.4-IF($W16=1,0.5,IF($W16=2,1,0))</f>
        <v>65.74999999999999</v>
      </c>
      <c r="U16" s="85">
        <f>RANK(T16,T$12:T$20,0)</f>
        <v>6</v>
      </c>
      <c r="V16" s="143"/>
      <c r="W16" s="143"/>
      <c r="X16" s="144"/>
      <c r="Y16" s="144"/>
      <c r="Z16" s="141">
        <f>(M16+T16)/2-IF($V16=1,0.5,IF($V16=2,1.5,0))</f>
        <v>64.75</v>
      </c>
      <c r="AA16" s="151" t="s">
        <v>42</v>
      </c>
    </row>
    <row r="17" spans="1:27" s="145" customFormat="1" ht="36.75" customHeight="1">
      <c r="A17" s="138">
        <f>RANK(Z17,Z$12:Z$20,0)</f>
        <v>6</v>
      </c>
      <c r="B17" s="139"/>
      <c r="C17" s="71"/>
      <c r="D17" s="231" t="s">
        <v>150</v>
      </c>
      <c r="E17" s="77" t="s">
        <v>151</v>
      </c>
      <c r="F17" s="232" t="s">
        <v>8</v>
      </c>
      <c r="G17" s="198" t="s">
        <v>156</v>
      </c>
      <c r="H17" s="233" t="s">
        <v>152</v>
      </c>
      <c r="I17" s="234" t="s">
        <v>153</v>
      </c>
      <c r="J17" s="234" t="s">
        <v>143</v>
      </c>
      <c r="K17" s="167" t="s">
        <v>147</v>
      </c>
      <c r="L17" s="140">
        <v>123</v>
      </c>
      <c r="M17" s="141">
        <f>L17/2-IF($W17=1,0.5,IF($W17=2,1,0))</f>
        <v>61.5</v>
      </c>
      <c r="N17" s="85">
        <f>RANK(M17,M$12:M$20,0)</f>
        <v>8</v>
      </c>
      <c r="O17" s="142"/>
      <c r="P17" s="142">
        <v>6.6</v>
      </c>
      <c r="Q17" s="142">
        <v>6.6</v>
      </c>
      <c r="R17" s="142">
        <v>6.7</v>
      </c>
      <c r="S17" s="140">
        <f>P17+Q17+R17*2</f>
        <v>26.6</v>
      </c>
      <c r="T17" s="141">
        <f>S17/0.4-IF($W17=1,0.5,IF($W17=2,1,0))</f>
        <v>66.5</v>
      </c>
      <c r="U17" s="85">
        <f>RANK(T17,T$12:T$20,0)</f>
        <v>2</v>
      </c>
      <c r="V17" s="143"/>
      <c r="W17" s="143"/>
      <c r="X17" s="144"/>
      <c r="Y17" s="144"/>
      <c r="Z17" s="141">
        <f>(M17+T17)/2-IF($V17=1,0.5,IF($V17=2,1.5,0))</f>
        <v>64</v>
      </c>
      <c r="AA17" s="151" t="s">
        <v>42</v>
      </c>
    </row>
    <row r="18" spans="1:27" s="145" customFormat="1" ht="36.75" customHeight="1">
      <c r="A18" s="138">
        <f>RANK(Z18,Z$12:Z$20,0)</f>
        <v>7</v>
      </c>
      <c r="B18" s="139"/>
      <c r="C18" s="71"/>
      <c r="D18" s="149" t="s">
        <v>108</v>
      </c>
      <c r="E18" s="93" t="s">
        <v>109</v>
      </c>
      <c r="F18" s="147" t="s">
        <v>8</v>
      </c>
      <c r="G18" s="217" t="s">
        <v>94</v>
      </c>
      <c r="H18" s="181" t="s">
        <v>95</v>
      </c>
      <c r="I18" s="147" t="s">
        <v>96</v>
      </c>
      <c r="J18" s="80" t="s">
        <v>97</v>
      </c>
      <c r="K18" s="80" t="s">
        <v>113</v>
      </c>
      <c r="L18" s="140">
        <v>125</v>
      </c>
      <c r="M18" s="141">
        <f>L18/2-IF($W18=1,0.5,IF($W18=2,1,0))</f>
        <v>62.5</v>
      </c>
      <c r="N18" s="85">
        <f>RANK(M18,M$12:M$20,0)</f>
        <v>7</v>
      </c>
      <c r="O18" s="142"/>
      <c r="P18" s="142">
        <v>6.5</v>
      </c>
      <c r="Q18" s="142">
        <v>6.2</v>
      </c>
      <c r="R18" s="142">
        <v>6.4</v>
      </c>
      <c r="S18" s="140">
        <f>P18+Q18+R18*2</f>
        <v>25.5</v>
      </c>
      <c r="T18" s="141">
        <f>S18/0.4-IF($W18=1,0.5,IF($W18=2,1,0))</f>
        <v>63.75</v>
      </c>
      <c r="U18" s="85">
        <f>RANK(T18,T$12:T$20,0)</f>
        <v>7</v>
      </c>
      <c r="V18" s="143"/>
      <c r="W18" s="143"/>
      <c r="X18" s="144"/>
      <c r="Y18" s="144"/>
      <c r="Z18" s="141">
        <f>(M18+T18)/2-IF($V18=1,0.5,IF($V18=2,1.5,0))</f>
        <v>63.125</v>
      </c>
      <c r="AA18" s="151" t="s">
        <v>42</v>
      </c>
    </row>
    <row r="19" spans="1:27" s="145" customFormat="1" ht="36.75" customHeight="1">
      <c r="A19" s="138">
        <f>RANK(Z19,Z$12:Z$20,0)</f>
        <v>8</v>
      </c>
      <c r="B19" s="139"/>
      <c r="C19" s="71"/>
      <c r="D19" s="149" t="s">
        <v>230</v>
      </c>
      <c r="E19" s="78" t="s">
        <v>231</v>
      </c>
      <c r="F19" s="79" t="s">
        <v>8</v>
      </c>
      <c r="G19" s="224" t="s">
        <v>228</v>
      </c>
      <c r="H19" s="93" t="s">
        <v>226</v>
      </c>
      <c r="I19" s="225" t="s">
        <v>227</v>
      </c>
      <c r="J19" s="225" t="s">
        <v>48</v>
      </c>
      <c r="K19" s="80" t="s">
        <v>229</v>
      </c>
      <c r="L19" s="140">
        <v>128</v>
      </c>
      <c r="M19" s="141">
        <f>L19/2-IF($W19=1,0.5,IF($W19=2,1,0))</f>
        <v>64</v>
      </c>
      <c r="N19" s="85">
        <f>RANK(M19,M$12:M$20,0)</f>
        <v>4</v>
      </c>
      <c r="O19" s="142"/>
      <c r="P19" s="142">
        <v>6.3</v>
      </c>
      <c r="Q19" s="142">
        <v>6.1</v>
      </c>
      <c r="R19" s="142">
        <v>6.2</v>
      </c>
      <c r="S19" s="140">
        <f>P19+Q19+R19*2</f>
        <v>24.799999999999997</v>
      </c>
      <c r="T19" s="141">
        <f>S19/0.4-IF($W19=1,0.5,IF($W19=2,1,0))</f>
        <v>61.99999999999999</v>
      </c>
      <c r="U19" s="85">
        <f>RANK(T19,T$12:T$20,0)</f>
        <v>8</v>
      </c>
      <c r="V19" s="143"/>
      <c r="W19" s="143"/>
      <c r="X19" s="144"/>
      <c r="Y19" s="144"/>
      <c r="Z19" s="141">
        <f>(M19+T19)/2-IF($V19=1,0.5,IF($V19=2,1.5,0))</f>
        <v>63</v>
      </c>
      <c r="AA19" s="151" t="s">
        <v>42</v>
      </c>
    </row>
    <row r="20" spans="1:27" s="145" customFormat="1" ht="36.75" customHeight="1">
      <c r="A20" s="138">
        <f>RANK(Z20,Z$12:Z$20,0)</f>
        <v>9</v>
      </c>
      <c r="B20" s="139"/>
      <c r="C20" s="71"/>
      <c r="D20" s="222" t="s">
        <v>246</v>
      </c>
      <c r="E20" s="92" t="s">
        <v>247</v>
      </c>
      <c r="F20" s="207" t="s">
        <v>8</v>
      </c>
      <c r="G20" s="226" t="s">
        <v>248</v>
      </c>
      <c r="H20" s="223" t="s">
        <v>249</v>
      </c>
      <c r="I20" s="211" t="s">
        <v>243</v>
      </c>
      <c r="J20" s="211" t="s">
        <v>244</v>
      </c>
      <c r="K20" s="227" t="s">
        <v>245</v>
      </c>
      <c r="L20" s="140">
        <v>115.5</v>
      </c>
      <c r="M20" s="141">
        <f>L20/2-IF($W20=1,0.5,IF($W20=2,1,0))</f>
        <v>57.75</v>
      </c>
      <c r="N20" s="85">
        <f>RANK(M20,M$12:M$20,0)</f>
        <v>9</v>
      </c>
      <c r="O20" s="142"/>
      <c r="P20" s="142">
        <v>5.9</v>
      </c>
      <c r="Q20" s="142">
        <v>5.7</v>
      </c>
      <c r="R20" s="142">
        <v>5.7</v>
      </c>
      <c r="S20" s="140">
        <f>P20+Q20+R20*2</f>
        <v>23</v>
      </c>
      <c r="T20" s="141">
        <f>S20/0.4-IF($W20=1,0.5,IF($W20=2,1,0))</f>
        <v>57.5</v>
      </c>
      <c r="U20" s="85">
        <f>RANK(T20,T$12:T$20,0)</f>
        <v>9</v>
      </c>
      <c r="V20" s="143"/>
      <c r="W20" s="143"/>
      <c r="X20" s="144"/>
      <c r="Y20" s="144"/>
      <c r="Z20" s="141">
        <f>(M20+T20)/2-IF($V20=1,0.5,IF($V20=2,1.5,0))</f>
        <v>57.625</v>
      </c>
      <c r="AA20" s="151" t="s">
        <v>42</v>
      </c>
    </row>
    <row r="21" spans="1:26" s="25" customFormat="1" ht="44.2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28.5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158" t="s">
        <v>204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8.5" customHeight="1">
      <c r="A23" s="34"/>
      <c r="B23" s="34"/>
      <c r="C23" s="34"/>
      <c r="D23" s="34"/>
      <c r="E23" s="34"/>
      <c r="F23" s="34"/>
      <c r="G23" s="34"/>
      <c r="H23" s="34"/>
      <c r="J23" s="34"/>
      <c r="K23" s="158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8.5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158" t="s">
        <v>140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28.5" customHeight="1">
      <c r="A25" s="34"/>
      <c r="B25" s="34"/>
      <c r="C25" s="34"/>
      <c r="D25" s="34"/>
      <c r="E25" s="34"/>
      <c r="F25" s="34"/>
      <c r="G25" s="34"/>
      <c r="H25" s="34"/>
      <c r="J25" s="34"/>
      <c r="K25" s="1"/>
      <c r="L25" s="35"/>
      <c r="M25" s="36"/>
      <c r="N25" s="34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6" ht="28.5" customHeight="1">
      <c r="A26" s="34"/>
      <c r="B26" s="34"/>
      <c r="C26" s="34"/>
      <c r="D26" s="34"/>
      <c r="E26" s="34"/>
      <c r="F26" s="34"/>
      <c r="G26" s="34"/>
      <c r="H26" s="34"/>
      <c r="J26" s="34"/>
      <c r="K26" s="158"/>
      <c r="L26" s="35"/>
      <c r="M26" s="39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118110236220472" right="0.4330708661417323" top="0.29" bottom="0.15748031496062992" header="0.2" footer="0.15748031496062992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zoomScalePageLayoutView="0" workbookViewId="0" topLeftCell="A1">
      <selection activeCell="R14" sqref="R14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58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customHeight="1">
      <c r="A2" s="288" t="s">
        <v>212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27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10" customFormat="1" ht="27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s="11" customFormat="1" ht="27" customHeight="1">
      <c r="A5" s="263" t="s">
        <v>125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134" customFormat="1" ht="18.75" customHeight="1">
      <c r="A6" s="302" t="s">
        <v>289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6" ht="3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17" customFormat="1" ht="15" customHeight="1">
      <c r="A8" s="91" t="s">
        <v>74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238</v>
      </c>
    </row>
    <row r="9" spans="1:27" s="179" customFormat="1" ht="19.5" customHeight="1">
      <c r="A9" s="280" t="s">
        <v>28</v>
      </c>
      <c r="B9" s="275"/>
      <c r="C9" s="289"/>
      <c r="D9" s="282" t="s">
        <v>16</v>
      </c>
      <c r="E9" s="282" t="s">
        <v>3</v>
      </c>
      <c r="F9" s="280" t="s">
        <v>15</v>
      </c>
      <c r="G9" s="282" t="s">
        <v>17</v>
      </c>
      <c r="H9" s="282" t="s">
        <v>3</v>
      </c>
      <c r="I9" s="282" t="s">
        <v>4</v>
      </c>
      <c r="J9" s="180"/>
      <c r="K9" s="282" t="s">
        <v>6</v>
      </c>
      <c r="L9" s="283" t="s">
        <v>49</v>
      </c>
      <c r="M9" s="283"/>
      <c r="N9" s="283"/>
      <c r="O9" s="284" t="s">
        <v>43</v>
      </c>
      <c r="P9" s="285"/>
      <c r="Q9" s="285"/>
      <c r="R9" s="285"/>
      <c r="S9" s="285"/>
      <c r="T9" s="285"/>
      <c r="U9" s="286"/>
      <c r="V9" s="275" t="s">
        <v>22</v>
      </c>
      <c r="W9" s="277" t="s">
        <v>92</v>
      </c>
      <c r="X9" s="280"/>
      <c r="Y9" s="275" t="s">
        <v>55</v>
      </c>
      <c r="Z9" s="281" t="s">
        <v>24</v>
      </c>
      <c r="AA9" s="281" t="s">
        <v>25</v>
      </c>
    </row>
    <row r="10" spans="1:27" s="179" customFormat="1" ht="19.5" customHeight="1">
      <c r="A10" s="280"/>
      <c r="B10" s="275"/>
      <c r="C10" s="244"/>
      <c r="D10" s="282"/>
      <c r="E10" s="282"/>
      <c r="F10" s="280"/>
      <c r="G10" s="282"/>
      <c r="H10" s="282"/>
      <c r="I10" s="282"/>
      <c r="J10" s="180"/>
      <c r="K10" s="282"/>
      <c r="L10" s="283" t="s">
        <v>56</v>
      </c>
      <c r="M10" s="283"/>
      <c r="N10" s="283"/>
      <c r="O10" s="284" t="s">
        <v>57</v>
      </c>
      <c r="P10" s="285"/>
      <c r="Q10" s="285"/>
      <c r="R10" s="285"/>
      <c r="S10" s="285"/>
      <c r="T10" s="285"/>
      <c r="U10" s="286"/>
      <c r="V10" s="276"/>
      <c r="W10" s="278"/>
      <c r="X10" s="280"/>
      <c r="Y10" s="275"/>
      <c r="Z10" s="281"/>
      <c r="AA10" s="281"/>
    </row>
    <row r="11" spans="1:27" s="179" customFormat="1" ht="83.25" customHeight="1">
      <c r="A11" s="280"/>
      <c r="B11" s="275"/>
      <c r="C11" s="290"/>
      <c r="D11" s="282"/>
      <c r="E11" s="282"/>
      <c r="F11" s="280"/>
      <c r="G11" s="282"/>
      <c r="H11" s="282"/>
      <c r="I11" s="282"/>
      <c r="J11" s="180"/>
      <c r="K11" s="282"/>
      <c r="L11" s="135" t="s">
        <v>26</v>
      </c>
      <c r="M11" s="136" t="s">
        <v>27</v>
      </c>
      <c r="N11" s="135" t="s">
        <v>28</v>
      </c>
      <c r="O11" s="137" t="s">
        <v>58</v>
      </c>
      <c r="P11" s="137" t="s">
        <v>59</v>
      </c>
      <c r="Q11" s="137" t="s">
        <v>60</v>
      </c>
      <c r="R11" s="137" t="s">
        <v>61</v>
      </c>
      <c r="S11" s="136" t="s">
        <v>26</v>
      </c>
      <c r="T11" s="135" t="s">
        <v>27</v>
      </c>
      <c r="U11" s="135" t="s">
        <v>28</v>
      </c>
      <c r="V11" s="275"/>
      <c r="W11" s="279"/>
      <c r="X11" s="280"/>
      <c r="Y11" s="275"/>
      <c r="Z11" s="281"/>
      <c r="AA11" s="281"/>
    </row>
    <row r="12" spans="1:27" s="145" customFormat="1" ht="42" customHeight="1">
      <c r="A12" s="138">
        <f>RANK(Z12,Z$12:Z$13,0)</f>
        <v>1</v>
      </c>
      <c r="B12" s="139"/>
      <c r="C12" s="71"/>
      <c r="D12" s="205" t="s">
        <v>169</v>
      </c>
      <c r="E12" s="78" t="s">
        <v>105</v>
      </c>
      <c r="F12" s="200" t="s">
        <v>201</v>
      </c>
      <c r="G12" s="152" t="s">
        <v>106</v>
      </c>
      <c r="H12" s="201" t="s">
        <v>107</v>
      </c>
      <c r="I12" s="79" t="s">
        <v>97</v>
      </c>
      <c r="J12" s="207" t="s">
        <v>97</v>
      </c>
      <c r="K12" s="80" t="s">
        <v>113</v>
      </c>
      <c r="L12" s="140">
        <v>185</v>
      </c>
      <c r="M12" s="141">
        <f>L12/2.8-IF($W12=1,0.5,IF($W12=2,1,0))</f>
        <v>66.07142857142857</v>
      </c>
      <c r="N12" s="85">
        <f>RANK(M12,M$12:M$13,0)</f>
        <v>1</v>
      </c>
      <c r="O12" s="142"/>
      <c r="P12" s="142">
        <v>6.5</v>
      </c>
      <c r="Q12" s="142">
        <v>6.8</v>
      </c>
      <c r="R12" s="142">
        <v>6.7</v>
      </c>
      <c r="S12" s="140">
        <f>P12+Q12+R12*2</f>
        <v>26.700000000000003</v>
      </c>
      <c r="T12" s="141">
        <f>S12/0.4-IF($W12=1,0.5,IF($W12=2,1,0))</f>
        <v>66.75</v>
      </c>
      <c r="U12" s="85">
        <f>RANK(T12,T$12:T$13,0)</f>
        <v>1</v>
      </c>
      <c r="V12" s="143"/>
      <c r="W12" s="143"/>
      <c r="X12" s="144"/>
      <c r="Y12" s="144"/>
      <c r="Z12" s="141">
        <f>(M12+T12)/2-IF($V12=1,0.5,IF($V12=2,1.5,0))</f>
        <v>66.41071428571428</v>
      </c>
      <c r="AA12" s="151" t="s">
        <v>42</v>
      </c>
    </row>
    <row r="13" spans="1:27" s="145" customFormat="1" ht="42" customHeight="1">
      <c r="A13" s="138">
        <f>RANK(Z13,Z$12:Z$13,0)</f>
        <v>2</v>
      </c>
      <c r="B13" s="139"/>
      <c r="C13" s="71"/>
      <c r="D13" s="150" t="s">
        <v>171</v>
      </c>
      <c r="E13" s="146" t="s">
        <v>137</v>
      </c>
      <c r="F13" s="147" t="s">
        <v>10</v>
      </c>
      <c r="G13" s="131" t="s">
        <v>114</v>
      </c>
      <c r="H13" s="129" t="s">
        <v>115</v>
      </c>
      <c r="I13" s="130" t="s">
        <v>97</v>
      </c>
      <c r="J13" s="147" t="s">
        <v>97</v>
      </c>
      <c r="K13" s="80" t="s">
        <v>113</v>
      </c>
      <c r="L13" s="140">
        <v>184</v>
      </c>
      <c r="M13" s="141">
        <f>L13/2.8-IF($W13=1,0.5,IF($W13=2,1,0))</f>
        <v>65.71428571428572</v>
      </c>
      <c r="N13" s="85">
        <f>RANK(M13,M$12:M$13,0)</f>
        <v>2</v>
      </c>
      <c r="O13" s="142"/>
      <c r="P13" s="142">
        <v>6.7</v>
      </c>
      <c r="Q13" s="142">
        <v>6.3</v>
      </c>
      <c r="R13" s="142">
        <v>6.5</v>
      </c>
      <c r="S13" s="140">
        <f>P13+Q13+R13*2</f>
        <v>26</v>
      </c>
      <c r="T13" s="141">
        <f>S13/0.4-IF($W13=1,0.5,IF($W13=2,1,0))</f>
        <v>65</v>
      </c>
      <c r="U13" s="85">
        <f>RANK(T13,T$12:T$13,0)</f>
        <v>2</v>
      </c>
      <c r="V13" s="143"/>
      <c r="W13" s="143"/>
      <c r="X13" s="144"/>
      <c r="Y13" s="144"/>
      <c r="Z13" s="141">
        <f>(M13+T13)/2-IF($V13=1,0.5,IF($V13=2,1.5,0))</f>
        <v>65.35714285714286</v>
      </c>
      <c r="AA13" s="151" t="s">
        <v>42</v>
      </c>
    </row>
    <row r="14" spans="1:26" s="25" customFormat="1" ht="50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4.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58" t="s">
        <v>204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/>
      <c r="E16" s="34"/>
      <c r="F16" s="34"/>
      <c r="G16" s="34"/>
      <c r="H16" s="34"/>
      <c r="J16" s="34"/>
      <c r="K16" s="158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58" t="s">
        <v>140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58"/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5511811023622047" right="0.5511811023622047" top="0.7086614173228347" bottom="0.15748031496062992" header="0.2362204724409449" footer="0.1574803149606299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zoomScalePageLayoutView="0" workbookViewId="0" topLeftCell="A1">
      <selection activeCell="G15" sqref="G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20.7109375" style="8" customWidth="1"/>
    <col min="5" max="5" width="10.421875" style="8" customWidth="1"/>
    <col min="6" max="6" width="5.8515625" style="8" customWidth="1"/>
    <col min="7" max="7" width="33.57421875" style="8" customWidth="1"/>
    <col min="8" max="8" width="13.421875" style="8" customWidth="1"/>
    <col min="9" max="9" width="14.28125" style="8" customWidth="1"/>
    <col min="10" max="10" width="12.7109375" style="8" hidden="1" customWidth="1"/>
    <col min="11" max="11" width="22.281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58" t="s">
        <v>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customHeight="1">
      <c r="A2" s="288" t="s">
        <v>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s="9" customFormat="1" ht="15.75" customHeight="1">
      <c r="A3" s="261" t="s">
        <v>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10" customFormat="1" ht="27" customHeight="1">
      <c r="A4" s="262" t="s">
        <v>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</row>
    <row r="5" spans="1:27" s="11" customFormat="1" ht="27" customHeight="1">
      <c r="A5" s="263" t="s">
        <v>189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134" customFormat="1" ht="18.75" customHeight="1">
      <c r="A6" s="302" t="s">
        <v>289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6" ht="3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</row>
    <row r="8" spans="1:26" s="17" customFormat="1" ht="15" customHeight="1">
      <c r="A8" s="91" t="s">
        <v>74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238</v>
      </c>
    </row>
    <row r="9" spans="1:27" s="214" customFormat="1" ht="19.5" customHeight="1">
      <c r="A9" s="280" t="s">
        <v>28</v>
      </c>
      <c r="B9" s="275" t="s">
        <v>54</v>
      </c>
      <c r="C9" s="289" t="s">
        <v>14</v>
      </c>
      <c r="D9" s="282" t="s">
        <v>16</v>
      </c>
      <c r="E9" s="282" t="s">
        <v>3</v>
      </c>
      <c r="F9" s="280" t="s">
        <v>15</v>
      </c>
      <c r="G9" s="282" t="s">
        <v>17</v>
      </c>
      <c r="H9" s="282" t="s">
        <v>3</v>
      </c>
      <c r="I9" s="282" t="s">
        <v>4</v>
      </c>
      <c r="J9" s="216"/>
      <c r="K9" s="282" t="s">
        <v>6</v>
      </c>
      <c r="L9" s="283" t="s">
        <v>49</v>
      </c>
      <c r="M9" s="283"/>
      <c r="N9" s="283"/>
      <c r="O9" s="284" t="s">
        <v>43</v>
      </c>
      <c r="P9" s="285"/>
      <c r="Q9" s="285"/>
      <c r="R9" s="285"/>
      <c r="S9" s="285"/>
      <c r="T9" s="285"/>
      <c r="U9" s="286"/>
      <c r="V9" s="275" t="s">
        <v>22</v>
      </c>
      <c r="W9" s="277" t="s">
        <v>92</v>
      </c>
      <c r="X9" s="280"/>
      <c r="Y9" s="275" t="s">
        <v>55</v>
      </c>
      <c r="Z9" s="281" t="s">
        <v>24</v>
      </c>
      <c r="AA9" s="281" t="s">
        <v>25</v>
      </c>
    </row>
    <row r="10" spans="1:27" s="214" customFormat="1" ht="19.5" customHeight="1">
      <c r="A10" s="280"/>
      <c r="B10" s="275"/>
      <c r="C10" s="244"/>
      <c r="D10" s="282"/>
      <c r="E10" s="282"/>
      <c r="F10" s="280"/>
      <c r="G10" s="282"/>
      <c r="H10" s="282"/>
      <c r="I10" s="282"/>
      <c r="J10" s="216"/>
      <c r="K10" s="282"/>
      <c r="L10" s="283" t="s">
        <v>56</v>
      </c>
      <c r="M10" s="283"/>
      <c r="N10" s="283"/>
      <c r="O10" s="284" t="s">
        <v>57</v>
      </c>
      <c r="P10" s="285"/>
      <c r="Q10" s="285"/>
      <c r="R10" s="285"/>
      <c r="S10" s="285"/>
      <c r="T10" s="285"/>
      <c r="U10" s="286"/>
      <c r="V10" s="276"/>
      <c r="W10" s="278"/>
      <c r="X10" s="280"/>
      <c r="Y10" s="275"/>
      <c r="Z10" s="281"/>
      <c r="AA10" s="281"/>
    </row>
    <row r="11" spans="1:27" s="214" customFormat="1" ht="87" customHeight="1">
      <c r="A11" s="280"/>
      <c r="B11" s="275"/>
      <c r="C11" s="290"/>
      <c r="D11" s="282"/>
      <c r="E11" s="282"/>
      <c r="F11" s="280"/>
      <c r="G11" s="282"/>
      <c r="H11" s="282"/>
      <c r="I11" s="282"/>
      <c r="J11" s="216"/>
      <c r="K11" s="282"/>
      <c r="L11" s="135" t="s">
        <v>26</v>
      </c>
      <c r="M11" s="136" t="s">
        <v>27</v>
      </c>
      <c r="N11" s="135" t="s">
        <v>28</v>
      </c>
      <c r="O11" s="137" t="s">
        <v>58</v>
      </c>
      <c r="P11" s="137" t="s">
        <v>59</v>
      </c>
      <c r="Q11" s="137" t="s">
        <v>60</v>
      </c>
      <c r="R11" s="137" t="s">
        <v>61</v>
      </c>
      <c r="S11" s="136" t="s">
        <v>26</v>
      </c>
      <c r="T11" s="135" t="s">
        <v>27</v>
      </c>
      <c r="U11" s="135" t="s">
        <v>28</v>
      </c>
      <c r="V11" s="275"/>
      <c r="W11" s="279"/>
      <c r="X11" s="280"/>
      <c r="Y11" s="275"/>
      <c r="Z11" s="281"/>
      <c r="AA11" s="281"/>
    </row>
    <row r="12" spans="1:27" s="145" customFormat="1" ht="42" customHeight="1">
      <c r="A12" s="138">
        <f>RANK(Z12,Z$12:Z$13,0)</f>
        <v>1</v>
      </c>
      <c r="B12" s="139"/>
      <c r="C12" s="71"/>
      <c r="D12" s="81" t="s">
        <v>122</v>
      </c>
      <c r="E12" s="146" t="s">
        <v>71</v>
      </c>
      <c r="F12" s="147">
        <v>2</v>
      </c>
      <c r="G12" s="131" t="s">
        <v>123</v>
      </c>
      <c r="H12" s="129" t="s">
        <v>89</v>
      </c>
      <c r="I12" s="130" t="s">
        <v>90</v>
      </c>
      <c r="J12" s="130" t="s">
        <v>70</v>
      </c>
      <c r="K12" s="80" t="s">
        <v>69</v>
      </c>
      <c r="L12" s="140">
        <v>168.5</v>
      </c>
      <c r="M12" s="141">
        <f>L12/2.5-IF($W12=1,0.5,IF($W12=2,1,0))</f>
        <v>67.4</v>
      </c>
      <c r="N12" s="85">
        <f>RANK(M12,M$12:M$13,0)</f>
        <v>1</v>
      </c>
      <c r="O12" s="142">
        <v>7.8</v>
      </c>
      <c r="P12" s="142">
        <v>7.5</v>
      </c>
      <c r="Q12" s="142">
        <v>6.6</v>
      </c>
      <c r="R12" s="142">
        <v>7</v>
      </c>
      <c r="S12" s="140">
        <f>O12+P12+Q12+R12</f>
        <v>28.9</v>
      </c>
      <c r="T12" s="141">
        <f>S12/0.4-IF($W12=1,0.5,IF($W12=2,1,0))</f>
        <v>72.24999999999999</v>
      </c>
      <c r="U12" s="85">
        <f>RANK(T12,T$12:T$13,0)</f>
        <v>1</v>
      </c>
      <c r="V12" s="143"/>
      <c r="W12" s="143"/>
      <c r="X12" s="144"/>
      <c r="Y12" s="144"/>
      <c r="Z12" s="141">
        <f>(M12+T12)/2-IF($V12=1,0.5,IF($V12=2,1.5,0))</f>
        <v>69.82499999999999</v>
      </c>
      <c r="AA12" s="151" t="s">
        <v>42</v>
      </c>
    </row>
    <row r="13" spans="1:27" s="145" customFormat="1" ht="42" customHeight="1">
      <c r="A13" s="138">
        <f>RANK(Z13,Z$12:Z$13,0)</f>
        <v>2</v>
      </c>
      <c r="B13" s="139"/>
      <c r="C13" s="71"/>
      <c r="D13" s="172" t="s">
        <v>266</v>
      </c>
      <c r="E13" s="165" t="s">
        <v>167</v>
      </c>
      <c r="F13" s="166" t="s">
        <v>8</v>
      </c>
      <c r="G13" s="199" t="s">
        <v>158</v>
      </c>
      <c r="H13" s="165" t="s">
        <v>159</v>
      </c>
      <c r="I13" s="166" t="s">
        <v>160</v>
      </c>
      <c r="J13" s="166" t="s">
        <v>161</v>
      </c>
      <c r="K13" s="167" t="s">
        <v>162</v>
      </c>
      <c r="L13" s="140">
        <v>159</v>
      </c>
      <c r="M13" s="141">
        <f>L13/2.5-IF($W13=1,0.5,IF($W13=2,1,0))</f>
        <v>63.6</v>
      </c>
      <c r="N13" s="85">
        <f>RANK(M13,M$12:M$13,0)</f>
        <v>2</v>
      </c>
      <c r="O13" s="142">
        <v>6.7</v>
      </c>
      <c r="P13" s="142">
        <v>6.6</v>
      </c>
      <c r="Q13" s="142">
        <v>6.2</v>
      </c>
      <c r="R13" s="142">
        <v>6.5</v>
      </c>
      <c r="S13" s="140">
        <f>O13+P13+Q13+R13</f>
        <v>26</v>
      </c>
      <c r="T13" s="141">
        <f>S13/0.4-IF($W13=1,0.5,IF($W13=2,1,0))</f>
        <v>65</v>
      </c>
      <c r="U13" s="85">
        <f>RANK(T13,T$12:T$13,0)</f>
        <v>2</v>
      </c>
      <c r="V13" s="143">
        <v>1</v>
      </c>
      <c r="W13" s="143"/>
      <c r="X13" s="144"/>
      <c r="Y13" s="144"/>
      <c r="Z13" s="141">
        <f>(M13+T13)/2-IF($V13=1,0.5,IF($V13=2,1.5,0))</f>
        <v>63.8</v>
      </c>
      <c r="AA13" s="151" t="s">
        <v>42</v>
      </c>
    </row>
    <row r="14" spans="1:26" s="25" customFormat="1" ht="50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4.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58" t="s">
        <v>204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/>
      <c r="E16" s="34"/>
      <c r="F16" s="34"/>
      <c r="G16" s="34"/>
      <c r="H16" s="34"/>
      <c r="J16" s="34"/>
      <c r="K16" s="158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58" t="s">
        <v>140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58"/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5511811023622047" right="0.5511811023622047" top="0.7086614173228347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2022-07-31T14:16:03Z</cp:lastPrinted>
  <dcterms:created xsi:type="dcterms:W3CDTF">2015-04-26T07:55:09Z</dcterms:created>
  <dcterms:modified xsi:type="dcterms:W3CDTF">2022-07-31T14:51:59Z</dcterms:modified>
  <cp:category/>
  <cp:version/>
  <cp:contentType/>
  <cp:contentStatus/>
</cp:coreProperties>
</file>