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1460" windowHeight="3192" activeTab="2"/>
  </bookViews>
  <sheets>
    <sheet name="МЛ" sheetId="1" r:id="rId1"/>
    <sheet name="Выбор" sheetId="2" r:id="rId2"/>
    <sheet name="пони" sheetId="3" r:id="rId3"/>
    <sheet name="ППА ОК" sheetId="4" r:id="rId4"/>
    <sheet name="МЛ 3-4-5" sheetId="5" r:id="rId5"/>
    <sheet name="МЛ 7" sheetId="6" r:id="rId6"/>
    <sheet name="ППАд" sheetId="7" r:id="rId7"/>
    <sheet name="КПД" sheetId="8" r:id="rId8"/>
    <sheet name="КПЮН" sheetId="9" r:id="rId9"/>
    <sheet name="КПЮР" sheetId="10" r:id="rId10"/>
    <sheet name="МП" sheetId="11" r:id="rId11"/>
    <sheet name="ППЮН" sheetId="12" r:id="rId12"/>
    <sheet name="Судейская" sheetId="13" r:id="rId13"/>
  </sheets>
  <definedNames>
    <definedName name="_xlnm.Print_Area" localSheetId="1">'Выбор'!$A$1:$Z$17</definedName>
    <definedName name="_xlnm.Print_Area" localSheetId="0">'МЛ'!$A$1:$L$77</definedName>
    <definedName name="_xlnm.Print_Area" localSheetId="4">'МЛ 3-4-5'!$A$1:$S$26</definedName>
    <definedName name="_xlnm.Print_Area" localSheetId="5">'МЛ 7'!$A$1:$U$12</definedName>
    <definedName name="_xlnm.Print_Area" localSheetId="6">'ППАд'!$A$1:$Z$31</definedName>
  </definedNames>
  <calcPr fullCalcOnLoad="1"/>
</workbook>
</file>

<file path=xl/sharedStrings.xml><?xml version="1.0" encoding="utf-8"?>
<sst xmlns="http://schemas.openxmlformats.org/spreadsheetml/2006/main" count="1670" uniqueCount="437">
  <si>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</si>
  <si>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</si>
  <si>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</si>
  <si>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</si>
  <si>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</si>
  <si>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</si>
  <si>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</si>
  <si>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</si>
  <si>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</si>
  <si>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</si>
  <si>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</si>
  <si>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</si>
  <si>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</si>
  <si>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Технический делегат</t>
  </si>
  <si>
    <t>Главный судья</t>
  </si>
  <si>
    <t>Главный секретарь</t>
  </si>
  <si>
    <t>Ветеринарный врач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</si>
  <si>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</si>
  <si>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</si>
  <si>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</si>
  <si>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</si>
  <si>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</si>
  <si>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</si>
  <si>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</si>
  <si>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</si>
  <si>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</si>
  <si>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</si>
  <si>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</si>
  <si>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</si>
  <si>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</si>
  <si>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</si>
  <si>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</si>
  <si>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</si>
  <si>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</si>
  <si>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1Ю</t>
  </si>
  <si>
    <t>010691</t>
  </si>
  <si>
    <t>самостоятельно</t>
  </si>
  <si>
    <t>Ружинская Е.</t>
  </si>
  <si>
    <t>ПРЕДВАРИТЕЛЬНЫЙ ПРИЗ А. ДЕТИ</t>
  </si>
  <si>
    <t>б/р</t>
  </si>
  <si>
    <t>МЛ</t>
  </si>
  <si>
    <t>КСК "Усть-Ижора"/
Санкт-Петербург</t>
  </si>
  <si>
    <t>Ткаченко А.</t>
  </si>
  <si>
    <t>Дети</t>
  </si>
  <si>
    <r>
      <t xml:space="preserve">МАХИЛЕВА
</t>
    </r>
    <r>
      <rPr>
        <sz val="8"/>
        <rFont val="Verdana"/>
        <family val="2"/>
      </rPr>
      <t>Арина,2006</t>
    </r>
  </si>
  <si>
    <t>016143</t>
  </si>
  <si>
    <t>СПб ГБОУ ДОД СДЮСШОР по кс и сп</t>
  </si>
  <si>
    <t>Комина М.</t>
  </si>
  <si>
    <t>СПб ГБОУ ДОД СДЮСШОР по кс и сп/
Санкт-Петербург</t>
  </si>
  <si>
    <t>2Ю</t>
  </si>
  <si>
    <r>
      <t xml:space="preserve">ШВЕЦОВА
</t>
    </r>
    <r>
      <rPr>
        <sz val="8"/>
        <rFont val="Verdana"/>
        <family val="2"/>
      </rPr>
      <t>Олеся, 2003</t>
    </r>
  </si>
  <si>
    <r>
      <t xml:space="preserve">ФОРД МУСТАНГ-10, </t>
    </r>
    <r>
      <rPr>
        <sz val="8"/>
        <rFont val="Verdana"/>
        <family val="2"/>
      </rPr>
      <t>мер, вор, полукр, Россия</t>
    </r>
  </si>
  <si>
    <t>015649</t>
  </si>
  <si>
    <r>
      <t xml:space="preserve">АНАШКИНА </t>
    </r>
    <r>
      <rPr>
        <sz val="8"/>
        <rFont val="Verdana"/>
        <family val="2"/>
      </rPr>
      <t>Маргарита, 2003</t>
    </r>
  </si>
  <si>
    <t>026103</t>
  </si>
  <si>
    <t>011804</t>
  </si>
  <si>
    <t>СПб ГБОУ ДОД 
СДЮСШОР по кс и сп</t>
  </si>
  <si>
    <t>Принцева Ю.</t>
  </si>
  <si>
    <r>
      <t xml:space="preserve">СОБОЛЕНКО
</t>
    </r>
    <r>
      <rPr>
        <sz val="8"/>
        <rFont val="Verdana"/>
        <family val="2"/>
      </rPr>
      <t>Александра, 2003</t>
    </r>
  </si>
  <si>
    <r>
      <t xml:space="preserve">ЛАРРИ КАРЛТОН-07, </t>
    </r>
    <r>
      <rPr>
        <sz val="8"/>
        <rFont val="Verdana"/>
        <family val="2"/>
      </rPr>
      <t>мер, гнед, баврск, Ландпринц, Германия</t>
    </r>
  </si>
  <si>
    <t>012920</t>
  </si>
  <si>
    <r>
      <t xml:space="preserve">ДОРТМУНД-05, </t>
    </r>
    <r>
      <rPr>
        <sz val="8"/>
        <rFont val="Verdana"/>
        <family val="2"/>
      </rPr>
      <t>жер, гнед, ган, Дублер, КСК Золотой ганновер</t>
    </r>
  </si>
  <si>
    <t>004551</t>
  </si>
  <si>
    <t>КОМАНДНЫЙ ПРИЗ. ДЕТИ</t>
  </si>
  <si>
    <r>
      <t xml:space="preserve">ВИЛЕНСКАЯ
</t>
    </r>
    <r>
      <rPr>
        <sz val="8"/>
        <rFont val="Verdana"/>
        <family val="2"/>
      </rPr>
      <t>Олеся,2003</t>
    </r>
  </si>
  <si>
    <t>013003</t>
  </si>
  <si>
    <r>
      <t xml:space="preserve">АЙСБЕРГ-10, </t>
    </r>
    <r>
      <rPr>
        <sz val="8"/>
        <rFont val="Verdana"/>
        <family val="2"/>
      </rPr>
      <t>мер, сер, полукр, Россия</t>
    </r>
  </si>
  <si>
    <t>016608</t>
  </si>
  <si>
    <t>Бондаренко Е.</t>
  </si>
  <si>
    <t>ПРЕДВАРИТЕЛЬНЫЙ ПРИЗ. ЮНОШИ</t>
  </si>
  <si>
    <t>Юноши</t>
  </si>
  <si>
    <t>3Ю</t>
  </si>
  <si>
    <r>
      <t xml:space="preserve">НИКАНОРОВА
</t>
    </r>
    <r>
      <rPr>
        <sz val="8"/>
        <rFont val="Verdana"/>
        <family val="2"/>
      </rPr>
      <t>Татьяна,1999</t>
    </r>
  </si>
  <si>
    <t>027699</t>
  </si>
  <si>
    <r>
      <t xml:space="preserve">ПОЛО-09, </t>
    </r>
    <r>
      <rPr>
        <sz val="8"/>
        <rFont val="Verdana"/>
        <family val="2"/>
      </rPr>
      <t>мер., т.-гнед., трак., Орден, Беларусь</t>
    </r>
  </si>
  <si>
    <t>011347</t>
  </si>
  <si>
    <t>Никонова Т.</t>
  </si>
  <si>
    <t>Орлова Н.</t>
  </si>
  <si>
    <r>
      <t xml:space="preserve">ЗАИКИНА
</t>
    </r>
    <r>
      <rPr>
        <sz val="8"/>
        <rFont val="Verdana"/>
        <family val="2"/>
      </rPr>
      <t>Дарья,2001</t>
    </r>
  </si>
  <si>
    <r>
      <t>ЛИЛИХАМЕР</t>
    </r>
    <r>
      <rPr>
        <sz val="8"/>
        <rFont val="Verdana"/>
        <family val="2"/>
      </rPr>
      <t>-09, жер, т.гнед., голшт., Лорд Лидо, Кировский кз</t>
    </r>
  </si>
  <si>
    <t>010362</t>
  </si>
  <si>
    <t>Сочеванова О.</t>
  </si>
  <si>
    <t>ОКЦ "Солнечный остров"/
Санкт-Петербург</t>
  </si>
  <si>
    <t>005871</t>
  </si>
  <si>
    <t>028399</t>
  </si>
  <si>
    <t>008128</t>
  </si>
  <si>
    <t>КОМАНДНЫЙ ПРИЗ. ЮНОШИ</t>
  </si>
  <si>
    <r>
      <t xml:space="preserve">АЛТУХОВА
</t>
    </r>
    <r>
      <rPr>
        <sz val="8"/>
        <rFont val="Verdana"/>
        <family val="2"/>
      </rPr>
      <t>Александра,1999</t>
    </r>
  </si>
  <si>
    <r>
      <t xml:space="preserve">ИВЕРИЯ-04, </t>
    </r>
    <r>
      <rPr>
        <sz val="8"/>
        <rFont val="Verdana"/>
        <family val="2"/>
      </rPr>
      <t>коб, т.гнед, латв, Интерте, Латвия</t>
    </r>
  </si>
  <si>
    <t>Юниоры</t>
  </si>
  <si>
    <r>
      <t xml:space="preserve">БЕРЕЗКИНА
</t>
    </r>
    <r>
      <rPr>
        <sz val="8"/>
        <rFont val="Verdana"/>
        <family val="2"/>
      </rPr>
      <t>Александра, 1996</t>
    </r>
  </si>
  <si>
    <t>036796</t>
  </si>
  <si>
    <r>
      <t xml:space="preserve">ФОРЭВЕР ДБГ-10, </t>
    </r>
    <r>
      <rPr>
        <sz val="8"/>
        <rFont val="Verdana"/>
        <family val="2"/>
      </rPr>
      <t>мер, рыж, гол.тепл, Вивальди, Нидерланды</t>
    </r>
  </si>
  <si>
    <t>Лудина И.</t>
  </si>
  <si>
    <t>МС</t>
  </si>
  <si>
    <r>
      <t xml:space="preserve">АСЛАНОВА
</t>
    </r>
    <r>
      <rPr>
        <sz val="8"/>
        <rFont val="Verdana"/>
        <family val="2"/>
      </rPr>
      <t>Мария,1997</t>
    </r>
  </si>
  <si>
    <t>042598</t>
  </si>
  <si>
    <r>
      <t xml:space="preserve">ПУХ-04, </t>
    </r>
    <r>
      <rPr>
        <sz val="8"/>
        <rFont val="Verdana"/>
        <family val="2"/>
      </rPr>
      <t>мер., гнед., трак., Хоразган, Беларусь</t>
    </r>
  </si>
  <si>
    <t>011737</t>
  </si>
  <si>
    <r>
      <t xml:space="preserve">КАСТЕЛЛО-05, </t>
    </r>
    <r>
      <rPr>
        <sz val="8"/>
        <rFont val="Verdana"/>
        <family val="2"/>
      </rPr>
      <t>мер, т.гнед, латв, Каллиано, Латвия</t>
    </r>
  </si>
  <si>
    <t>006593</t>
  </si>
  <si>
    <t>МАЛЫЙ ПРИЗ</t>
  </si>
  <si>
    <r>
      <t xml:space="preserve">ТКАЧЕНКО
</t>
    </r>
    <r>
      <rPr>
        <sz val="8"/>
        <rFont val="Verdana"/>
        <family val="2"/>
      </rPr>
      <t>Алена</t>
    </r>
  </si>
  <si>
    <t>Дука А.</t>
  </si>
  <si>
    <t>Езда по выбору</t>
  </si>
  <si>
    <t>Езда</t>
  </si>
  <si>
    <t>Открытый класс</t>
  </si>
  <si>
    <t>ч.вл/
Санкт-Петербург</t>
  </si>
  <si>
    <t>Состав судейской:</t>
  </si>
  <si>
    <t xml:space="preserve"> -</t>
  </si>
  <si>
    <t>КОМАНДНЫЙ ПРИЗ. ЮНИОРЫ (Малый приз)</t>
  </si>
  <si>
    <t>Член ГСК - Ахачинский А.А.</t>
  </si>
  <si>
    <t>Член ГСК - Сочеванова О.А.</t>
  </si>
  <si>
    <t>ОТКРЫТЫЙ КУБОК САНКТ-ПЕТЕРБУРГА, 2этап
КУБОК КСК "ВЕНТА-АРЕНА"
RUSSIAN MINI CUP, этап</t>
  </si>
  <si>
    <t>КСК "Вента-Арена" / Ленинградская область</t>
  </si>
  <si>
    <t>29 апреля 2017г</t>
  </si>
  <si>
    <t>29 апреля 2017</t>
  </si>
  <si>
    <t>ПРЕДВАРИТЕЛЬНЫЙ ПРИЗ А. ДЕТИ
Старшая группа 1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</si>
  <si>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</si>
  <si>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</si>
  <si>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КАСПАРОВ-</t>
    </r>
    <r>
      <rPr>
        <sz val="8"/>
        <rFont val="Verdana"/>
        <family val="2"/>
      </rPr>
      <t>08 (127), жер., вор., уэльск. пони, Lemonshill Royal Flight, Голландия</t>
    </r>
  </si>
  <si>
    <t>010561</t>
  </si>
  <si>
    <t>Лихицкая О.</t>
  </si>
  <si>
    <t>Шевчук Ю.</t>
  </si>
  <si>
    <t>ЦКСК "Александрова дача" /
 Санкт-Петербург</t>
  </si>
  <si>
    <t>036203</t>
  </si>
  <si>
    <r>
      <t xml:space="preserve">ЛЕТНИКОВА </t>
    </r>
    <r>
      <rPr>
        <sz val="8"/>
        <rFont val="Verdana"/>
        <family val="2"/>
      </rPr>
      <t>Софья, 2003</t>
    </r>
  </si>
  <si>
    <t>005403</t>
  </si>
  <si>
    <r>
      <t>ШЕВАЛЬЕ</t>
    </r>
    <r>
      <rPr>
        <sz val="8"/>
        <rFont val="Verdana"/>
        <family val="2"/>
      </rPr>
      <t>-03 (135), жер., т-сер., помесь, неизв.</t>
    </r>
  </si>
  <si>
    <t>004554</t>
  </si>
  <si>
    <t>Минкевич Л.</t>
  </si>
  <si>
    <t>КОМАНДНЫЙ ПРИЗ. ВСАДНИКИ НА ПОНИ
Старшая группа 2</t>
  </si>
  <si>
    <r>
      <t xml:space="preserve">АЛЕКСЕЕВА
</t>
    </r>
    <r>
      <rPr>
        <sz val="8"/>
        <rFont val="Verdana"/>
        <family val="2"/>
      </rPr>
      <t>Кристина,2002</t>
    </r>
  </si>
  <si>
    <t>011402</t>
  </si>
  <si>
    <r>
      <t xml:space="preserve">ТРЕВОР-07, </t>
    </r>
    <r>
      <rPr>
        <sz val="8"/>
        <rFont val="Verdana"/>
        <family val="2"/>
      </rPr>
      <t>жер, сол, уэльск.пони, Хеншоф Рафаэль, Нидерланды</t>
    </r>
  </si>
  <si>
    <t>008947</t>
  </si>
  <si>
    <t>Данилова И.</t>
  </si>
  <si>
    <t>Волкова А.</t>
  </si>
  <si>
    <t>Ч.вл /
Санкт-Петербург</t>
  </si>
  <si>
    <t xml:space="preserve">ЕЗДА ФКС СПБ № 1.2 </t>
  </si>
  <si>
    <r>
      <t xml:space="preserve">МИХАЙЛОВА
</t>
    </r>
    <r>
      <rPr>
        <sz val="8"/>
        <rFont val="Verdana"/>
        <family val="2"/>
      </rPr>
      <t>Маргарита, 2007</t>
    </r>
  </si>
  <si>
    <r>
      <t xml:space="preserve">ПАРОДИ-05, </t>
    </r>
    <r>
      <rPr>
        <sz val="8"/>
        <rFont val="Verdana"/>
        <family val="2"/>
      </rPr>
      <t>коб, вор, шетл.пони, рим, Москва</t>
    </r>
  </si>
  <si>
    <t>010389</t>
  </si>
  <si>
    <t>ЕЗДА ФКС СПБ № 2.2</t>
  </si>
  <si>
    <r>
      <t xml:space="preserve">ГЕРАСИМОВА </t>
    </r>
    <r>
      <rPr>
        <sz val="8"/>
        <rFont val="Verdana"/>
        <family val="2"/>
      </rPr>
      <t>Злата, 2007</t>
    </r>
  </si>
  <si>
    <t>000207</t>
  </si>
  <si>
    <r>
      <t>МЫСЛЬ</t>
    </r>
    <r>
      <rPr>
        <sz val="8"/>
        <rFont val="Verdana"/>
        <family val="2"/>
      </rPr>
      <t>-01 (106), коб., гнед., шетл. пони., Стелс, ЗАО "Прилепский ПКЗ", Тульская обл.</t>
    </r>
  </si>
  <si>
    <t>006267</t>
  </si>
  <si>
    <t>ЦКСК "Александрова дача" /
Санкт-Петербург</t>
  </si>
  <si>
    <r>
      <t xml:space="preserve">КАЛИНИНА </t>
    </r>
    <r>
      <rPr>
        <sz val="8"/>
        <rFont val="Verdana"/>
        <family val="2"/>
      </rPr>
      <t>Зоя, 2006</t>
    </r>
  </si>
  <si>
    <r>
      <t xml:space="preserve">ШОКОЛАД-06 (144), </t>
    </r>
    <r>
      <rPr>
        <sz val="8"/>
        <rFont val="Verdana"/>
        <family val="2"/>
      </rPr>
      <t>мер, гнед, клеппер</t>
    </r>
  </si>
  <si>
    <t>007187</t>
  </si>
  <si>
    <t>Петроченков А.</t>
  </si>
  <si>
    <t>Калинина Ю.</t>
  </si>
  <si>
    <r>
      <t xml:space="preserve">БИЧУРИНА
</t>
    </r>
    <r>
      <rPr>
        <sz val="8"/>
        <rFont val="Verdana"/>
        <family val="2"/>
      </rPr>
      <t>Алина,2006</t>
    </r>
  </si>
  <si>
    <t>Лудина И. - ВК - Санкт-Петербург</t>
  </si>
  <si>
    <r>
      <t xml:space="preserve">КУТУЗОВА
</t>
    </r>
    <r>
      <rPr>
        <sz val="8"/>
        <rFont val="Verdana"/>
        <family val="2"/>
      </rPr>
      <t>Анастасия,2002</t>
    </r>
  </si>
  <si>
    <r>
      <t xml:space="preserve">ГАВАНА-04, </t>
    </r>
    <r>
      <rPr>
        <sz val="8"/>
        <rFont val="Verdana"/>
        <family val="2"/>
      </rPr>
      <t>коб, кар, латв, Гастролер, Ленинградская обл.</t>
    </r>
  </si>
  <si>
    <t>016111</t>
  </si>
  <si>
    <r>
      <t xml:space="preserve">ПОЛОВЧЕНЯ
</t>
    </r>
    <r>
      <rPr>
        <sz val="8"/>
        <rFont val="Verdana"/>
        <family val="2"/>
      </rPr>
      <t>Ксения,2001</t>
    </r>
  </si>
  <si>
    <r>
      <t xml:space="preserve">КАССАНДРА-09, </t>
    </r>
    <r>
      <rPr>
        <sz val="8"/>
        <rFont val="Verdana"/>
        <family val="2"/>
      </rPr>
      <t>коб, вор-пег, полес, Дорожник, г.Могилев</t>
    </r>
  </si>
  <si>
    <t>016110</t>
  </si>
  <si>
    <t>Попова А.</t>
  </si>
  <si>
    <r>
      <t xml:space="preserve">МИТЯШКИНА
</t>
    </r>
    <r>
      <rPr>
        <sz val="8"/>
        <rFont val="Verdana"/>
        <family val="2"/>
      </rPr>
      <t>Екатерина,2001</t>
    </r>
  </si>
  <si>
    <r>
      <t xml:space="preserve">ОРЛАНДО-09, </t>
    </r>
    <r>
      <rPr>
        <sz val="8"/>
        <rFont val="Verdana"/>
        <family val="2"/>
      </rPr>
      <t>мер, рыж, полукр</t>
    </r>
  </si>
  <si>
    <t>011928</t>
  </si>
  <si>
    <t>КСК "Велес" /
Санкт-Петербург</t>
  </si>
  <si>
    <r>
      <t xml:space="preserve">СКОРОБОГАТОВА
</t>
    </r>
    <r>
      <rPr>
        <sz val="8"/>
        <rFont val="Verdana"/>
        <family val="2"/>
      </rPr>
      <t>Ксения,2001</t>
    </r>
  </si>
  <si>
    <r>
      <t xml:space="preserve">ЭЛАСТИКА-04, </t>
    </r>
    <r>
      <rPr>
        <sz val="8"/>
        <rFont val="Verdana"/>
        <family val="2"/>
      </rPr>
      <t>коб, гнед, буд, Эмбарго, кз 1-ой Конной Армии</t>
    </r>
  </si>
  <si>
    <t>004965</t>
  </si>
  <si>
    <r>
      <t>ЛЕДИ ЛЮКС</t>
    </r>
    <r>
      <rPr>
        <sz val="8"/>
        <rFont val="Verdana"/>
        <family val="2"/>
      </rPr>
      <t>-98, коб, гнед, латв, Леммонс, кз Буртниеки</t>
    </r>
  </si>
  <si>
    <t>001379</t>
  </si>
  <si>
    <r>
      <t xml:space="preserve">СОБОЛЕВА
</t>
    </r>
    <r>
      <rPr>
        <sz val="8"/>
        <rFont val="Verdana"/>
        <family val="2"/>
      </rPr>
      <t>Елизавета,2000</t>
    </r>
  </si>
  <si>
    <r>
      <t xml:space="preserve">БЕЛОВА
</t>
    </r>
    <r>
      <rPr>
        <sz val="8"/>
        <rFont val="Verdana"/>
        <family val="2"/>
      </rPr>
      <t>Даниэла,2004</t>
    </r>
  </si>
  <si>
    <r>
      <t xml:space="preserve">НЕВАДА-04, </t>
    </r>
    <r>
      <rPr>
        <sz val="8"/>
        <rFont val="Verdana"/>
        <family val="2"/>
      </rPr>
      <t>коб., рыже-пег., полукр., неизв., Россия</t>
    </r>
  </si>
  <si>
    <t>011715</t>
  </si>
  <si>
    <r>
      <t xml:space="preserve">ЭКСЕЛЬСИОР-11, </t>
    </r>
    <r>
      <rPr>
        <sz val="8"/>
        <rFont val="Verdana"/>
        <family val="2"/>
      </rPr>
      <t>мер, гнед, гол.тепл, Бек Гаммон, Нидерланды</t>
    </r>
  </si>
  <si>
    <r>
      <t xml:space="preserve">УМНИЦЫНА
</t>
    </r>
    <r>
      <rPr>
        <sz val="8"/>
        <rFont val="Verdana"/>
        <family val="2"/>
      </rPr>
      <t>Ирина,2003</t>
    </r>
  </si>
  <si>
    <r>
      <t>АЛЬБАТРОС-96,</t>
    </r>
    <r>
      <rPr>
        <sz val="8"/>
        <rFont val="Verdana"/>
        <family val="2"/>
      </rPr>
      <t xml:space="preserve"> мер, вор, Аю-Даг, гпз Старожиловский</t>
    </r>
  </si>
  <si>
    <t>000317</t>
  </si>
  <si>
    <r>
      <t xml:space="preserve">ГОВОРУХИНА
</t>
    </r>
    <r>
      <rPr>
        <sz val="8"/>
        <rFont val="Verdana"/>
        <family val="2"/>
      </rPr>
      <t>Аксана, 2003</t>
    </r>
  </si>
  <si>
    <t>015009</t>
  </si>
  <si>
    <r>
      <t xml:space="preserve">КОВАЛЕВА
</t>
    </r>
    <r>
      <rPr>
        <sz val="8"/>
        <rFont val="Verdana"/>
        <family val="2"/>
      </rPr>
      <t>Ксения,2003</t>
    </r>
  </si>
  <si>
    <r>
      <t xml:space="preserve">ГАВАНА-02, </t>
    </r>
    <r>
      <rPr>
        <sz val="8"/>
        <rFont val="Verdana"/>
        <family val="2"/>
      </rPr>
      <t>коб, гнед, орл.рыс, Вим, Россия</t>
    </r>
  </si>
  <si>
    <t>017411</t>
  </si>
  <si>
    <t>СПб ГБОУ ДОД СДЮСШОР по кс и сп/ Санкт-Петербург</t>
  </si>
  <si>
    <r>
      <t xml:space="preserve">АГАТЬЕВА
</t>
    </r>
    <r>
      <rPr>
        <sz val="8"/>
        <rFont val="Verdana"/>
        <family val="2"/>
      </rPr>
      <t>Аксинья, 2004</t>
    </r>
  </si>
  <si>
    <r>
      <t xml:space="preserve">ВАНКУВЕР-02 </t>
    </r>
    <r>
      <rPr>
        <sz val="8"/>
        <rFont val="Verdana"/>
        <family val="2"/>
      </rPr>
      <t>мер., гнед., райт-пони,неизв., Нидерланды</t>
    </r>
  </si>
  <si>
    <t>010584</t>
  </si>
  <si>
    <r>
      <t xml:space="preserve">ШАРАНИНА
</t>
    </r>
    <r>
      <rPr>
        <sz val="8"/>
        <rFont val="Verdana"/>
        <family val="2"/>
      </rPr>
      <t>Анна,2003</t>
    </r>
  </si>
  <si>
    <t>002239</t>
  </si>
  <si>
    <r>
      <t xml:space="preserve">БЕЛЫХ
</t>
    </r>
    <r>
      <rPr>
        <sz val="8"/>
        <rFont val="Verdana"/>
        <family val="2"/>
      </rPr>
      <t>Ксения,2003</t>
    </r>
  </si>
  <si>
    <t>015303</t>
  </si>
  <si>
    <r>
      <t xml:space="preserve">АРГОНАВТ-07, </t>
    </r>
    <r>
      <rPr>
        <sz val="8"/>
        <rFont val="Verdana"/>
        <family val="2"/>
      </rPr>
      <t>мер, вор, полукр.</t>
    </r>
  </si>
  <si>
    <t>011268</t>
  </si>
  <si>
    <t>Наумов Д.</t>
  </si>
  <si>
    <t>Нарышкова Н.</t>
  </si>
  <si>
    <r>
      <t xml:space="preserve">МОРОЗ
</t>
    </r>
    <r>
      <rPr>
        <sz val="8"/>
        <rFont val="Verdana"/>
        <family val="2"/>
      </rPr>
      <t>Екатерина,2003</t>
    </r>
  </si>
  <si>
    <r>
      <t xml:space="preserve">КУПРИЯНОВ
</t>
    </r>
    <r>
      <rPr>
        <sz val="8"/>
        <rFont val="Verdana"/>
        <family val="2"/>
      </rPr>
      <t>Иван, 2003</t>
    </r>
  </si>
  <si>
    <r>
      <t>САНКТ-ПЕТЕРБУРГ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Пикет, кф Зевс</t>
    </r>
  </si>
  <si>
    <t>000295</t>
  </si>
  <si>
    <r>
      <t xml:space="preserve">ИВАНУШКИНА
</t>
    </r>
    <r>
      <rPr>
        <sz val="8"/>
        <rFont val="Verdana"/>
        <family val="2"/>
      </rPr>
      <t>Владислава,2004</t>
    </r>
  </si>
  <si>
    <r>
      <t xml:space="preserve">ВАРШАВА-98, </t>
    </r>
    <r>
      <rPr>
        <sz val="8"/>
        <rFont val="Verdana"/>
        <family val="2"/>
      </rPr>
      <t>коб, сол, англо-тор, Ширдон</t>
    </r>
  </si>
  <si>
    <r>
      <t xml:space="preserve">ДОБРОВОЛЬСКАЯ
</t>
    </r>
    <r>
      <rPr>
        <sz val="8"/>
        <rFont val="Verdana"/>
        <family val="2"/>
      </rPr>
      <t>Софья,2005</t>
    </r>
  </si>
  <si>
    <r>
      <t xml:space="preserve">ВАЛЕНТИНКА-04, </t>
    </r>
    <r>
      <rPr>
        <sz val="8"/>
        <rFont val="Verdana"/>
        <family val="2"/>
      </rPr>
      <t>коб, рыж, помесь, Фишка, Ленинградская обл.</t>
    </r>
  </si>
  <si>
    <t>006501</t>
  </si>
  <si>
    <t>Безелюк С.</t>
  </si>
  <si>
    <r>
      <t xml:space="preserve">ГЕРАСИМОВА
</t>
    </r>
    <r>
      <rPr>
        <sz val="8"/>
        <rFont val="Verdana"/>
        <family val="2"/>
      </rPr>
      <t>Ева,2003</t>
    </r>
  </si>
  <si>
    <r>
      <t xml:space="preserve">ФЛЕР-10, </t>
    </r>
    <r>
      <rPr>
        <sz val="8"/>
        <rFont val="Verdana"/>
        <family val="2"/>
      </rPr>
      <t>коб, т.гнед., пони, Нидерланды</t>
    </r>
  </si>
  <si>
    <t>015651</t>
  </si>
  <si>
    <r>
      <t xml:space="preserve">НЬЮ ЧЕЛЕНДЖИС ШАЙЕНН-07, (129), </t>
    </r>
    <r>
      <rPr>
        <sz val="8"/>
        <rFont val="Verdana"/>
        <family val="2"/>
      </rPr>
      <t>коб, изаб, уэльск.пони, Эиар Калиф, Нидерланды</t>
    </r>
  </si>
  <si>
    <r>
      <t xml:space="preserve">ПОПОВ
</t>
    </r>
    <r>
      <rPr>
        <sz val="8"/>
        <rFont val="Verdana"/>
        <family val="2"/>
      </rPr>
      <t>Артемий,2004</t>
    </r>
  </si>
  <si>
    <r>
      <t xml:space="preserve">ОАЗИС-00, </t>
    </r>
    <r>
      <rPr>
        <sz val="8"/>
        <rFont val="Verdana"/>
        <family val="2"/>
      </rPr>
      <t>мер, карак, РВП, Обряд, Старожиловский кз</t>
    </r>
  </si>
  <si>
    <t>001376</t>
  </si>
  <si>
    <t>Битнева Н.</t>
  </si>
  <si>
    <t>Краснова Е.</t>
  </si>
  <si>
    <t>КСК "Всадник"/
Санкт-Петербург</t>
  </si>
  <si>
    <r>
      <t xml:space="preserve">ЭТАЛОН-96, </t>
    </r>
    <r>
      <rPr>
        <sz val="8"/>
        <rFont val="Verdana"/>
        <family val="2"/>
      </rPr>
      <t>мер, т.гнед, УВП, Такт, Украина</t>
    </r>
  </si>
  <si>
    <t>009599</t>
  </si>
  <si>
    <r>
      <t xml:space="preserve">БЕРЕСТ
</t>
    </r>
    <r>
      <rPr>
        <sz val="8"/>
        <rFont val="Verdana"/>
        <family val="2"/>
      </rPr>
      <t>Дарья,2003</t>
    </r>
  </si>
  <si>
    <r>
      <t xml:space="preserve">БАДАН-05, </t>
    </r>
    <r>
      <rPr>
        <sz val="8"/>
        <rFont val="Verdana"/>
        <family val="2"/>
      </rPr>
      <t>(127), мер, гнед, нем.пони, Диабло</t>
    </r>
  </si>
  <si>
    <t>005714</t>
  </si>
  <si>
    <r>
      <t xml:space="preserve">ВИКУЛЬЦЕВА
</t>
    </r>
    <r>
      <rPr>
        <sz val="8"/>
        <rFont val="Verdana"/>
        <family val="2"/>
      </rPr>
      <t>Мария, 1999</t>
    </r>
  </si>
  <si>
    <t>017699</t>
  </si>
  <si>
    <r>
      <t>ЭЛЕГАНТ</t>
    </r>
    <r>
      <rPr>
        <sz val="8"/>
        <rFont val="Verdana"/>
        <family val="2"/>
      </rPr>
      <t>-01, мер., гнед., ганн., Эпиграф, Россия</t>
    </r>
  </si>
  <si>
    <t>002856</t>
  </si>
  <si>
    <t>Орехов Д.</t>
  </si>
  <si>
    <t>ч/в / 
Санкт-Петербург</t>
  </si>
  <si>
    <r>
      <t xml:space="preserve">КОЛЕСНИКОВА
</t>
    </r>
    <r>
      <rPr>
        <sz val="8"/>
        <rFont val="Verdana"/>
        <family val="2"/>
      </rPr>
      <t>Полина,2002</t>
    </r>
  </si>
  <si>
    <r>
      <t>ВИВАТ-96,</t>
    </r>
    <r>
      <rPr>
        <sz val="8"/>
        <rFont val="Verdana"/>
        <family val="2"/>
      </rPr>
      <t xml:space="preserve"> мер, т.гнед, Версаль, Санкт-Петербург</t>
    </r>
  </si>
  <si>
    <t>002213</t>
  </si>
  <si>
    <r>
      <t>ГАВАНА</t>
    </r>
    <r>
      <rPr>
        <sz val="8"/>
        <rFont val="Verdana"/>
        <family val="2"/>
      </rPr>
      <t>-04, коб, кар, латв, Гастролер, Ленинградская обл.</t>
    </r>
  </si>
  <si>
    <r>
      <t>ЭЛЕГАНТ-01,</t>
    </r>
    <r>
      <rPr>
        <sz val="8"/>
        <rFont val="Verdana"/>
        <family val="2"/>
      </rPr>
      <t xml:space="preserve"> мер., гнед., ганн., Эпиграф, Россия</t>
    </r>
  </si>
  <si>
    <t>010430</t>
  </si>
  <si>
    <r>
      <t>ВИХРОВА</t>
    </r>
    <r>
      <rPr>
        <sz val="8"/>
        <rFont val="Verdana"/>
        <family val="2"/>
      </rPr>
      <t xml:space="preserve"> Елена</t>
    </r>
  </si>
  <si>
    <t>005895</t>
  </si>
  <si>
    <r>
      <t>ФЛОРЕНТИНО</t>
    </r>
    <r>
      <rPr>
        <sz val="8"/>
        <rFont val="Verdana"/>
        <family val="2"/>
      </rPr>
      <t>-05, мер., рыж., ольд., Florencio 1, Германия</t>
    </r>
  </si>
  <si>
    <t>006810</t>
  </si>
  <si>
    <t>Вихрова Е.</t>
  </si>
  <si>
    <t>КСК "Стиль"/
Санкт-Петербург</t>
  </si>
  <si>
    <r>
      <t xml:space="preserve">ВОЛКОВА
</t>
    </r>
    <r>
      <rPr>
        <sz val="8"/>
        <rFont val="Verdana"/>
        <family val="2"/>
      </rPr>
      <t>Анна</t>
    </r>
  </si>
  <si>
    <t>009890</t>
  </si>
  <si>
    <r>
      <t xml:space="preserve">БАРВИНОК+03, </t>
    </r>
    <r>
      <rPr>
        <sz val="8"/>
        <rFont val="Verdana"/>
        <family val="2"/>
      </rPr>
      <t>мер, гнед, ган, Богучар, Беларусь</t>
    </r>
  </si>
  <si>
    <t>015956</t>
  </si>
  <si>
    <t>Шинкаренко О.</t>
  </si>
  <si>
    <r>
      <t xml:space="preserve">ШВЕЦОВА
</t>
    </r>
    <r>
      <rPr>
        <sz val="8"/>
        <rFont val="Verdana"/>
        <family val="2"/>
      </rPr>
      <t>Кристина, 1999</t>
    </r>
  </si>
  <si>
    <t>008299</t>
  </si>
  <si>
    <t>017320</t>
  </si>
  <si>
    <r>
      <t>ПАДИШАХ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арабо-трак., Август, ЧП Ратомка</t>
    </r>
  </si>
  <si>
    <t>009501</t>
  </si>
  <si>
    <r>
      <t xml:space="preserve">ЕРШОВА
</t>
    </r>
    <r>
      <rPr>
        <sz val="8"/>
        <rFont val="Verdana"/>
        <family val="2"/>
      </rPr>
      <t>Ксения, 1996</t>
    </r>
  </si>
  <si>
    <t>036296</t>
  </si>
  <si>
    <r>
      <t xml:space="preserve">КАБРИОЛЕТ-02, </t>
    </r>
    <r>
      <rPr>
        <sz val="8"/>
        <rFont val="Verdana"/>
        <family val="2"/>
      </rPr>
      <t>жер, вор, трак, Броксат, Ленинградская область</t>
    </r>
  </si>
  <si>
    <t>005018</t>
  </si>
  <si>
    <t>КПД</t>
  </si>
  <si>
    <t>ЛП5</t>
  </si>
  <si>
    <r>
      <t xml:space="preserve">КУЛЕШОВ
</t>
    </r>
    <r>
      <rPr>
        <sz val="8"/>
        <rFont val="Verdana"/>
        <family val="2"/>
      </rPr>
      <t>Константин</t>
    </r>
  </si>
  <si>
    <r>
      <t xml:space="preserve">КАЛИНЕРОС-06, </t>
    </r>
    <r>
      <rPr>
        <sz val="8"/>
        <rFont val="Verdana"/>
        <family val="2"/>
      </rPr>
      <t>мер, гнед, голшт</t>
    </r>
  </si>
  <si>
    <t>009407</t>
  </si>
  <si>
    <t>ППДБ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</si>
  <si>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</si>
  <si>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</si>
  <si>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</si>
  <si>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</si>
  <si>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</si>
  <si>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</si>
  <si>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</si>
  <si>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</si>
  <si>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"Езда для 4-летних лошадей"</t>
  </si>
  <si>
    <t>Тест FEI 2009 "Предварительная езда для 5-летних лошадей"</t>
  </si>
  <si>
    <r>
      <t xml:space="preserve">АНОХИНА
</t>
    </r>
    <r>
      <rPr>
        <sz val="8"/>
        <rFont val="Verdana"/>
        <family val="2"/>
      </rPr>
      <t>Марина</t>
    </r>
  </si>
  <si>
    <t>006678</t>
  </si>
  <si>
    <t>КСК "Вента"/
Санкт-Петербург</t>
  </si>
  <si>
    <t>Вихрова Л.</t>
  </si>
  <si>
    <r>
      <t xml:space="preserve">ЛОППЕР
</t>
    </r>
    <r>
      <rPr>
        <sz val="8"/>
        <rFont val="Verdana"/>
        <family val="2"/>
      </rPr>
      <t>Наталья</t>
    </r>
  </si>
  <si>
    <t>012082</t>
  </si>
  <si>
    <r>
      <t xml:space="preserve">АМСТЕРДАМ-11, </t>
    </r>
    <r>
      <rPr>
        <sz val="8"/>
        <rFont val="Verdana"/>
        <family val="2"/>
      </rPr>
      <t>мер, рыж, полукр, Адреналин, Ленинградская область</t>
    </r>
  </si>
  <si>
    <t>017222</t>
  </si>
  <si>
    <t>Каземирчук М.</t>
  </si>
  <si>
    <t>КСК "Эфа"/
Ленинградская область</t>
  </si>
  <si>
    <t>Соревнования для лошадей 3-4 лет</t>
  </si>
  <si>
    <r>
      <t xml:space="preserve">МАЛАНИЧЕВ
</t>
    </r>
    <r>
      <rPr>
        <sz val="8"/>
        <rFont val="Verdana"/>
        <family val="2"/>
      </rPr>
      <t>Сергей</t>
    </r>
  </si>
  <si>
    <r>
      <t xml:space="preserve">ХАБИБ М-13, </t>
    </r>
    <r>
      <rPr>
        <sz val="8"/>
        <rFont val="Verdana"/>
        <family val="2"/>
      </rPr>
      <t>жер, гнед, ганн, Ходар</t>
    </r>
  </si>
  <si>
    <t>016144</t>
  </si>
  <si>
    <t>Фока Ю.</t>
  </si>
  <si>
    <t>Маланичева М.</t>
  </si>
  <si>
    <t>кфх Маланичевых/
Ленинградская область</t>
  </si>
  <si>
    <r>
      <t xml:space="preserve">ИГОР-13, </t>
    </r>
    <r>
      <rPr>
        <sz val="8"/>
        <rFont val="Verdana"/>
        <family val="2"/>
      </rPr>
      <t>мер, гнед, гол.тепл, Каллахан, Нидерланды</t>
    </r>
  </si>
  <si>
    <t>017412</t>
  </si>
  <si>
    <t>Анохина М.</t>
  </si>
  <si>
    <r>
      <t xml:space="preserve">ПЛЕСКОВ-14, </t>
    </r>
    <r>
      <rPr>
        <sz val="8"/>
        <rFont val="Verdana"/>
        <family val="2"/>
      </rPr>
      <t>мер, сер, полукр, Псковская область</t>
    </r>
  </si>
  <si>
    <t>017202</t>
  </si>
  <si>
    <r>
      <t xml:space="preserve">ШЕСТАКОВА
</t>
    </r>
    <r>
      <rPr>
        <sz val="8"/>
        <rFont val="Verdana"/>
        <family val="2"/>
      </rPr>
      <t>Ксения</t>
    </r>
  </si>
  <si>
    <t>003882</t>
  </si>
  <si>
    <r>
      <t xml:space="preserve">ОТДИЧНИК-13, </t>
    </r>
    <r>
      <rPr>
        <sz val="8"/>
        <rFont val="Verdana"/>
        <family val="2"/>
      </rPr>
      <t>жер, рыж, УВП, Торранс, Украина</t>
    </r>
  </si>
  <si>
    <t>016192</t>
  </si>
  <si>
    <t>Шестакова К.</t>
  </si>
  <si>
    <t>Гордюшкина Ю.</t>
  </si>
  <si>
    <t>КСК "Аллюр"/
Ленинградская область</t>
  </si>
  <si>
    <r>
      <t xml:space="preserve">САЧЕНКОВА
</t>
    </r>
    <r>
      <rPr>
        <sz val="8"/>
        <rFont val="Verdana"/>
        <family val="2"/>
      </rPr>
      <t>Дарья</t>
    </r>
  </si>
  <si>
    <r>
      <t xml:space="preserve">ФЕЛИЧИТА-13, </t>
    </r>
    <r>
      <rPr>
        <sz val="8"/>
        <rFont val="Verdana"/>
        <family val="2"/>
      </rPr>
      <t>коб, рыж, полукровн, Финишинг тач варслэйж, Россия</t>
    </r>
  </si>
  <si>
    <t>011784</t>
  </si>
  <si>
    <t>Маланичев С.</t>
  </si>
  <si>
    <t>036396</t>
  </si>
  <si>
    <r>
      <t xml:space="preserve">КАПАБЛАНКА-13, </t>
    </r>
    <r>
      <rPr>
        <sz val="8"/>
        <rFont val="Verdana"/>
        <family val="2"/>
      </rPr>
      <t>коб, рыж, полукр, Клондайк, Санкт-Петербург</t>
    </r>
  </si>
  <si>
    <t>017351</t>
  </si>
  <si>
    <r>
      <t xml:space="preserve">КЛЮШНИКОВА
</t>
    </r>
    <r>
      <rPr>
        <sz val="8"/>
        <rFont val="Verdana"/>
        <family val="2"/>
      </rPr>
      <t>Мария</t>
    </r>
  </si>
  <si>
    <t>015793</t>
  </si>
  <si>
    <r>
      <t xml:space="preserve">ЧЕРРИ ЛАВ-13, </t>
    </r>
    <r>
      <rPr>
        <sz val="8"/>
        <rFont val="Verdana"/>
        <family val="2"/>
      </rPr>
      <t>коб, т.гнед, ганн, Чикаго, кз Георгенбург</t>
    </r>
  </si>
  <si>
    <t>016149</t>
  </si>
  <si>
    <t>Клюшникова М.</t>
  </si>
  <si>
    <r>
      <t xml:space="preserve">КРАСНОВА
</t>
    </r>
    <r>
      <rPr>
        <sz val="8"/>
        <rFont val="Verdana"/>
        <family val="2"/>
      </rPr>
      <t>Екатерина,1994</t>
    </r>
  </si>
  <si>
    <t>005094</t>
  </si>
  <si>
    <r>
      <t>ЮСТАСИЯ ВЭЙ-13,</t>
    </r>
    <r>
      <rPr>
        <sz val="8"/>
        <rFont val="Verdana"/>
        <family val="2"/>
      </rPr>
      <t xml:space="preserve"> коб, гнед, Эль-Ферроль, пф Русско-Высоцкое</t>
    </r>
  </si>
  <si>
    <t>010716</t>
  </si>
  <si>
    <t>Попова С.</t>
  </si>
  <si>
    <r>
      <t xml:space="preserve">ПАС-10, </t>
    </r>
    <r>
      <rPr>
        <sz val="8"/>
        <rFont val="Verdana"/>
        <family val="2"/>
      </rPr>
      <t>жер, карак, РВП, Памир, Вяземский кз</t>
    </r>
  </si>
  <si>
    <t>011370</t>
  </si>
  <si>
    <r>
      <t xml:space="preserve">ЗАТЕЯ-10, </t>
    </r>
    <r>
      <rPr>
        <sz val="8"/>
        <rFont val="Verdana"/>
        <family val="2"/>
      </rPr>
      <t>коб, вор, УВП, Дер Танзер, Украина</t>
    </r>
  </si>
  <si>
    <t>011381</t>
  </si>
  <si>
    <t>Лоппер Н.</t>
  </si>
  <si>
    <t>ОКЦ "Солнечный остров"/
Ленинградская область</t>
  </si>
  <si>
    <t>Тест FEI 2009 "Предварительная езда для 7-летних лошадей"</t>
  </si>
  <si>
    <r>
      <t xml:space="preserve">Судьи: </t>
    </r>
    <r>
      <rPr>
        <sz val="10"/>
        <rFont val="Verdana"/>
        <family val="2"/>
      </rPr>
      <t xml:space="preserve"> Н - Ахачинский А. - ВК, </t>
    </r>
    <r>
      <rPr>
        <b/>
        <sz val="10"/>
        <rFont val="Verdana"/>
        <family val="2"/>
      </rPr>
      <t>С - Сочеванова О. - ВК</t>
    </r>
    <r>
      <rPr>
        <sz val="10"/>
        <rFont val="Verdana"/>
        <family val="2"/>
      </rPr>
      <t>, М - Русинова Е. - ВК</t>
    </r>
  </si>
  <si>
    <t>КСК "Велес" / 
Санкт-Петербург</t>
  </si>
  <si>
    <t>исключен</t>
  </si>
  <si>
    <t>КСК "Факт"/
Санкт-Петербург</t>
  </si>
  <si>
    <r>
      <t>Фамилия, Имя</t>
    </r>
    <r>
      <rPr>
        <sz val="9"/>
        <rFont val="Verdana"/>
        <family val="2"/>
      </rPr>
      <t xml:space="preserve"> всадника</t>
    </r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</si>
  <si>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 xml:space="preserve">: Лудина И., Ахачинский А., Русинова Е., Сочеванова О. </t>
    </r>
  </si>
  <si>
    <t xml:space="preserve">Судьи: Лудина И., Ахачинский А., Русинова Е., Сочеванова О. </t>
  </si>
  <si>
    <t>Серова А.-ВК-Санкт-Петербург</t>
  </si>
  <si>
    <t>Главный судья - Лудина И.В.</t>
  </si>
  <si>
    <t>Член ГСК - Русинова Е.П.</t>
  </si>
  <si>
    <t xml:space="preserve">Протоколы - </t>
  </si>
  <si>
    <t xml:space="preserve">Читчики: </t>
  </si>
  <si>
    <t>Главный секретарь - Серова А.В.</t>
  </si>
  <si>
    <t>Зам. главный секретаря - Егорова А.А.</t>
  </si>
  <si>
    <t>Технический Делегат - Русинова Е.П.</t>
  </si>
  <si>
    <t>Шеф-стюард - Лободенко Н.Ю.</t>
  </si>
  <si>
    <t xml:space="preserve">Стюард - </t>
  </si>
  <si>
    <t>Ассистенет шеф-стюарда - Овчаренко О.С.</t>
  </si>
  <si>
    <t>Ветеринарный врач - Румянцева Е.</t>
  </si>
  <si>
    <t xml:space="preserve">Ветеринарный врач - </t>
  </si>
  <si>
    <t xml:space="preserve"> Серова А.В. - ВК - Санкт-Петербург</t>
  </si>
  <si>
    <t>Лудина И.В. - ВК - Санкт-Петербург</t>
  </si>
  <si>
    <r>
      <t xml:space="preserve">ПОЛЯКОВА
</t>
    </r>
    <r>
      <rPr>
        <sz val="8"/>
        <rFont val="Verdana"/>
        <family val="2"/>
      </rPr>
      <t>Дарья, 1997</t>
    </r>
  </si>
  <si>
    <t>Оценка за технику</t>
  </si>
  <si>
    <t>Оценка за качество элементов</t>
  </si>
  <si>
    <t>ЧК им.Вихровой/
Санкт-Петербург</t>
  </si>
  <si>
    <r>
      <t xml:space="preserve">Судьи: </t>
    </r>
    <r>
      <rPr>
        <sz val="10"/>
        <rFont val="Verdana"/>
        <family val="2"/>
      </rPr>
      <t xml:space="preserve"> Н - Сочеванова О. - ВК, </t>
    </r>
    <r>
      <rPr>
        <b/>
        <sz val="10"/>
        <rFont val="Verdana"/>
        <family val="2"/>
      </rPr>
      <t>С - Русинова Е. - ВК</t>
    </r>
    <r>
      <rPr>
        <sz val="10"/>
        <rFont val="Verdana"/>
        <family val="2"/>
      </rPr>
      <t>, М - Лудина И. - ВК</t>
    </r>
  </si>
  <si>
    <r>
      <t>АЙ ЛАВ Ю-08</t>
    </r>
    <r>
      <rPr>
        <sz val="8"/>
        <rFont val="Verdana"/>
        <family val="2"/>
      </rPr>
      <t>, мер., сер., полукр., Алидар, КК "Щеглово"</t>
    </r>
  </si>
  <si>
    <r>
      <t>ВАРШАВА-98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сол., англо-тор., Ширдон, неизв.</t>
    </r>
  </si>
  <si>
    <r>
      <t>САНКТ-ПЕТЕРБУРГ-98</t>
    </r>
    <r>
      <rPr>
        <sz val="8"/>
        <rFont val="Verdana"/>
        <family val="2"/>
      </rPr>
      <t>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Пикет, кф Зевс</t>
    </r>
  </si>
  <si>
    <r>
      <t>ТАМЕРЛАН-99</t>
    </r>
    <r>
      <rPr>
        <sz val="8"/>
        <rFont val="Verdana"/>
        <family val="2"/>
      </rPr>
      <t>, мер, сер, рус.рыс., Мольберт, Гомельский кз</t>
    </r>
  </si>
  <si>
    <t>КСК "Усть-Ижора"/
Ленинградская область</t>
  </si>
  <si>
    <r>
      <t xml:space="preserve">Судьи: </t>
    </r>
    <r>
      <rPr>
        <sz val="10"/>
        <rFont val="Verdana"/>
        <family val="2"/>
      </rPr>
      <t xml:space="preserve"> Н - Русинова Е.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Сочеванова О. - ВК</t>
    </r>
  </si>
  <si>
    <t>КСК "Дубки"/
Санкт-Петербург</t>
  </si>
  <si>
    <t>Новрузов И.</t>
  </si>
  <si>
    <t>Калинина О.</t>
  </si>
  <si>
    <t>Допущен</t>
  </si>
  <si>
    <r>
      <t xml:space="preserve">Судьи: </t>
    </r>
    <r>
      <rPr>
        <sz val="10"/>
        <rFont val="Verdana"/>
        <family val="2"/>
      </rPr>
      <t xml:space="preserve">Н - Ахачинский А. - ВК, </t>
    </r>
    <r>
      <rPr>
        <b/>
        <sz val="10"/>
        <rFont val="Verdana"/>
        <family val="2"/>
      </rPr>
      <t>С - Лудина И. - ВК</t>
    </r>
    <r>
      <rPr>
        <sz val="10"/>
        <rFont val="Verdana"/>
        <family val="2"/>
      </rPr>
      <t>, М - Русинова Е. - ВК</t>
    </r>
  </si>
  <si>
    <t>017406</t>
  </si>
  <si>
    <r>
      <t xml:space="preserve">Д'АРТАНЬЯН-14, </t>
    </r>
    <r>
      <rPr>
        <sz val="8"/>
        <rFont val="Verdana"/>
        <family val="2"/>
      </rPr>
      <t>жер, сер, полукр, Абрис, Россия</t>
    </r>
  </si>
  <si>
    <r>
      <t xml:space="preserve">Судьи: </t>
    </r>
    <r>
      <rPr>
        <sz val="10"/>
        <rFont val="Verdana"/>
        <family val="2"/>
      </rPr>
      <t xml:space="preserve"> Н - Лудина И.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Сочеванова О. - ВК</t>
    </r>
  </si>
  <si>
    <r>
      <t xml:space="preserve">Судьи:  Н - Лудина И. - ВК, </t>
    </r>
    <r>
      <rPr>
        <b/>
        <sz val="10"/>
        <rFont val="Verdana"/>
        <family val="2"/>
      </rPr>
      <t>С - Ахачинский А. - ВК</t>
    </r>
    <r>
      <rPr>
        <sz val="10"/>
        <rFont val="Verdana"/>
        <family val="2"/>
      </rPr>
      <t>, М - Сочеванова О. - ВК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</si>
  <si>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</si>
  <si>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</si>
  <si>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</si>
  <si>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</si>
  <si>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</si>
  <si>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</si>
  <si>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</si>
  <si>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</si>
  <si>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</si>
  <si>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</si>
  <si>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</si>
  <si>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</si>
  <si>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</si>
  <si>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</si>
  <si>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</si>
  <si>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</si>
  <si>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</si>
  <si>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</si>
  <si>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</si>
  <si>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</si>
  <si>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</si>
  <si>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</si>
  <si>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</si>
  <si>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</si>
  <si>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</si>
  <si>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</si>
  <si>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</si>
  <si>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</si>
  <si>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</si>
  <si>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</si>
  <si>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</si>
  <si>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</si>
  <si>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</si>
  <si>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</si>
  <si>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</si>
  <si>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</si>
  <si>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</si>
  <si>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</si>
  <si>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</si>
  <si>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</si>
  <si>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</si>
  <si>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</si>
  <si>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</si>
  <si>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</si>
  <si>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</si>
  <si>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</si>
  <si>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</si>
  <si>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</si>
  <si>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</si>
  <si>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</si>
  <si>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</si>
  <si>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</si>
  <si>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</si>
  <si>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</si>
  <si>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</si>
  <si>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</si>
  <si>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</si>
  <si>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</si>
  <si>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</si>
  <si>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</si>
  <si>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</si>
  <si>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</si>
  <si>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Серова А.- ВК - Санкт-Петербург</t>
  </si>
  <si>
    <r>
      <t xml:space="preserve">БАРВИНОК-03, </t>
    </r>
    <r>
      <rPr>
        <sz val="8"/>
        <rFont val="Verdana"/>
        <family val="2"/>
      </rPr>
      <t>мер, гнед, ган, Богучар, Беларусь</t>
    </r>
  </si>
  <si>
    <t>Русинова Е. -ВК - Санкт-Петербург</t>
  </si>
  <si>
    <t>Лудина И. -ВК - Санкт-Петербург</t>
  </si>
  <si>
    <t>Румянцева Е. - Санкт-Петербург</t>
  </si>
  <si>
    <t>КУБОК КСК "ВЕНТА-АРЕНА"</t>
  </si>
  <si>
    <t>ОТКРЫТЫЙ КУБОК САНКТ-ПЕТЕРБУРГА, 2этап
RUSSIAN MINI CUP, этап</t>
  </si>
  <si>
    <t>ОТКРЫТЫЙ КУБОК САНКТ-ПЕТЕРБУРГА, 2этап</t>
  </si>
  <si>
    <t>КУБОК САНКТ-ПЕТЕРБУРГА СРЕДИ МОЛОДЫХ ЛОШАДЕЙ, 1 этап</t>
  </si>
  <si>
    <t>ОТКРЫТЫЙ ЧЕМПИОНАТ САНКТ-ПЕТЕРБУРГА СРЕЛИ МОЛОДЫХ ЛОШАДЕЙ
Региональные соревнования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</si>
</sst>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\$* #,##0.00_);_(\$* \(#,##0.00\);_(\$* \-??_);_(@_)"/>
    <numFmt numFmtId="166" formatCode="&quot;SFr.&quot;\ #,##0;&quot;SFr.&quot;\ \-#,##0"/>
    <numFmt numFmtId="167" formatCode="_ &quot;SFr.&quot;\ * #,##0.00_ ;_ &quot;SFr.&quot;\ * \-#,##0.00_ ;_ &quot;SFr.&quot;\ * &quot;-&quot;??_ ;_ @_ "/>
    <numFmt numFmtId="168" formatCode="_-* #,##0.00&quot;р.&quot;_-;\-* #,##0.00&quot;р.&quot;_-;_-* \-??&quot;р.&quot;_-;_-@_-"/>
    <numFmt numFmtId="169" formatCode="0.000"/>
    <numFmt numFmtId="170" formatCode="0.0"/>
    <numFmt numFmtId="171" formatCode="_-* #,##0\ &quot;SFr.&quot;_-;\-* #,##0\ &quot;SFr.&quot;_-;_-* &quot;-&quot;\ &quot;SFr.&quot;_-;_-@_-"/>
    <numFmt numFmtId="172" formatCode="_-* #,##0.00_р_._-;\-* #,##0.00_р_._-;_-* \-??_р_._-;_-@_-"/>
    <numFmt numFmtId="173" formatCode="_(* #,##0.00_);_(* \(#,##0.0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9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49" fillId="37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9" fillId="3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9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49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49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49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49" fillId="5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49" fillId="5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49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50" fillId="62" borderId="1" applyNumberFormat="0" applyAlignment="0" applyProtection="0"/>
    <xf numFmtId="0" fontId="31" fillId="19" borderId="2" applyNumberFormat="0" applyAlignment="0" applyProtection="0"/>
    <xf numFmtId="0" fontId="31" fillId="19" borderId="2" applyNumberFormat="0" applyAlignment="0" applyProtection="0"/>
    <xf numFmtId="0" fontId="31" fillId="18" borderId="2" applyNumberFormat="0" applyAlignment="0" applyProtection="0"/>
    <xf numFmtId="0" fontId="51" fillId="63" borderId="3" applyNumberFormat="0" applyAlignment="0" applyProtection="0"/>
    <xf numFmtId="0" fontId="32" fillId="64" borderId="4" applyNumberFormat="0" applyAlignment="0" applyProtection="0"/>
    <xf numFmtId="0" fontId="32" fillId="64" borderId="4" applyNumberFormat="0" applyAlignment="0" applyProtection="0"/>
    <xf numFmtId="0" fontId="32" fillId="65" borderId="4" applyNumberFormat="0" applyAlignment="0" applyProtection="0"/>
    <xf numFmtId="0" fontId="52" fillId="63" borderId="1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8" fontId="2" fillId="0" borderId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0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8" fontId="8" fillId="0" borderId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8" fillId="0" borderId="0" applyFont="0" applyFill="0" applyBorder="0" applyAlignment="0" applyProtection="0"/>
    <xf numFmtId="0" fontId="5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5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57" fillId="66" borderId="13" applyNumberFormat="0" applyAlignment="0" applyProtection="0"/>
    <xf numFmtId="0" fontId="38" fillId="67" borderId="14" applyNumberFormat="0" applyAlignment="0" applyProtection="0"/>
    <xf numFmtId="0" fontId="38" fillId="67" borderId="14" applyNumberFormat="0" applyAlignment="0" applyProtection="0"/>
    <xf numFmtId="0" fontId="38" fillId="68" borderId="14" applyNumberFormat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69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72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6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7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3" fillId="0" borderId="0" xfId="728" applyFont="1" applyAlignment="1" applyProtection="1">
      <alignment vertical="center"/>
      <protection locked="0"/>
    </xf>
    <xf numFmtId="0" fontId="7" fillId="0" borderId="19" xfId="725" applyFont="1" applyFill="1" applyBorder="1" applyAlignment="1" applyProtection="1">
      <alignment horizontal="center" vertical="center" wrapText="1"/>
      <protection locked="0"/>
    </xf>
    <xf numFmtId="49" fontId="7" fillId="0" borderId="19" xfId="727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33" applyFont="1" applyFill="1" applyBorder="1" applyAlignment="1" applyProtection="1">
      <alignment horizontal="center" vertical="center" wrapText="1"/>
      <protection locked="0"/>
    </xf>
    <xf numFmtId="0" fontId="7" fillId="0" borderId="19" xfId="746" applyFont="1" applyFill="1" applyBorder="1" applyAlignment="1" applyProtection="1">
      <alignment horizontal="center" vertical="center"/>
      <protection locked="0"/>
    </xf>
    <xf numFmtId="0" fontId="7" fillId="0" borderId="19" xfId="734" applyFont="1" applyFill="1" applyBorder="1" applyAlignment="1" applyProtection="1">
      <alignment horizontal="center" vertical="center" wrapText="1"/>
      <protection locked="0"/>
    </xf>
    <xf numFmtId="0" fontId="14" fillId="0" borderId="0" xfId="738" applyFont="1" applyAlignment="1" applyProtection="1">
      <alignment vertical="center"/>
      <protection locked="0"/>
    </xf>
    <xf numFmtId="0" fontId="6" fillId="0" borderId="0" xfId="738" applyFont="1" applyProtection="1">
      <alignment/>
      <protection locked="0"/>
    </xf>
    <xf numFmtId="0" fontId="6" fillId="0" borderId="0" xfId="738" applyFont="1" applyAlignment="1" applyProtection="1">
      <alignment wrapText="1"/>
      <protection locked="0"/>
    </xf>
    <xf numFmtId="0" fontId="6" fillId="0" borderId="0" xfId="738" applyFont="1" applyAlignment="1" applyProtection="1">
      <alignment shrinkToFit="1"/>
      <protection locked="0"/>
    </xf>
    <xf numFmtId="0" fontId="6" fillId="0" borderId="0" xfId="738" applyFont="1" applyAlignment="1" applyProtection="1">
      <alignment horizontal="left"/>
      <protection locked="0"/>
    </xf>
    <xf numFmtId="0" fontId="12" fillId="0" borderId="0" xfId="738" applyFont="1" applyProtection="1">
      <alignment/>
      <protection locked="0"/>
    </xf>
    <xf numFmtId="0" fontId="13" fillId="0" borderId="0" xfId="738" applyFont="1" applyAlignment="1" applyProtection="1">
      <alignment horizontal="right" vertical="center"/>
      <protection locked="0"/>
    </xf>
    <xf numFmtId="0" fontId="6" fillId="77" borderId="19" xfId="738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38" applyFont="1" applyFill="1" applyBorder="1" applyAlignment="1" applyProtection="1">
      <alignment horizontal="center" vertical="center" wrapText="1"/>
      <protection locked="0"/>
    </xf>
    <xf numFmtId="49" fontId="7" fillId="77" borderId="19" xfId="738" applyNumberFormat="1" applyFont="1" applyFill="1" applyBorder="1" applyAlignment="1" applyProtection="1">
      <alignment horizontal="center" vertical="center"/>
      <protection locked="0"/>
    </xf>
    <xf numFmtId="0" fontId="15" fillId="0" borderId="19" xfId="73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38" applyFill="1" applyAlignment="1" applyProtection="1">
      <alignment vertical="center"/>
      <protection locked="0"/>
    </xf>
    <xf numFmtId="0" fontId="7" fillId="0" borderId="19" xfId="726" applyFont="1" applyFill="1" applyBorder="1" applyAlignment="1" applyProtection="1">
      <alignment horizontal="center" vertical="center" wrapText="1"/>
      <protection locked="0"/>
    </xf>
    <xf numFmtId="0" fontId="2" fillId="0" borderId="0" xfId="738" applyFont="1" applyFill="1" applyAlignment="1" applyProtection="1">
      <alignment horizontal="center" vertical="center"/>
      <protection locked="0"/>
    </xf>
    <xf numFmtId="0" fontId="9" fillId="0" borderId="0" xfId="738" applyFont="1" applyFill="1" applyAlignment="1" applyProtection="1">
      <alignment horizontal="center" vertical="center"/>
      <protection locked="0"/>
    </xf>
    <xf numFmtId="0" fontId="2" fillId="0" borderId="0" xfId="738" applyFill="1" applyAlignment="1" applyProtection="1">
      <alignment horizontal="center" vertical="center" wrapText="1"/>
      <protection locked="0"/>
    </xf>
    <xf numFmtId="0" fontId="3" fillId="0" borderId="0" xfId="729" applyNumberFormat="1" applyFont="1" applyFill="1" applyBorder="1" applyAlignment="1" applyProtection="1">
      <alignment vertical="center"/>
      <protection locked="0"/>
    </xf>
    <xf numFmtId="49" fontId="3" fillId="0" borderId="0" xfId="729" applyNumberFormat="1" applyFont="1" applyFill="1" applyBorder="1" applyAlignment="1" applyProtection="1">
      <alignment vertical="center"/>
      <protection locked="0"/>
    </xf>
    <xf numFmtId="0" fontId="3" fillId="0" borderId="0" xfId="729" applyFont="1" applyAlignment="1" applyProtection="1">
      <alignment vertical="center"/>
      <protection locked="0"/>
    </xf>
    <xf numFmtId="0" fontId="2" fillId="0" borderId="0" xfId="729" applyNumberFormat="1" applyFont="1" applyFill="1" applyBorder="1" applyAlignment="1" applyProtection="1">
      <alignment horizontal="center" vertical="center"/>
      <protection locked="0"/>
    </xf>
    <xf numFmtId="0" fontId="2" fillId="0" borderId="0" xfId="729" applyNumberFormat="1" applyFont="1" applyFill="1" applyBorder="1" applyAlignment="1" applyProtection="1">
      <alignment vertical="center"/>
      <protection locked="0"/>
    </xf>
    <xf numFmtId="0" fontId="3" fillId="0" borderId="0" xfId="737" applyFont="1" applyFill="1" applyAlignment="1" applyProtection="1">
      <alignment horizontal="left" vertical="center"/>
      <protection locked="0"/>
    </xf>
    <xf numFmtId="0" fontId="2" fillId="0" borderId="0" xfId="738" applyNumberFormat="1" applyFont="1" applyFill="1" applyBorder="1" applyAlignment="1" applyProtection="1">
      <alignment vertical="center" wrapText="1"/>
      <protection locked="0"/>
    </xf>
    <xf numFmtId="49" fontId="2" fillId="0" borderId="0" xfId="738" applyNumberFormat="1" applyFont="1" applyFill="1" applyBorder="1" applyAlignment="1" applyProtection="1">
      <alignment vertical="center" wrapText="1"/>
      <protection locked="0"/>
    </xf>
    <xf numFmtId="0" fontId="9" fillId="0" borderId="0" xfId="73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38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725" applyFont="1" applyFill="1" applyBorder="1" applyAlignment="1" applyProtection="1">
      <alignment horizontal="center" vertical="center" wrapText="1"/>
      <protection locked="0"/>
    </xf>
    <xf numFmtId="49" fontId="7" fillId="0" borderId="21" xfId="727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738" applyNumberFormat="1" applyFont="1" applyFill="1" applyBorder="1" applyAlignment="1" applyProtection="1">
      <alignment horizontal="center" vertical="center"/>
      <protection locked="0"/>
    </xf>
    <xf numFmtId="49" fontId="3" fillId="0" borderId="19" xfId="545" applyNumberFormat="1" applyFont="1" applyFill="1" applyBorder="1" applyAlignment="1">
      <alignment horizontal="center" vertical="center" wrapText="1"/>
      <protection/>
    </xf>
    <xf numFmtId="0" fontId="8" fillId="0" borderId="0" xfId="563">
      <alignment/>
      <protection/>
    </xf>
    <xf numFmtId="0" fontId="9" fillId="0" borderId="0" xfId="728" applyFont="1" applyAlignment="1" applyProtection="1">
      <alignment vertical="center"/>
      <protection locked="0"/>
    </xf>
    <xf numFmtId="0" fontId="2" fillId="0" borderId="0" xfId="728" applyFont="1" applyAlignment="1" applyProtection="1">
      <alignment vertical="center"/>
      <protection locked="0"/>
    </xf>
    <xf numFmtId="0" fontId="10" fillId="0" borderId="0" xfId="728" applyFont="1" applyAlignment="1" applyProtection="1">
      <alignment horizontal="center"/>
      <protection locked="0"/>
    </xf>
    <xf numFmtId="0" fontId="5" fillId="0" borderId="0" xfId="742" applyFont="1" applyProtection="1">
      <alignment/>
      <protection locked="0"/>
    </xf>
    <xf numFmtId="0" fontId="5" fillId="0" borderId="0" xfId="742" applyFont="1" applyAlignment="1" applyProtection="1">
      <alignment wrapText="1"/>
      <protection locked="0"/>
    </xf>
    <xf numFmtId="0" fontId="13" fillId="0" borderId="0" xfId="737" applyFont="1" applyBorder="1" applyAlignment="1" applyProtection="1">
      <alignment horizontal="right" vertical="center"/>
      <protection locked="0"/>
    </xf>
    <xf numFmtId="0" fontId="18" fillId="0" borderId="0" xfId="742" applyFont="1" applyProtection="1">
      <alignment/>
      <protection locked="0"/>
    </xf>
    <xf numFmtId="0" fontId="5" fillId="77" borderId="19" xfId="742" applyFont="1" applyFill="1" applyBorder="1" applyAlignment="1" applyProtection="1">
      <alignment horizontal="center" vertical="center" wrapText="1"/>
      <protection locked="0"/>
    </xf>
    <xf numFmtId="0" fontId="19" fillId="0" borderId="0" xfId="728" applyFont="1" applyAlignment="1" applyProtection="1">
      <alignment vertical="center"/>
      <protection locked="0"/>
    </xf>
    <xf numFmtId="1" fontId="11" fillId="77" borderId="19" xfId="732" applyNumberFormat="1" applyFont="1" applyFill="1" applyBorder="1" applyAlignment="1" applyProtection="1">
      <alignment horizontal="center" vertical="center" textRotation="90" wrapText="1"/>
      <protection locked="0"/>
    </xf>
    <xf numFmtId="169" fontId="11" fillId="77" borderId="19" xfId="732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732" applyFont="1" applyFill="1" applyBorder="1" applyAlignment="1" applyProtection="1">
      <alignment horizontal="center" vertical="center" textRotation="90" wrapText="1"/>
      <protection locked="0"/>
    </xf>
    <xf numFmtId="0" fontId="3" fillId="0" borderId="19" xfId="742" applyFont="1" applyFill="1" applyBorder="1" applyAlignment="1" applyProtection="1">
      <alignment horizontal="center" vertical="center"/>
      <protection locked="0"/>
    </xf>
    <xf numFmtId="170" fontId="65" fillId="0" borderId="19" xfId="728" applyNumberFormat="1" applyFont="1" applyBorder="1" applyAlignment="1" applyProtection="1">
      <alignment horizontal="center" vertical="center" wrapText="1"/>
      <protection locked="0"/>
    </xf>
    <xf numFmtId="169" fontId="66" fillId="0" borderId="19" xfId="728" applyNumberFormat="1" applyFont="1" applyBorder="1" applyAlignment="1" applyProtection="1">
      <alignment horizontal="center" vertical="center" wrapText="1"/>
      <protection locked="0"/>
    </xf>
    <xf numFmtId="0" fontId="67" fillId="0" borderId="19" xfId="728" applyFont="1" applyBorder="1" applyAlignment="1" applyProtection="1">
      <alignment horizontal="center" vertical="center" wrapText="1"/>
      <protection locked="0"/>
    </xf>
    <xf numFmtId="1" fontId="65" fillId="0" borderId="19" xfId="728" applyNumberFormat="1" applyFont="1" applyBorder="1" applyAlignment="1" applyProtection="1">
      <alignment horizontal="center" vertical="center" wrapText="1"/>
      <protection locked="0"/>
    </xf>
    <xf numFmtId="0" fontId="68" fillId="0" borderId="19" xfId="728" applyFont="1" applyBorder="1" applyAlignment="1" applyProtection="1">
      <alignment horizontal="center" vertical="center" wrapText="1"/>
      <protection locked="0"/>
    </xf>
    <xf numFmtId="0" fontId="3" fillId="0" borderId="0" xfId="732" applyFont="1" applyBorder="1" applyAlignment="1" applyProtection="1">
      <alignment horizontal="center" vertical="center" wrapText="1"/>
      <protection locked="0"/>
    </xf>
    <xf numFmtId="0" fontId="3" fillId="0" borderId="0" xfId="742" applyFont="1" applyFill="1" applyBorder="1" applyAlignment="1" applyProtection="1">
      <alignment horizontal="center" vertical="center"/>
      <protection locked="0"/>
    </xf>
    <xf numFmtId="0" fontId="3" fillId="0" borderId="0" xfId="738" applyNumberFormat="1" applyFont="1" applyFill="1" applyBorder="1" applyAlignment="1" applyProtection="1">
      <alignment horizontal="center" vertical="center"/>
      <protection locked="0"/>
    </xf>
    <xf numFmtId="49" fontId="6" fillId="0" borderId="0" xfId="725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72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25" applyFont="1" applyFill="1" applyBorder="1" applyAlignment="1" applyProtection="1">
      <alignment horizontal="center" vertical="center" wrapText="1"/>
      <protection locked="0"/>
    </xf>
    <xf numFmtId="49" fontId="6" fillId="77" borderId="0" xfId="359" applyNumberFormat="1" applyFont="1" applyFill="1" applyBorder="1" applyAlignment="1" applyProtection="1">
      <alignment vertical="center" wrapText="1"/>
      <protection locked="0"/>
    </xf>
    <xf numFmtId="49" fontId="7" fillId="0" borderId="0" xfId="725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359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359" applyNumberFormat="1" applyFont="1" applyFill="1" applyBorder="1" applyAlignment="1" applyProtection="1">
      <alignment horizontal="left" vertical="center" wrapText="1"/>
      <protection locked="0"/>
    </xf>
    <xf numFmtId="170" fontId="7" fillId="0" borderId="0" xfId="728" applyNumberFormat="1" applyFont="1" applyBorder="1" applyAlignment="1" applyProtection="1">
      <alignment horizontal="center" vertical="center" wrapText="1"/>
      <protection locked="0"/>
    </xf>
    <xf numFmtId="169" fontId="26" fillId="0" borderId="0" xfId="728" applyNumberFormat="1" applyFont="1" applyBorder="1" applyAlignment="1" applyProtection="1">
      <alignment horizontal="center" vertical="center" wrapText="1"/>
      <protection locked="0"/>
    </xf>
    <xf numFmtId="0" fontId="6" fillId="0" borderId="0" xfId="728" applyFont="1" applyBorder="1" applyAlignment="1" applyProtection="1">
      <alignment horizontal="center" vertical="center" wrapText="1"/>
      <protection locked="0"/>
    </xf>
    <xf numFmtId="1" fontId="7" fillId="0" borderId="0" xfId="728" applyNumberFormat="1" applyFont="1" applyBorder="1" applyAlignment="1" applyProtection="1">
      <alignment horizontal="center" vertical="center" wrapText="1"/>
      <protection locked="0"/>
    </xf>
    <xf numFmtId="0" fontId="3" fillId="0" borderId="0" xfId="728" applyNumberFormat="1" applyFont="1" applyFill="1" applyBorder="1" applyAlignment="1" applyProtection="1">
      <alignment vertical="center"/>
      <protection locked="0"/>
    </xf>
    <xf numFmtId="0" fontId="2" fillId="0" borderId="0" xfId="728" applyNumberFormat="1" applyFont="1" applyFill="1" applyBorder="1" applyAlignment="1" applyProtection="1">
      <alignment horizontal="center" vertical="center"/>
      <protection locked="0"/>
    </xf>
    <xf numFmtId="1" fontId="3" fillId="0" borderId="0" xfId="728" applyNumberFormat="1" applyFont="1" applyAlignment="1" applyProtection="1">
      <alignment vertical="center"/>
      <protection locked="0"/>
    </xf>
    <xf numFmtId="169" fontId="3" fillId="0" borderId="0" xfId="728" applyNumberFormat="1" applyFont="1" applyAlignment="1" applyProtection="1">
      <alignment vertical="center"/>
      <protection locked="0"/>
    </xf>
    <xf numFmtId="0" fontId="2" fillId="0" borderId="0" xfId="728" applyNumberFormat="1" applyFont="1" applyFill="1" applyBorder="1" applyAlignment="1" applyProtection="1">
      <alignment vertical="center"/>
      <protection locked="0"/>
    </xf>
    <xf numFmtId="0" fontId="16" fillId="0" borderId="0" xfId="742" applyFont="1" applyAlignment="1" applyProtection="1">
      <alignment vertical="center" wrapText="1"/>
      <protection locked="0"/>
    </xf>
    <xf numFmtId="1" fontId="16" fillId="0" borderId="0" xfId="742" applyNumberFormat="1" applyFont="1" applyAlignment="1" applyProtection="1">
      <alignment vertical="center" wrapText="1"/>
      <protection locked="0"/>
    </xf>
    <xf numFmtId="169" fontId="27" fillId="0" borderId="0" xfId="742" applyNumberFormat="1" applyFont="1" applyAlignment="1" applyProtection="1">
      <alignment horizontal="center" vertical="center"/>
      <protection locked="0"/>
    </xf>
    <xf numFmtId="0" fontId="27" fillId="0" borderId="0" xfId="742" applyFont="1" applyAlignment="1" applyProtection="1">
      <alignment horizontal="center" vertical="center"/>
      <protection locked="0"/>
    </xf>
    <xf numFmtId="1" fontId="27" fillId="0" borderId="0" xfId="742" applyNumberFormat="1" applyFont="1" applyAlignment="1" applyProtection="1">
      <alignment horizontal="center" vertical="center"/>
      <protection locked="0"/>
    </xf>
    <xf numFmtId="0" fontId="2" fillId="0" borderId="0" xfId="742" applyAlignment="1" applyProtection="1">
      <alignment vertical="center"/>
      <protection locked="0"/>
    </xf>
    <xf numFmtId="169" fontId="2" fillId="0" borderId="0" xfId="742" applyNumberFormat="1" applyAlignment="1" applyProtection="1">
      <alignment vertical="center"/>
      <protection locked="0"/>
    </xf>
    <xf numFmtId="1" fontId="2" fillId="0" borderId="0" xfId="728" applyNumberFormat="1" applyFont="1" applyAlignment="1" applyProtection="1">
      <alignment vertical="center"/>
      <protection locked="0"/>
    </xf>
    <xf numFmtId="169" fontId="2" fillId="0" borderId="0" xfId="728" applyNumberFormat="1" applyFont="1" applyAlignment="1" applyProtection="1">
      <alignment vertical="center"/>
      <protection locked="0"/>
    </xf>
    <xf numFmtId="169" fontId="26" fillId="0" borderId="19" xfId="728" applyNumberFormat="1" applyFont="1" applyBorder="1" applyAlignment="1" applyProtection="1">
      <alignment horizontal="center" vertical="center" wrapText="1"/>
      <protection locked="0"/>
    </xf>
    <xf numFmtId="0" fontId="3" fillId="0" borderId="19" xfId="742" applyNumberFormat="1" applyFont="1" applyFill="1" applyBorder="1" applyAlignment="1" applyProtection="1">
      <alignment horizontal="center" vertical="center"/>
      <protection locked="0"/>
    </xf>
    <xf numFmtId="49" fontId="6" fillId="0" borderId="19" xfId="72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1" applyNumberFormat="1" applyFont="1" applyFill="1" applyBorder="1" applyAlignment="1" applyProtection="1">
      <alignment vertical="center" wrapText="1"/>
      <protection locked="0"/>
    </xf>
    <xf numFmtId="49" fontId="7" fillId="0" borderId="19" xfId="725" applyNumberFormat="1" applyFont="1" applyFill="1" applyBorder="1" applyAlignment="1" applyProtection="1">
      <alignment horizontal="center" vertical="center"/>
      <protection locked="0"/>
    </xf>
    <xf numFmtId="49" fontId="25" fillId="0" borderId="19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740" applyFont="1" applyFill="1" applyBorder="1" applyAlignment="1" applyProtection="1">
      <alignment vertical="center" wrapText="1"/>
      <protection locked="0"/>
    </xf>
    <xf numFmtId="49" fontId="7" fillId="0" borderId="19" xfId="366" applyNumberFormat="1" applyFont="1" applyFill="1" applyBorder="1" applyAlignment="1" applyProtection="1">
      <alignment horizontal="left" vertical="center" wrapText="1"/>
      <protection locked="0"/>
    </xf>
    <xf numFmtId="49" fontId="25" fillId="0" borderId="19" xfId="72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726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726" applyNumberFormat="1" applyFont="1" applyFill="1" applyBorder="1" applyAlignment="1" applyProtection="1">
      <alignment horizontal="center" vertical="center"/>
      <protection locked="0"/>
    </xf>
    <xf numFmtId="49" fontId="7" fillId="0" borderId="19" xfId="725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/>
      <protection locked="0"/>
    </xf>
    <xf numFmtId="49" fontId="7" fillId="0" borderId="22" xfId="725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726" applyFont="1" applyFill="1" applyBorder="1" applyAlignment="1" applyProtection="1">
      <alignment horizontal="center" vertical="center" wrapText="1"/>
      <protection locked="0"/>
    </xf>
    <xf numFmtId="49" fontId="7" fillId="0" borderId="19" xfId="726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726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0" applyNumberFormat="1" applyFont="1" applyFill="1" applyBorder="1" applyAlignment="1" applyProtection="1">
      <alignment vertical="center" wrapText="1"/>
      <protection locked="0"/>
    </xf>
    <xf numFmtId="49" fontId="7" fillId="0" borderId="19" xfId="360" applyNumberFormat="1" applyFont="1" applyFill="1" applyBorder="1" applyAlignment="1" applyProtection="1">
      <alignment horizontal="left" vertical="center"/>
      <protection locked="0"/>
    </xf>
    <xf numFmtId="0" fontId="3" fillId="0" borderId="21" xfId="742" applyNumberFormat="1" applyFont="1" applyFill="1" applyBorder="1" applyAlignment="1" applyProtection="1">
      <alignment horizontal="center" vertical="center"/>
      <protection locked="0"/>
    </xf>
    <xf numFmtId="49" fontId="6" fillId="0" borderId="21" xfId="72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6" applyNumberFormat="1" applyFont="1" applyFill="1" applyBorder="1" applyAlignment="1" applyProtection="1">
      <alignment vertical="center" wrapText="1"/>
      <protection locked="0"/>
    </xf>
    <xf numFmtId="49" fontId="7" fillId="0" borderId="19" xfId="366" applyNumberFormat="1" applyFont="1" applyFill="1" applyBorder="1" applyAlignment="1" applyProtection="1">
      <alignment horizontal="left" vertical="center"/>
      <protection locked="0"/>
    </xf>
    <xf numFmtId="49" fontId="7" fillId="0" borderId="19" xfId="361" applyNumberFormat="1" applyFont="1" applyFill="1" applyBorder="1" applyAlignment="1" applyProtection="1">
      <alignment horizontal="center" vertical="center"/>
      <protection locked="0"/>
    </xf>
    <xf numFmtId="0" fontId="6" fillId="0" borderId="19" xfId="725" applyFont="1" applyFill="1" applyBorder="1" applyAlignment="1" applyProtection="1">
      <alignment horizontal="left" vertical="center" wrapText="1"/>
      <protection locked="0"/>
    </xf>
    <xf numFmtId="49" fontId="7" fillId="0" borderId="22" xfId="726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725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725" applyNumberFormat="1" applyFont="1" applyFill="1" applyBorder="1" applyAlignment="1" applyProtection="1">
      <alignment horizontal="center" vertical="center"/>
      <protection locked="0"/>
    </xf>
    <xf numFmtId="0" fontId="6" fillId="0" borderId="19" xfId="733" applyNumberFormat="1" applyFont="1" applyFill="1" applyBorder="1" applyAlignment="1" applyProtection="1">
      <alignment vertical="center" wrapText="1"/>
      <protection locked="0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19" xfId="744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left" vertical="center"/>
      <protection locked="0"/>
    </xf>
    <xf numFmtId="0" fontId="6" fillId="0" borderId="19" xfId="744" applyFont="1" applyFill="1" applyBorder="1" applyAlignment="1" applyProtection="1">
      <alignment horizontal="left" vertical="center" wrapText="1"/>
      <protection locked="0"/>
    </xf>
    <xf numFmtId="49" fontId="7" fillId="0" borderId="19" xfId="570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1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361" applyNumberFormat="1" applyFont="1" applyFill="1" applyBorder="1" applyAlignment="1" applyProtection="1">
      <alignment vertical="center" wrapText="1"/>
      <protection locked="0"/>
    </xf>
    <xf numFmtId="0" fontId="7" fillId="0" borderId="19" xfId="570" applyFont="1" applyFill="1" applyBorder="1" applyAlignment="1" applyProtection="1">
      <alignment horizontal="left" vertical="center" wrapText="1"/>
      <protection locked="0"/>
    </xf>
    <xf numFmtId="0" fontId="7" fillId="0" borderId="19" xfId="726" applyFont="1" applyFill="1" applyBorder="1" applyAlignment="1" applyProtection="1">
      <alignment horizontal="left" vertical="center"/>
      <protection locked="0"/>
    </xf>
    <xf numFmtId="0" fontId="7" fillId="0" borderId="19" xfId="747" applyFont="1" applyFill="1" applyBorder="1" applyAlignment="1" applyProtection="1">
      <alignment horizontal="center" vertical="center"/>
      <protection locked="0"/>
    </xf>
    <xf numFmtId="49" fontId="7" fillId="0" borderId="20" xfId="361" applyNumberFormat="1" applyFont="1" applyFill="1" applyBorder="1" applyAlignment="1" applyProtection="1">
      <alignment horizontal="left" vertical="center"/>
      <protection locked="0"/>
    </xf>
    <xf numFmtId="49" fontId="6" fillId="0" borderId="19" xfId="432" applyNumberFormat="1" applyFont="1" applyFill="1" applyBorder="1" applyAlignment="1" applyProtection="1">
      <alignment vertical="center" wrapText="1"/>
      <protection locked="0"/>
    </xf>
    <xf numFmtId="49" fontId="7" fillId="0" borderId="23" xfId="72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732" applyFont="1" applyBorder="1" applyAlignment="1" applyProtection="1">
      <alignment horizontal="center" vertical="center" wrapText="1"/>
      <protection locked="0"/>
    </xf>
    <xf numFmtId="0" fontId="3" fillId="0" borderId="0" xfId="742" applyNumberFormat="1" applyFont="1" applyFill="1" applyBorder="1" applyAlignment="1" applyProtection="1">
      <alignment horizontal="center" vertical="center"/>
      <protection locked="0"/>
    </xf>
    <xf numFmtId="49" fontId="6" fillId="0" borderId="0" xfId="726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26" applyFont="1" applyFill="1" applyBorder="1" applyAlignment="1" applyProtection="1">
      <alignment horizontal="center" vertical="center" wrapText="1"/>
      <protection locked="0"/>
    </xf>
    <xf numFmtId="49" fontId="6" fillId="0" borderId="0" xfId="361" applyNumberFormat="1" applyFont="1" applyFill="1" applyBorder="1" applyAlignment="1" applyProtection="1">
      <alignment vertical="center" wrapText="1"/>
      <protection locked="0"/>
    </xf>
    <xf numFmtId="49" fontId="7" fillId="0" borderId="0" xfId="361" applyNumberFormat="1" applyFont="1" applyFill="1" applyBorder="1" applyAlignment="1" applyProtection="1">
      <alignment horizontal="left" vertical="center"/>
      <protection locked="0"/>
    </xf>
    <xf numFmtId="49" fontId="7" fillId="0" borderId="0" xfId="361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361" applyNumberFormat="1" applyFont="1" applyFill="1" applyBorder="1" applyAlignment="1" applyProtection="1">
      <alignment horizontal="left" vertical="center" wrapText="1"/>
      <protection locked="0"/>
    </xf>
    <xf numFmtId="170" fontId="65" fillId="0" borderId="0" xfId="728" applyNumberFormat="1" applyFont="1" applyBorder="1" applyAlignment="1" applyProtection="1">
      <alignment horizontal="center" vertical="center" wrapText="1"/>
      <protection locked="0"/>
    </xf>
    <xf numFmtId="169" fontId="66" fillId="0" borderId="0" xfId="728" applyNumberFormat="1" applyFont="1" applyBorder="1" applyAlignment="1" applyProtection="1">
      <alignment horizontal="center" vertical="center" wrapText="1"/>
      <protection locked="0"/>
    </xf>
    <xf numFmtId="0" fontId="67" fillId="0" borderId="0" xfId="728" applyFont="1" applyBorder="1" applyAlignment="1" applyProtection="1">
      <alignment horizontal="center" vertical="center" wrapText="1"/>
      <protection locked="0"/>
    </xf>
    <xf numFmtId="1" fontId="65" fillId="0" borderId="0" xfId="728" applyNumberFormat="1" applyFont="1" applyBorder="1" applyAlignment="1" applyProtection="1">
      <alignment horizontal="center" vertical="center" wrapText="1"/>
      <protection locked="0"/>
    </xf>
    <xf numFmtId="0" fontId="68" fillId="0" borderId="0" xfId="728" applyFont="1" applyBorder="1" applyAlignment="1" applyProtection="1">
      <alignment horizontal="center" vertical="center" wrapText="1"/>
      <protection locked="0"/>
    </xf>
    <xf numFmtId="49" fontId="6" fillId="0" borderId="24" xfId="361" applyNumberFormat="1" applyFont="1" applyFill="1" applyBorder="1" applyAlignment="1" applyProtection="1">
      <alignment vertical="center" wrapText="1"/>
      <protection locked="0"/>
    </xf>
    <xf numFmtId="0" fontId="6" fillId="0" borderId="19" xfId="740" applyFont="1" applyFill="1" applyBorder="1" applyAlignment="1" applyProtection="1">
      <alignment horizontal="left" vertical="center" wrapText="1"/>
      <protection locked="0"/>
    </xf>
    <xf numFmtId="49" fontId="6" fillId="0" borderId="21" xfId="361" applyNumberFormat="1" applyFont="1" applyFill="1" applyBorder="1" applyAlignment="1" applyProtection="1">
      <alignment vertical="center" wrapText="1"/>
      <protection locked="0"/>
    </xf>
    <xf numFmtId="49" fontId="7" fillId="0" borderId="21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726" applyNumberFormat="1" applyFont="1" applyFill="1" applyBorder="1" applyAlignment="1" applyProtection="1">
      <alignment horizontal="center" vertical="center"/>
      <protection locked="0"/>
    </xf>
    <xf numFmtId="0" fontId="5" fillId="77" borderId="19" xfId="742" applyFont="1" applyFill="1" applyBorder="1" applyAlignment="1" applyProtection="1">
      <alignment horizontal="center" vertical="center" wrapText="1"/>
      <protection locked="0"/>
    </xf>
    <xf numFmtId="49" fontId="6" fillId="0" borderId="21" xfId="726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72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360" applyNumberFormat="1" applyFont="1" applyFill="1" applyBorder="1" applyAlignment="1" applyProtection="1">
      <alignment vertical="center" wrapText="1"/>
      <protection locked="0"/>
    </xf>
    <xf numFmtId="49" fontId="7" fillId="0" borderId="0" xfId="725" applyNumberFormat="1" applyFont="1" applyFill="1" applyBorder="1" applyAlignment="1" applyProtection="1">
      <alignment horizontal="center" vertical="center"/>
      <protection locked="0"/>
    </xf>
    <xf numFmtId="0" fontId="7" fillId="0" borderId="0" xfId="746" applyFont="1" applyFill="1" applyBorder="1" applyAlignment="1" applyProtection="1">
      <alignment horizontal="center" vertical="center"/>
      <protection locked="0"/>
    </xf>
    <xf numFmtId="49" fontId="6" fillId="0" borderId="0" xfId="366" applyNumberFormat="1" applyFont="1" applyFill="1" applyBorder="1" applyAlignment="1" applyProtection="1">
      <alignment vertical="center" wrapText="1"/>
      <protection locked="0"/>
    </xf>
    <xf numFmtId="49" fontId="7" fillId="0" borderId="0" xfId="366" applyNumberFormat="1" applyFont="1" applyFill="1" applyBorder="1" applyAlignment="1" applyProtection="1">
      <alignment horizontal="left" vertical="center"/>
      <protection locked="0"/>
    </xf>
    <xf numFmtId="0" fontId="6" fillId="0" borderId="0" xfId="725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0" fontId="46" fillId="0" borderId="0" xfId="728" applyNumberFormat="1" applyFont="1" applyFill="1" applyBorder="1" applyAlignment="1" applyProtection="1">
      <alignment vertical="center"/>
      <protection locked="0"/>
    </xf>
    <xf numFmtId="0" fontId="29" fillId="0" borderId="0" xfId="544" applyFont="1">
      <alignment/>
      <protection/>
    </xf>
    <xf numFmtId="0" fontId="29" fillId="0" borderId="0" xfId="728" applyNumberFormat="1" applyFont="1" applyFill="1" applyBorder="1" applyAlignment="1" applyProtection="1">
      <alignment vertical="center"/>
      <protection locked="0"/>
    </xf>
    <xf numFmtId="49" fontId="29" fillId="0" borderId="0" xfId="728" applyNumberFormat="1" applyFont="1" applyFill="1" applyBorder="1" applyAlignment="1" applyProtection="1">
      <alignment vertical="center"/>
      <protection locked="0"/>
    </xf>
    <xf numFmtId="0" fontId="29" fillId="0" borderId="0" xfId="728" applyNumberFormat="1" applyFont="1" applyFill="1" applyBorder="1" applyAlignment="1" applyProtection="1">
      <alignment horizontal="center" vertical="center"/>
      <protection locked="0"/>
    </xf>
    <xf numFmtId="49" fontId="3" fillId="0" borderId="0" xfId="545" applyNumberFormat="1" applyFont="1" applyFill="1" applyBorder="1" applyAlignment="1">
      <alignment horizontal="center" vertical="center" wrapText="1"/>
      <protection/>
    </xf>
    <xf numFmtId="49" fontId="7" fillId="77" borderId="0" xfId="738" applyNumberFormat="1" applyFont="1" applyFill="1" applyBorder="1" applyAlignment="1" applyProtection="1">
      <alignment horizontal="center" vertical="center"/>
      <protection locked="0"/>
    </xf>
    <xf numFmtId="0" fontId="15" fillId="0" borderId="0" xfId="73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38" applyNumberFormat="1" applyFont="1" applyFill="1" applyBorder="1" applyAlignment="1" applyProtection="1">
      <alignment horizontal="center" vertical="center"/>
      <protection locked="0"/>
    </xf>
    <xf numFmtId="49" fontId="7" fillId="0" borderId="22" xfId="57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73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>
      <alignment horizontal="center" vertical="center" wrapText="1"/>
    </xf>
    <xf numFmtId="49" fontId="7" fillId="0" borderId="24" xfId="725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>
      <alignment horizontal="center" vertical="center" wrapText="1"/>
    </xf>
    <xf numFmtId="49" fontId="6" fillId="0" borderId="23" xfId="725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725" applyFont="1" applyFill="1" applyBorder="1" applyAlignment="1" applyProtection="1">
      <alignment horizontal="center" vertical="center" wrapText="1"/>
      <protection locked="0"/>
    </xf>
    <xf numFmtId="0" fontId="6" fillId="0" borderId="23" xfId="725" applyFont="1" applyFill="1" applyBorder="1" applyAlignment="1" applyProtection="1">
      <alignment horizontal="left" vertical="center" wrapText="1"/>
      <protection locked="0"/>
    </xf>
    <xf numFmtId="49" fontId="7" fillId="0" borderId="23" xfId="725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360" applyNumberFormat="1" applyFont="1" applyFill="1" applyBorder="1" applyAlignment="1" applyProtection="1">
      <alignment horizontal="left" vertical="center" wrapText="1"/>
      <protection locked="0"/>
    </xf>
    <xf numFmtId="49" fontId="25" fillId="0" borderId="26" xfId="360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36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3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36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693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39" applyFont="1" applyFill="1" applyBorder="1" applyAlignment="1" applyProtection="1">
      <alignment horizontal="center" vertical="center"/>
      <protection locked="0"/>
    </xf>
    <xf numFmtId="49" fontId="6" fillId="0" borderId="19" xfId="289" applyNumberFormat="1" applyFont="1" applyFill="1" applyBorder="1" applyAlignment="1" applyProtection="1">
      <alignment vertical="center" wrapText="1"/>
      <protection locked="0"/>
    </xf>
    <xf numFmtId="49" fontId="7" fillId="0" borderId="19" xfId="739" applyNumberFormat="1" applyFont="1" applyFill="1" applyBorder="1" applyAlignment="1" applyProtection="1">
      <alignment horizontal="center" vertical="center"/>
      <protection locked="0"/>
    </xf>
    <xf numFmtId="0" fontId="6" fillId="0" borderId="19" xfId="743" applyFont="1" applyFill="1" applyBorder="1" applyAlignment="1" applyProtection="1">
      <alignment horizontal="left" vertical="center" wrapText="1"/>
      <protection locked="0"/>
    </xf>
    <xf numFmtId="49" fontId="6" fillId="0" borderId="19" xfId="516" applyNumberFormat="1" applyFont="1" applyFill="1" applyBorder="1" applyAlignment="1" applyProtection="1">
      <alignment vertical="center" wrapText="1"/>
      <protection locked="0"/>
    </xf>
    <xf numFmtId="0" fontId="7" fillId="0" borderId="19" xfId="325" applyNumberFormat="1" applyFont="1" applyFill="1" applyBorder="1" applyAlignment="1" applyProtection="1">
      <alignment horizontal="left" vertical="center" wrapText="1"/>
      <protection locked="0"/>
    </xf>
    <xf numFmtId="0" fontId="7" fillId="0" borderId="21" xfId="726" applyFont="1" applyFill="1" applyBorder="1" applyAlignment="1" applyProtection="1">
      <alignment horizontal="center" vertical="center" wrapText="1"/>
      <protection locked="0"/>
    </xf>
    <xf numFmtId="0" fontId="7" fillId="0" borderId="25" xfId="725" applyFont="1" applyFill="1" applyBorder="1" applyAlignment="1" applyProtection="1">
      <alignment horizontal="center" vertical="center" wrapText="1"/>
      <protection locked="0"/>
    </xf>
    <xf numFmtId="49" fontId="6" fillId="0" borderId="19" xfId="548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39" applyFont="1" applyFill="1" applyBorder="1" applyAlignment="1" applyProtection="1">
      <alignment horizontal="center" vertical="center"/>
      <protection locked="0"/>
    </xf>
    <xf numFmtId="0" fontId="7" fillId="0" borderId="21" xfId="725" applyFont="1" applyFill="1" applyBorder="1" applyAlignment="1" applyProtection="1">
      <alignment horizontal="center" vertical="center" wrapText="1"/>
      <protection locked="0"/>
    </xf>
    <xf numFmtId="0" fontId="6" fillId="0" borderId="19" xfId="739" applyFont="1" applyFill="1" applyBorder="1" applyAlignment="1" applyProtection="1">
      <alignment vertical="center" wrapText="1"/>
      <protection locked="0"/>
    </xf>
    <xf numFmtId="49" fontId="7" fillId="0" borderId="0" xfId="746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360" applyNumberFormat="1" applyFont="1" applyFill="1" applyBorder="1" applyAlignment="1" applyProtection="1">
      <alignment horizontal="left" vertical="center"/>
      <protection locked="0"/>
    </xf>
    <xf numFmtId="0" fontId="7" fillId="0" borderId="19" xfId="739" applyNumberFormat="1" applyFont="1" applyFill="1" applyBorder="1" applyAlignment="1" applyProtection="1">
      <alignment horizontal="center" vertical="center"/>
      <protection locked="0"/>
    </xf>
    <xf numFmtId="0" fontId="3" fillId="0" borderId="0" xfId="548" applyFont="1">
      <alignment/>
      <protection/>
    </xf>
    <xf numFmtId="0" fontId="3" fillId="0" borderId="0" xfId="730" applyFont="1" applyAlignment="1" applyProtection="1">
      <alignment horizontal="center" vertical="center" wrapText="1"/>
      <protection locked="0"/>
    </xf>
    <xf numFmtId="0" fontId="13" fillId="0" borderId="0" xfId="736" applyFont="1" applyAlignment="1" applyProtection="1">
      <alignment vertical="center"/>
      <protection locked="0"/>
    </xf>
    <xf numFmtId="0" fontId="5" fillId="0" borderId="0" xfId="739" applyFont="1" applyProtection="1">
      <alignment/>
      <protection locked="0"/>
    </xf>
    <xf numFmtId="0" fontId="5" fillId="0" borderId="0" xfId="739" applyFont="1" applyAlignment="1" applyProtection="1">
      <alignment wrapText="1"/>
      <protection locked="0"/>
    </xf>
    <xf numFmtId="0" fontId="5" fillId="0" borderId="0" xfId="739" applyFont="1" applyAlignment="1" applyProtection="1">
      <alignment shrinkToFit="1"/>
      <protection locked="0"/>
    </xf>
    <xf numFmtId="1" fontId="18" fillId="0" borderId="0" xfId="739" applyNumberFormat="1" applyFont="1" applyProtection="1">
      <alignment/>
      <protection locked="0"/>
    </xf>
    <xf numFmtId="169" fontId="5" fillId="0" borderId="0" xfId="739" applyNumberFormat="1" applyFont="1" applyProtection="1">
      <alignment/>
      <protection locked="0"/>
    </xf>
    <xf numFmtId="0" fontId="18" fillId="0" borderId="0" xfId="739" applyFont="1" applyProtection="1">
      <alignment/>
      <protection locked="0"/>
    </xf>
    <xf numFmtId="169" fontId="18" fillId="0" borderId="0" xfId="739" applyNumberFormat="1" applyFont="1" applyProtection="1">
      <alignment/>
      <protection locked="0"/>
    </xf>
    <xf numFmtId="0" fontId="13" fillId="0" borderId="0" xfId="736" applyFont="1" applyAlignment="1" applyProtection="1">
      <alignment horizontal="right" vertical="center"/>
      <protection locked="0"/>
    </xf>
    <xf numFmtId="0" fontId="5" fillId="78" borderId="19" xfId="739" applyFont="1" applyFill="1" applyBorder="1" applyAlignment="1" applyProtection="1">
      <alignment horizontal="center" vertical="center" wrapText="1"/>
      <protection locked="0"/>
    </xf>
    <xf numFmtId="0" fontId="3" fillId="0" borderId="0" xfId="548" applyFont="1" applyBorder="1">
      <alignment/>
      <protection/>
    </xf>
    <xf numFmtId="0" fontId="48" fillId="0" borderId="0" xfId="548" applyFont="1">
      <alignment/>
      <protection/>
    </xf>
    <xf numFmtId="0" fontId="47" fillId="0" borderId="19" xfId="730" applyFont="1" applyBorder="1" applyAlignment="1" applyProtection="1">
      <alignment horizontal="center" vertical="center" wrapText="1"/>
      <protection locked="0"/>
    </xf>
    <xf numFmtId="0" fontId="16" fillId="0" borderId="19" xfId="548" applyFont="1" applyFill="1" applyBorder="1" applyAlignment="1">
      <alignment horizontal="center" vertical="center" wrapText="1"/>
      <protection/>
    </xf>
    <xf numFmtId="170" fontId="47" fillId="0" borderId="19" xfId="730" applyNumberFormat="1" applyFont="1" applyBorder="1" applyAlignment="1" applyProtection="1">
      <alignment horizontal="center" vertical="center"/>
      <protection locked="0"/>
    </xf>
    <xf numFmtId="170" fontId="47" fillId="0" borderId="19" xfId="548" applyNumberFormat="1" applyFont="1" applyFill="1" applyBorder="1" applyAlignment="1">
      <alignment horizontal="center" vertical="center" wrapText="1"/>
      <protection/>
    </xf>
    <xf numFmtId="169" fontId="47" fillId="0" borderId="19" xfId="548" applyNumberFormat="1" applyFont="1" applyFill="1" applyBorder="1" applyAlignment="1">
      <alignment horizontal="center" vertical="center" wrapText="1"/>
      <protection/>
    </xf>
    <xf numFmtId="0" fontId="48" fillId="0" borderId="0" xfId="548" applyFont="1" applyBorder="1">
      <alignment/>
      <protection/>
    </xf>
    <xf numFmtId="0" fontId="7" fillId="0" borderId="19" xfId="735" applyFont="1" applyFill="1" applyBorder="1" applyAlignment="1" applyProtection="1">
      <alignment horizontal="center" vertical="center" wrapText="1"/>
      <protection locked="0"/>
    </xf>
    <xf numFmtId="0" fontId="47" fillId="0" borderId="19" xfId="730" applyFont="1" applyBorder="1" applyAlignment="1" applyProtection="1">
      <alignment horizontal="center" vertical="center"/>
      <protection locked="0"/>
    </xf>
    <xf numFmtId="0" fontId="6" fillId="0" borderId="19" xfId="741" applyFont="1" applyFill="1" applyBorder="1" applyAlignment="1" applyProtection="1">
      <alignment vertical="center" wrapText="1"/>
      <protection locked="0"/>
    </xf>
    <xf numFmtId="0" fontId="6" fillId="0" borderId="19" xfId="745" applyFont="1" applyFill="1" applyBorder="1" applyAlignment="1" applyProtection="1">
      <alignment horizontal="left" vertical="center" wrapText="1"/>
      <protection locked="0"/>
    </xf>
    <xf numFmtId="0" fontId="7" fillId="0" borderId="19" xfId="571" applyFont="1" applyFill="1" applyBorder="1" applyAlignment="1" applyProtection="1">
      <alignment horizontal="left" vertical="center" wrapText="1"/>
      <protection locked="0"/>
    </xf>
    <xf numFmtId="0" fontId="3" fillId="0" borderId="0" xfId="730" applyFont="1" applyAlignment="1" applyProtection="1">
      <alignment vertical="center"/>
      <protection locked="0"/>
    </xf>
    <xf numFmtId="0" fontId="2" fillId="0" borderId="0" xfId="730" applyFont="1" applyAlignment="1" applyProtection="1">
      <alignment vertical="center"/>
      <protection locked="0"/>
    </xf>
    <xf numFmtId="0" fontId="2" fillId="0" borderId="0" xfId="730" applyFont="1" applyAlignment="1" applyProtection="1">
      <alignment horizontal="center" vertical="center"/>
      <protection locked="0"/>
    </xf>
    <xf numFmtId="0" fontId="3" fillId="0" borderId="0" xfId="731" applyNumberFormat="1" applyFont="1" applyFill="1" applyBorder="1" applyAlignment="1" applyProtection="1">
      <alignment vertical="center"/>
      <protection locked="0"/>
    </xf>
    <xf numFmtId="0" fontId="3" fillId="0" borderId="0" xfId="548" applyFont="1" applyAlignment="1">
      <alignment horizontal="center"/>
      <protection/>
    </xf>
    <xf numFmtId="0" fontId="29" fillId="0" borderId="0" xfId="548" applyFont="1">
      <alignment/>
      <protection/>
    </xf>
    <xf numFmtId="0" fontId="3" fillId="0" borderId="0" xfId="548" applyFont="1" applyFill="1">
      <alignment/>
      <protection/>
    </xf>
    <xf numFmtId="49" fontId="7" fillId="0" borderId="22" xfId="74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74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361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730" applyFont="1" applyBorder="1" applyAlignment="1" applyProtection="1">
      <alignment horizontal="center" vertical="center"/>
      <protection locked="0"/>
    </xf>
    <xf numFmtId="0" fontId="6" fillId="0" borderId="24" xfId="744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19" xfId="585" applyNumberFormat="1" applyFont="1" applyFill="1" applyBorder="1" applyAlignment="1" applyProtection="1">
      <alignment horizontal="center" vertical="center"/>
      <protection locked="0"/>
    </xf>
    <xf numFmtId="0" fontId="47" fillId="0" borderId="0" xfId="730" applyFont="1" applyBorder="1" applyAlignment="1" applyProtection="1">
      <alignment horizontal="center" vertical="center" wrapText="1"/>
      <protection locked="0"/>
    </xf>
    <xf numFmtId="49" fontId="25" fillId="0" borderId="0" xfId="725" applyNumberFormat="1" applyFont="1" applyFill="1" applyBorder="1" applyAlignment="1" applyProtection="1">
      <alignment horizontal="left" vertical="center" wrapText="1"/>
      <protection locked="0"/>
    </xf>
    <xf numFmtId="170" fontId="47" fillId="0" borderId="0" xfId="730" applyNumberFormat="1" applyFont="1" applyBorder="1" applyAlignment="1" applyProtection="1">
      <alignment horizontal="center" vertical="center"/>
      <protection locked="0"/>
    </xf>
    <xf numFmtId="170" fontId="47" fillId="0" borderId="0" xfId="548" applyNumberFormat="1" applyFont="1" applyFill="1" applyBorder="1" applyAlignment="1">
      <alignment horizontal="center" vertical="center" wrapText="1"/>
      <protection/>
    </xf>
    <xf numFmtId="169" fontId="47" fillId="0" borderId="0" xfId="548" applyNumberFormat="1" applyFont="1" applyFill="1" applyBorder="1" applyAlignment="1">
      <alignment horizontal="center" vertical="center" wrapText="1"/>
      <protection/>
    </xf>
    <xf numFmtId="0" fontId="10" fillId="0" borderId="21" xfId="548" applyFont="1" applyBorder="1" applyAlignment="1">
      <alignment horizontal="center" vertical="center" wrapText="1"/>
      <protection/>
    </xf>
    <xf numFmtId="0" fontId="7" fillId="0" borderId="20" xfId="746" applyFont="1" applyFill="1" applyBorder="1" applyAlignment="1" applyProtection="1">
      <alignment horizontal="center" vertical="center"/>
      <protection locked="0"/>
    </xf>
    <xf numFmtId="49" fontId="7" fillId="0" borderId="22" xfId="571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732" applyFont="1" applyBorder="1" applyAlignment="1" applyProtection="1">
      <alignment horizontal="center" vertical="center" wrapText="1"/>
      <protection locked="0"/>
    </xf>
    <xf numFmtId="49" fontId="25" fillId="0" borderId="24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361" applyNumberFormat="1" applyFont="1" applyFill="1" applyBorder="1" applyAlignment="1" applyProtection="1">
      <alignment horizontal="left" vertical="center"/>
      <protection locked="0"/>
    </xf>
    <xf numFmtId="0" fontId="3" fillId="0" borderId="19" xfId="726" applyFont="1" applyFill="1" applyBorder="1" applyAlignment="1" applyProtection="1">
      <alignment horizontal="center" vertical="center"/>
      <protection locked="0"/>
    </xf>
    <xf numFmtId="0" fontId="7" fillId="0" borderId="25" xfId="746" applyFont="1" applyFill="1" applyBorder="1" applyAlignment="1" applyProtection="1">
      <alignment horizontal="center" vertical="center"/>
      <protection locked="0"/>
    </xf>
    <xf numFmtId="0" fontId="7" fillId="0" borderId="21" xfId="734" applyFont="1" applyFill="1" applyBorder="1" applyAlignment="1" applyProtection="1">
      <alignment horizontal="center" vertical="center" wrapText="1"/>
      <protection locked="0"/>
    </xf>
    <xf numFmtId="0" fontId="7" fillId="0" borderId="0" xfId="734" applyFont="1" applyFill="1" applyBorder="1" applyAlignment="1" applyProtection="1">
      <alignment horizontal="center" vertical="center" wrapText="1"/>
      <protection locked="0"/>
    </xf>
    <xf numFmtId="49" fontId="6" fillId="0" borderId="24" xfId="360" applyNumberFormat="1" applyFont="1" applyFill="1" applyBorder="1" applyAlignment="1" applyProtection="1">
      <alignment vertical="center" wrapText="1"/>
      <protection locked="0"/>
    </xf>
    <xf numFmtId="0" fontId="6" fillId="0" borderId="21" xfId="725" applyFont="1" applyFill="1" applyBorder="1" applyAlignment="1" applyProtection="1">
      <alignment horizontal="left" vertical="center" wrapText="1"/>
      <protection locked="0"/>
    </xf>
    <xf numFmtId="49" fontId="7" fillId="0" borderId="21" xfId="726" applyNumberFormat="1" applyFont="1" applyFill="1" applyBorder="1" applyAlignment="1" applyProtection="1">
      <alignment horizontal="center" vertical="center"/>
      <protection locked="0"/>
    </xf>
    <xf numFmtId="49" fontId="7" fillId="0" borderId="24" xfId="726" applyNumberFormat="1" applyFont="1" applyFill="1" applyBorder="1" applyAlignment="1" applyProtection="1">
      <alignment horizontal="center" vertical="center"/>
      <protection locked="0"/>
    </xf>
    <xf numFmtId="49" fontId="7" fillId="0" borderId="21" xfId="725" applyNumberFormat="1" applyFont="1" applyFill="1" applyBorder="1" applyAlignment="1" applyProtection="1">
      <alignment horizontal="center" vertical="center"/>
      <protection locked="0"/>
    </xf>
    <xf numFmtId="49" fontId="7" fillId="0" borderId="19" xfId="361" applyNumberFormat="1" applyFont="1" applyFill="1" applyBorder="1" applyAlignment="1" applyProtection="1">
      <alignment vertical="center" wrapText="1"/>
      <protection locked="0"/>
    </xf>
    <xf numFmtId="0" fontId="7" fillId="0" borderId="19" xfId="585" applyNumberFormat="1" applyFont="1" applyFill="1" applyBorder="1" applyAlignment="1" applyProtection="1">
      <alignment horizontal="left" vertical="center"/>
      <protection locked="0"/>
    </xf>
    <xf numFmtId="0" fontId="7" fillId="0" borderId="20" xfId="734" applyFont="1" applyFill="1" applyBorder="1" applyAlignment="1" applyProtection="1">
      <alignment horizontal="center" vertical="center" wrapText="1"/>
      <protection locked="0"/>
    </xf>
    <xf numFmtId="0" fontId="7" fillId="0" borderId="20" xfId="747" applyFont="1" applyFill="1" applyBorder="1" applyAlignment="1" applyProtection="1">
      <alignment horizontal="center" vertical="center"/>
      <protection locked="0"/>
    </xf>
    <xf numFmtId="0" fontId="7" fillId="0" borderId="23" xfId="746" applyFont="1" applyFill="1" applyBorder="1" applyAlignment="1" applyProtection="1">
      <alignment horizontal="center" vertical="center"/>
      <protection locked="0"/>
    </xf>
    <xf numFmtId="49" fontId="25" fillId="0" borderId="23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0" applyNumberFormat="1" applyFont="1" applyFill="1" applyBorder="1" applyAlignment="1">
      <alignment horizontal="center" vertical="center" wrapText="1"/>
    </xf>
    <xf numFmtId="49" fontId="6" fillId="0" borderId="23" xfId="432" applyNumberFormat="1" applyFont="1" applyFill="1" applyBorder="1" applyAlignment="1" applyProtection="1">
      <alignment vertical="center" wrapText="1"/>
      <protection locked="0"/>
    </xf>
    <xf numFmtId="0" fontId="7" fillId="0" borderId="20" xfId="733" applyFont="1" applyFill="1" applyBorder="1" applyAlignment="1" applyProtection="1">
      <alignment horizontal="center" vertical="center" wrapText="1"/>
      <protection locked="0"/>
    </xf>
    <xf numFmtId="0" fontId="10" fillId="0" borderId="0" xfId="738" applyFont="1" applyAlignment="1" applyProtection="1">
      <alignment horizontal="center" vertical="center" wrapText="1"/>
      <protection locked="0"/>
    </xf>
    <xf numFmtId="0" fontId="3" fillId="0" borderId="0" xfId="737" applyFont="1" applyAlignment="1" applyProtection="1">
      <alignment horizontal="center" vertical="center" wrapText="1"/>
      <protection locked="0"/>
    </xf>
    <xf numFmtId="0" fontId="10" fillId="0" borderId="0" xfId="737" applyFont="1" applyAlignment="1" applyProtection="1">
      <alignment horizontal="center" vertical="center"/>
      <protection locked="0"/>
    </xf>
    <xf numFmtId="0" fontId="4" fillId="0" borderId="0" xfId="738" applyFont="1" applyAlignment="1" applyProtection="1">
      <alignment horizontal="center" vertical="center"/>
      <protection locked="0"/>
    </xf>
    <xf numFmtId="169" fontId="5" fillId="77" borderId="19" xfId="742" applyNumberFormat="1" applyFont="1" applyFill="1" applyBorder="1" applyAlignment="1" applyProtection="1">
      <alignment horizontal="center" vertical="center" wrapText="1"/>
      <protection locked="0"/>
    </xf>
    <xf numFmtId="0" fontId="10" fillId="77" borderId="19" xfId="732" applyFont="1" applyFill="1" applyBorder="1" applyAlignment="1" applyProtection="1">
      <alignment horizontal="center" vertical="center"/>
      <protection locked="0"/>
    </xf>
    <xf numFmtId="0" fontId="6" fillId="77" borderId="27" xfId="742" applyFont="1" applyFill="1" applyBorder="1" applyAlignment="1" applyProtection="1">
      <alignment horizontal="center" vertical="center" textRotation="90" wrapText="1"/>
      <protection locked="0"/>
    </xf>
    <xf numFmtId="0" fontId="6" fillId="77" borderId="28" xfId="742" applyFont="1" applyFill="1" applyBorder="1" applyAlignment="1" applyProtection="1">
      <alignment horizontal="center" vertical="center" textRotation="90" wrapText="1"/>
      <protection locked="0"/>
    </xf>
    <xf numFmtId="0" fontId="6" fillId="77" borderId="21" xfId="742" applyFont="1" applyFill="1" applyBorder="1" applyAlignment="1" applyProtection="1">
      <alignment horizontal="center" vertical="center" textRotation="90" wrapText="1"/>
      <protection locked="0"/>
    </xf>
    <xf numFmtId="0" fontId="6" fillId="77" borderId="22" xfId="742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42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42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42" applyFont="1" applyFill="1" applyBorder="1" applyAlignment="1" applyProtection="1">
      <alignment horizontal="center" vertical="center" wrapText="1"/>
      <protection locked="0"/>
    </xf>
    <xf numFmtId="0" fontId="10" fillId="0" borderId="0" xfId="728" applyFont="1" applyAlignment="1" applyProtection="1">
      <alignment horizontal="center"/>
      <protection locked="0"/>
    </xf>
    <xf numFmtId="0" fontId="16" fillId="0" borderId="0" xfId="560" applyFont="1" applyFill="1" applyAlignment="1">
      <alignment horizontal="center" vertical="center" wrapText="1"/>
      <protection/>
    </xf>
    <xf numFmtId="0" fontId="3" fillId="0" borderId="0" xfId="742" applyFont="1" applyAlignment="1" applyProtection="1">
      <alignment horizontal="center" vertical="center" wrapText="1"/>
      <protection locked="0"/>
    </xf>
    <xf numFmtId="0" fontId="4" fillId="0" borderId="0" xfId="742" applyFont="1" applyAlignment="1" applyProtection="1">
      <alignment horizontal="center" vertical="center" wrapText="1"/>
      <protection locked="0"/>
    </xf>
    <xf numFmtId="0" fontId="17" fillId="0" borderId="0" xfId="742" applyFont="1" applyAlignment="1" applyProtection="1">
      <alignment horizontal="center" vertical="center" wrapText="1"/>
      <protection locked="0"/>
    </xf>
    <xf numFmtId="0" fontId="5" fillId="77" borderId="0" xfId="742" applyFont="1" applyFill="1" applyBorder="1" applyAlignment="1" applyProtection="1">
      <alignment horizontal="center" vertical="center" wrapText="1"/>
      <protection locked="0"/>
    </xf>
    <xf numFmtId="0" fontId="17" fillId="0" borderId="19" xfId="742" applyFont="1" applyBorder="1" applyAlignment="1" applyProtection="1">
      <alignment horizontal="center" vertical="center" wrapText="1"/>
      <protection locked="0"/>
    </xf>
    <xf numFmtId="0" fontId="4" fillId="0" borderId="0" xfId="730" applyFont="1" applyAlignment="1" applyProtection="1">
      <alignment horizontal="center" vertical="center" wrapText="1"/>
      <protection locked="0"/>
    </xf>
    <xf numFmtId="0" fontId="10" fillId="0" borderId="0" xfId="730" applyFont="1" applyAlignment="1" applyProtection="1">
      <alignment horizontal="center" vertical="center" wrapText="1"/>
      <protection locked="0"/>
    </xf>
    <xf numFmtId="0" fontId="10" fillId="0" borderId="0" xfId="730" applyFont="1" applyAlignment="1" applyProtection="1">
      <alignment horizontal="center" vertical="center"/>
      <protection locked="0"/>
    </xf>
    <xf numFmtId="0" fontId="5" fillId="78" borderId="19" xfId="739" applyFont="1" applyFill="1" applyBorder="1" applyAlignment="1" applyProtection="1">
      <alignment horizontal="center" vertical="center" textRotation="90" wrapText="1"/>
      <protection locked="0"/>
    </xf>
    <xf numFmtId="0" fontId="6" fillId="78" borderId="19" xfId="739" applyFont="1" applyFill="1" applyBorder="1" applyAlignment="1" applyProtection="1">
      <alignment horizontal="center" vertical="center" textRotation="90" wrapText="1"/>
      <protection locked="0"/>
    </xf>
    <xf numFmtId="0" fontId="5" fillId="78" borderId="19" xfId="739" applyFont="1" applyFill="1" applyBorder="1" applyAlignment="1" applyProtection="1">
      <alignment horizontal="center" vertical="center" wrapText="1"/>
      <protection locked="0"/>
    </xf>
    <xf numFmtId="0" fontId="26" fillId="0" borderId="19" xfId="730" applyFont="1" applyBorder="1" applyAlignment="1" applyProtection="1">
      <alignment horizontal="center" vertical="center" wrapText="1"/>
      <protection locked="0"/>
    </xf>
    <xf numFmtId="0" fontId="26" fillId="0" borderId="19" xfId="730" applyFont="1" applyBorder="1" applyAlignment="1" applyProtection="1">
      <alignment horizontal="center" vertical="center"/>
      <protection locked="0"/>
    </xf>
    <xf numFmtId="49" fontId="10" fillId="0" borderId="19" xfId="548" applyNumberFormat="1" applyFont="1" applyBorder="1" applyAlignment="1">
      <alignment horizontal="center" vertical="center" wrapText="1"/>
      <protection/>
    </xf>
    <xf numFmtId="0" fontId="10" fillId="0" borderId="19" xfId="548" applyFont="1" applyBorder="1" applyAlignment="1">
      <alignment horizontal="center" vertical="center" textRotation="90" wrapText="1"/>
      <protection/>
    </xf>
    <xf numFmtId="0" fontId="10" fillId="0" borderId="19" xfId="548" applyFont="1" applyBorder="1" applyAlignment="1">
      <alignment horizontal="center" vertical="center" wrapText="1"/>
      <protection/>
    </xf>
    <xf numFmtId="0" fontId="47" fillId="0" borderId="19" xfId="730" applyFont="1" applyBorder="1" applyAlignment="1" applyProtection="1">
      <alignment horizontal="center" vertical="center" wrapText="1"/>
      <protection locked="0"/>
    </xf>
    <xf numFmtId="0" fontId="47" fillId="0" borderId="19" xfId="730" applyFont="1" applyBorder="1" applyAlignment="1" applyProtection="1">
      <alignment horizontal="center" vertical="center"/>
      <protection locked="0"/>
    </xf>
    <xf numFmtId="0" fontId="3" fillId="0" borderId="0" xfId="730" applyFont="1" applyAlignment="1" applyProtection="1">
      <alignment horizontal="center" vertical="center" wrapText="1"/>
      <protection locked="0"/>
    </xf>
    <xf numFmtId="0" fontId="10" fillId="0" borderId="27" xfId="548" applyFont="1" applyBorder="1" applyAlignment="1">
      <alignment horizontal="center" vertical="center" wrapText="1"/>
      <protection/>
    </xf>
    <xf numFmtId="0" fontId="10" fillId="0" borderId="29" xfId="548" applyFont="1" applyBorder="1" applyAlignment="1">
      <alignment horizontal="center" vertical="center" wrapText="1"/>
      <protection/>
    </xf>
    <xf numFmtId="170" fontId="66" fillId="0" borderId="30" xfId="728" applyNumberFormat="1" applyFont="1" applyBorder="1" applyAlignment="1" applyProtection="1">
      <alignment horizontal="center" vertical="center" wrapText="1"/>
      <protection locked="0"/>
    </xf>
    <xf numFmtId="170" fontId="66" fillId="0" borderId="31" xfId="728" applyNumberFormat="1" applyFont="1" applyBorder="1" applyAlignment="1" applyProtection="1">
      <alignment horizontal="center" vertical="center" wrapText="1"/>
      <protection locked="0"/>
    </xf>
    <xf numFmtId="170" fontId="66" fillId="0" borderId="32" xfId="728" applyNumberFormat="1" applyFont="1" applyBorder="1" applyAlignment="1" applyProtection="1">
      <alignment horizontal="center" vertical="center" wrapText="1"/>
      <protection locked="0"/>
    </xf>
    <xf numFmtId="0" fontId="17" fillId="0" borderId="21" xfId="742" applyFont="1" applyBorder="1" applyAlignment="1" applyProtection="1">
      <alignment horizontal="center" vertical="center" wrapText="1"/>
      <protection locked="0"/>
    </xf>
    <xf numFmtId="0" fontId="5" fillId="77" borderId="22" xfId="742" applyFont="1" applyFill="1" applyBorder="1" applyAlignment="1" applyProtection="1">
      <alignment horizontal="center" vertical="center" wrapText="1"/>
      <protection locked="0"/>
    </xf>
    <xf numFmtId="0" fontId="3" fillId="0" borderId="0" xfId="728" applyFont="1" applyAlignment="1" applyProtection="1">
      <alignment horizontal="center"/>
      <protection locked="0"/>
    </xf>
    <xf numFmtId="0" fontId="28" fillId="0" borderId="0" xfId="0" applyFont="1" applyFill="1" applyAlignment="1">
      <alignment horizontal="center" vertical="center" wrapText="1"/>
    </xf>
  </cellXfs>
  <cellStyles count="766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3" xfId="324"/>
    <cellStyle name="Денежный 12 12 3 2" xfId="325"/>
    <cellStyle name="Денежный 12 12 4" xfId="326"/>
    <cellStyle name="Денежный 12 12 5" xfId="327"/>
    <cellStyle name="Денежный 12 12_Мастер" xfId="328"/>
    <cellStyle name="Денежный 12 13" xfId="329"/>
    <cellStyle name="Денежный 12 14" xfId="330"/>
    <cellStyle name="Денежный 12 2" xfId="331"/>
    <cellStyle name="Денежный 12 2 2" xfId="332"/>
    <cellStyle name="Денежный 12 2 3" xfId="333"/>
    <cellStyle name="Денежный 12 3" xfId="334"/>
    <cellStyle name="Денежный 12 3 2" xfId="335"/>
    <cellStyle name="Денежный 12 4" xfId="336"/>
    <cellStyle name="Денежный 12 5" xfId="337"/>
    <cellStyle name="Денежный 12 6" xfId="338"/>
    <cellStyle name="Денежный 12 7" xfId="339"/>
    <cellStyle name="Денежный 12 8" xfId="340"/>
    <cellStyle name="Денежный 12 9" xfId="341"/>
    <cellStyle name="Денежный 13 10" xfId="342"/>
    <cellStyle name="Денежный 13 2" xfId="343"/>
    <cellStyle name="Денежный 13 3" xfId="344"/>
    <cellStyle name="Денежный 13 4" xfId="345"/>
    <cellStyle name="Денежный 13 5" xfId="346"/>
    <cellStyle name="Денежный 13 6" xfId="347"/>
    <cellStyle name="Денежный 13 7" xfId="348"/>
    <cellStyle name="Денежный 13 8" xfId="349"/>
    <cellStyle name="Денежный 13 9" xfId="350"/>
    <cellStyle name="Денежный 14 2" xfId="351"/>
    <cellStyle name="Денежный 14 3" xfId="352"/>
    <cellStyle name="Денежный 14 4" xfId="353"/>
    <cellStyle name="Денежный 14 5" xfId="354"/>
    <cellStyle name="Денежный 14 6" xfId="355"/>
    <cellStyle name="Денежный 14 7" xfId="356"/>
    <cellStyle name="Денежный 14 8" xfId="357"/>
    <cellStyle name="Денежный 14 9" xfId="358"/>
    <cellStyle name="Денежный 2" xfId="359"/>
    <cellStyle name="Денежный 2 10" xfId="360"/>
    <cellStyle name="Денежный 2 10 2" xfId="361"/>
    <cellStyle name="Денежный 2 10 2 10" xfId="362"/>
    <cellStyle name="Денежный 2 10 2 12" xfId="363"/>
    <cellStyle name="Денежный 2 10 2 13" xfId="364"/>
    <cellStyle name="Денежный 2 10 2 2" xfId="365"/>
    <cellStyle name="Денежный 2 11" xfId="366"/>
    <cellStyle name="Денежный 2 11 2" xfId="367"/>
    <cellStyle name="Денежный 2 11 2 2" xfId="368"/>
    <cellStyle name="Денежный 2 11 2 3" xfId="369"/>
    <cellStyle name="Денежный 2 11 3" xfId="370"/>
    <cellStyle name="Денежный 2 12" xfId="371"/>
    <cellStyle name="Денежный 2 13" xfId="372"/>
    <cellStyle name="Денежный 2 13 2" xfId="373"/>
    <cellStyle name="Денежный 2 13 3" xfId="374"/>
    <cellStyle name="Денежный 2 14" xfId="375"/>
    <cellStyle name="Денежный 2 15" xfId="376"/>
    <cellStyle name="Денежный 2 16" xfId="377"/>
    <cellStyle name="Денежный 2 17" xfId="378"/>
    <cellStyle name="Денежный 2 18" xfId="379"/>
    <cellStyle name="Денежный 2 19" xfId="380"/>
    <cellStyle name="Денежный 2 2" xfId="381"/>
    <cellStyle name="Денежный 2 2 2" xfId="382"/>
    <cellStyle name="Денежный 2 2 2 2" xfId="383"/>
    <cellStyle name="Денежный 2 2 2 3" xfId="384"/>
    <cellStyle name="Денежный 2 2 3" xfId="385"/>
    <cellStyle name="Денежный 2 2 4" xfId="386"/>
    <cellStyle name="Денежный 2 20" xfId="387"/>
    <cellStyle name="Денежный 2 21" xfId="388"/>
    <cellStyle name="Денежный 2 22" xfId="389"/>
    <cellStyle name="Денежный 2 23" xfId="390"/>
    <cellStyle name="Денежный 2 24" xfId="391"/>
    <cellStyle name="Денежный 2 24 2" xfId="392"/>
    <cellStyle name="Денежный 2 25" xfId="393"/>
    <cellStyle name="Денежный 2 26" xfId="394"/>
    <cellStyle name="Денежный 2 27" xfId="395"/>
    <cellStyle name="Денежный 2 28" xfId="396"/>
    <cellStyle name="Денежный 2 3" xfId="397"/>
    <cellStyle name="Денежный 2 3 2" xfId="398"/>
    <cellStyle name="Денежный 2 3 2 2" xfId="399"/>
    <cellStyle name="Денежный 2 3 2 3" xfId="400"/>
    <cellStyle name="Денежный 2 3 3" xfId="401"/>
    <cellStyle name="Денежный 2 3 4" xfId="402"/>
    <cellStyle name="Денежный 2 3 5" xfId="403"/>
    <cellStyle name="Денежный 2 3 6" xfId="404"/>
    <cellStyle name="Денежный 2 3 7" xfId="405"/>
    <cellStyle name="Денежный 2 3 8" xfId="406"/>
    <cellStyle name="Денежный 2 3 9" xfId="407"/>
    <cellStyle name="Денежный 2 3 9 2" xfId="408"/>
    <cellStyle name="Денежный 2 3 9 2 2" xfId="409"/>
    <cellStyle name="Денежный 2 3 9 2 3" xfId="410"/>
    <cellStyle name="Денежный 2 3 9 3" xfId="411"/>
    <cellStyle name="Денежный 2 3 9 4" xfId="412"/>
    <cellStyle name="Денежный 2 4" xfId="413"/>
    <cellStyle name="Денежный 2 4 2" xfId="414"/>
    <cellStyle name="Денежный 2 4 3" xfId="415"/>
    <cellStyle name="Денежный 2 4 4" xfId="416"/>
    <cellStyle name="Денежный 2 4 5" xfId="417"/>
    <cellStyle name="Денежный 2 4 6" xfId="418"/>
    <cellStyle name="Денежный 2 4 7" xfId="419"/>
    <cellStyle name="Денежный 2 4 8" xfId="420"/>
    <cellStyle name="Денежный 2 4 9" xfId="421"/>
    <cellStyle name="Денежный 2 45" xfId="422"/>
    <cellStyle name="Денежный 2 5" xfId="423"/>
    <cellStyle name="Денежный 2 5 2" xfId="424"/>
    <cellStyle name="Денежный 2 5 3" xfId="425"/>
    <cellStyle name="Денежный 2 6" xfId="426"/>
    <cellStyle name="Денежный 2 7" xfId="427"/>
    <cellStyle name="Денежный 2 8" xfId="428"/>
    <cellStyle name="Денежный 2 9" xfId="429"/>
    <cellStyle name="Денежный 24" xfId="430"/>
    <cellStyle name="Денежный 24 12" xfId="431"/>
    <cellStyle name="Денежный 24 2" xfId="432"/>
    <cellStyle name="Денежный 24 3" xfId="433"/>
    <cellStyle name="Денежный 24 3 2" xfId="434"/>
    <cellStyle name="Денежный 24 3 3" xfId="435"/>
    <cellStyle name="Денежный 24 3 4" xfId="436"/>
    <cellStyle name="Денежный 24 4" xfId="437"/>
    <cellStyle name="Денежный 24 5" xfId="438"/>
    <cellStyle name="Денежный 26" xfId="439"/>
    <cellStyle name="Денежный 3" xfId="440"/>
    <cellStyle name="Денежный 3 2" xfId="441"/>
    <cellStyle name="Денежный 3 2 2" xfId="442"/>
    <cellStyle name="Денежный 3 2 2 2" xfId="443"/>
    <cellStyle name="Денежный 3 2 3" xfId="444"/>
    <cellStyle name="Денежный 3 3" xfId="445"/>
    <cellStyle name="Денежный 3 3 2" xfId="446"/>
    <cellStyle name="Денежный 3 3 3" xfId="447"/>
    <cellStyle name="Денежный 3 4" xfId="448"/>
    <cellStyle name="Денежный 3 4 2" xfId="449"/>
    <cellStyle name="Денежный 3 4 3" xfId="450"/>
    <cellStyle name="Денежный 3 5" xfId="451"/>
    <cellStyle name="Денежный 3 5 2" xfId="452"/>
    <cellStyle name="Денежный 3 6" xfId="453"/>
    <cellStyle name="Денежный 3 6 2" xfId="454"/>
    <cellStyle name="Денежный 3 7" xfId="455"/>
    <cellStyle name="Денежный 3 8" xfId="456"/>
    <cellStyle name="Денежный 4 10" xfId="457"/>
    <cellStyle name="Денежный 4 11" xfId="458"/>
    <cellStyle name="Денежный 4 12" xfId="459"/>
    <cellStyle name="Денежный 4 13" xfId="460"/>
    <cellStyle name="Денежный 4 14" xfId="461"/>
    <cellStyle name="Денежный 4 14 2" xfId="462"/>
    <cellStyle name="Денежный 4 14 3" xfId="463"/>
    <cellStyle name="Денежный 4 2" xfId="464"/>
    <cellStyle name="Денежный 4 2 2" xfId="465"/>
    <cellStyle name="Денежный 4 2 3" xfId="466"/>
    <cellStyle name="Денежный 4 3" xfId="467"/>
    <cellStyle name="Денежный 4 3 2" xfId="468"/>
    <cellStyle name="Денежный 4 3 3" xfId="469"/>
    <cellStyle name="Денежный 4 4" xfId="470"/>
    <cellStyle name="Денежный 4 4 2" xfId="471"/>
    <cellStyle name="Денежный 4 5" xfId="472"/>
    <cellStyle name="Денежный 4 5 2" xfId="473"/>
    <cellStyle name="Денежный 4 6" xfId="474"/>
    <cellStyle name="Денежный 4 7" xfId="475"/>
    <cellStyle name="Денежный 4 8" xfId="476"/>
    <cellStyle name="Денежный 4 9" xfId="477"/>
    <cellStyle name="Денежный 5 2" xfId="478"/>
    <cellStyle name="Денежный 5 2 2" xfId="479"/>
    <cellStyle name="Денежный 5 2 3" xfId="480"/>
    <cellStyle name="Денежный 5 3" xfId="481"/>
    <cellStyle name="Денежный 5 3 2" xfId="482"/>
    <cellStyle name="Денежный 5 4" xfId="483"/>
    <cellStyle name="Денежный 5 5" xfId="484"/>
    <cellStyle name="Денежный 6" xfId="485"/>
    <cellStyle name="Денежный 6 2" xfId="486"/>
    <cellStyle name="Денежный 6 2 2" xfId="487"/>
    <cellStyle name="Денежный 6 2 3" xfId="488"/>
    <cellStyle name="Денежный 6 3" xfId="489"/>
    <cellStyle name="Денежный 6 4" xfId="490"/>
    <cellStyle name="Денежный 6 5" xfId="491"/>
    <cellStyle name="Денежный 6 6" xfId="492"/>
    <cellStyle name="Денежный 6 7" xfId="493"/>
    <cellStyle name="Денежный 6 7 2" xfId="494"/>
    <cellStyle name="Денежный 6 7 3" xfId="495"/>
    <cellStyle name="Денежный 6 8" xfId="496"/>
    <cellStyle name="Денежный 7 2" xfId="497"/>
    <cellStyle name="Денежный 7 2 2" xfId="498"/>
    <cellStyle name="Денежный 7 2 3" xfId="499"/>
    <cellStyle name="Денежный 7 3" xfId="500"/>
    <cellStyle name="Денежный 7 4" xfId="501"/>
    <cellStyle name="Денежный 7 5" xfId="502"/>
    <cellStyle name="Денежный 7 6" xfId="503"/>
    <cellStyle name="Денежный 8 2" xfId="504"/>
    <cellStyle name="Денежный 8 2 2" xfId="505"/>
    <cellStyle name="Денежный 8 2 3" xfId="506"/>
    <cellStyle name="Денежный 8 3" xfId="507"/>
    <cellStyle name="Денежный 8 3 2" xfId="508"/>
    <cellStyle name="Денежный 8 4" xfId="509"/>
    <cellStyle name="Денежный 8 5" xfId="510"/>
    <cellStyle name="Денежный 8 6" xfId="511"/>
    <cellStyle name="Денежный 9 2" xfId="512"/>
    <cellStyle name="Денежный 9 2 2" xfId="513"/>
    <cellStyle name="Денежный 9 2 3" xfId="514"/>
    <cellStyle name="Денежный 9 3" xfId="515"/>
    <cellStyle name="Денежный_База 2" xfId="516"/>
    <cellStyle name="Заголовок 1" xfId="517"/>
    <cellStyle name="Заголовок 1 2" xfId="518"/>
    <cellStyle name="Заголовок 1 3" xfId="519"/>
    <cellStyle name="Заголовок 2" xfId="520"/>
    <cellStyle name="Заголовок 2 2" xfId="521"/>
    <cellStyle name="Заголовок 2 3" xfId="522"/>
    <cellStyle name="Заголовок 3" xfId="523"/>
    <cellStyle name="Заголовок 3 2" xfId="524"/>
    <cellStyle name="Заголовок 3 3" xfId="525"/>
    <cellStyle name="Заголовок 4" xfId="526"/>
    <cellStyle name="Заголовок 4 2" xfId="527"/>
    <cellStyle name="Заголовок 4 3" xfId="528"/>
    <cellStyle name="Итог" xfId="529"/>
    <cellStyle name="Итог 2" xfId="530"/>
    <cellStyle name="Итог 3" xfId="531"/>
    <cellStyle name="Контрольная ячейка" xfId="532"/>
    <cellStyle name="Контрольная ячейка 2" xfId="533"/>
    <cellStyle name="Контрольная ячейка 3" xfId="534"/>
    <cellStyle name="Контрольная ячейка 4" xfId="535"/>
    <cellStyle name="Название" xfId="536"/>
    <cellStyle name="Название 2" xfId="537"/>
    <cellStyle name="Название 3" xfId="538"/>
    <cellStyle name="Нейтральный" xfId="539"/>
    <cellStyle name="Нейтральный 2" xfId="540"/>
    <cellStyle name="Нейтральный 3" xfId="541"/>
    <cellStyle name="Нейтральный 4" xfId="542"/>
    <cellStyle name="Обычный 10" xfId="543"/>
    <cellStyle name="Обычный 11" xfId="544"/>
    <cellStyle name="Обычный 11 10" xfId="545"/>
    <cellStyle name="Обычный 11 11" xfId="546"/>
    <cellStyle name="Обычный 11 12" xfId="547"/>
    <cellStyle name="Обычный 11 12 2" xfId="548"/>
    <cellStyle name="Обычный 11 2" xfId="549"/>
    <cellStyle name="Обычный 11 3" xfId="550"/>
    <cellStyle name="Обычный 11 4" xfId="551"/>
    <cellStyle name="Обычный 11 5" xfId="552"/>
    <cellStyle name="Обычный 11 6" xfId="553"/>
    <cellStyle name="Обычный 11 7" xfId="554"/>
    <cellStyle name="Обычный 11 8" xfId="555"/>
    <cellStyle name="Обычный 11 9" xfId="556"/>
    <cellStyle name="Обычный 12" xfId="557"/>
    <cellStyle name="Обычный 17 2" xfId="558"/>
    <cellStyle name="Обычный 17 3" xfId="559"/>
    <cellStyle name="Обычный 18" xfId="560"/>
    <cellStyle name="Обычный 18 2" xfId="561"/>
    <cellStyle name="Обычный 18 3" xfId="562"/>
    <cellStyle name="Обычный 2" xfId="563"/>
    <cellStyle name="Обычный 2 10" xfId="564"/>
    <cellStyle name="Обычный 2 11" xfId="565"/>
    <cellStyle name="Обычный 2 12" xfId="566"/>
    <cellStyle name="Обычный 2 13" xfId="567"/>
    <cellStyle name="Обычный 2 14" xfId="568"/>
    <cellStyle name="Обычный 2 14 10" xfId="569"/>
    <cellStyle name="Обычный 2 14 2" xfId="570"/>
    <cellStyle name="Обычный 2 14 2 2" xfId="571"/>
    <cellStyle name="Обычный 2 14 3" xfId="572"/>
    <cellStyle name="Обычный 2 14 4" xfId="573"/>
    <cellStyle name="Обычный 2 14 5" xfId="574"/>
    <cellStyle name="Обычный 2 14 6" xfId="575"/>
    <cellStyle name="Обычный 2 14 7" xfId="576"/>
    <cellStyle name="Обычный 2 14 8" xfId="577"/>
    <cellStyle name="Обычный 2 14 9" xfId="578"/>
    <cellStyle name="Обычный 2 15" xfId="579"/>
    <cellStyle name="Обычный 2 16" xfId="580"/>
    <cellStyle name="Обычный 2 17" xfId="581"/>
    <cellStyle name="Обычный 2 18" xfId="582"/>
    <cellStyle name="Обычный 2 19" xfId="583"/>
    <cellStyle name="Обычный 2 2" xfId="584"/>
    <cellStyle name="Обычный 2 2 10 2" xfId="585"/>
    <cellStyle name="Обычный 2 2 2" xfId="586"/>
    <cellStyle name="Обычный 2 2 2 2" xfId="587"/>
    <cellStyle name="Обычный 2 2 2 3" xfId="588"/>
    <cellStyle name="Обычный 2 2 2 3 2" xfId="589"/>
    <cellStyle name="Обычный 2 2 2 4" xfId="590"/>
    <cellStyle name="Обычный 2 2 3" xfId="591"/>
    <cellStyle name="Обычный 2 2 3 2" xfId="592"/>
    <cellStyle name="Обычный 2 2 3 2 2" xfId="593"/>
    <cellStyle name="Обычный 2 2 3 2 3" xfId="594"/>
    <cellStyle name="Обычный 2 2 3 3" xfId="595"/>
    <cellStyle name="Обычный 2 2 3 4" xfId="596"/>
    <cellStyle name="Обычный 2 2 4" xfId="597"/>
    <cellStyle name="Обычный 2 2_База1 (version 1)" xfId="598"/>
    <cellStyle name="Обычный 2 20" xfId="599"/>
    <cellStyle name="Обычный 2 21" xfId="600"/>
    <cellStyle name="Обычный 2 22" xfId="601"/>
    <cellStyle name="Обычный 2 23" xfId="602"/>
    <cellStyle name="Обычный 2 23 2" xfId="603"/>
    <cellStyle name="Обычный 2 24" xfId="604"/>
    <cellStyle name="Обычный 2 3" xfId="605"/>
    <cellStyle name="Обычный 2 3 2" xfId="606"/>
    <cellStyle name="Обычный 2 3 2 2" xfId="607"/>
    <cellStyle name="Обычный 2 3 2 3" xfId="608"/>
    <cellStyle name="Обычный 2 3 3" xfId="609"/>
    <cellStyle name="Обычный 2 3 4" xfId="610"/>
    <cellStyle name="Обычный 2 3 5" xfId="611"/>
    <cellStyle name="Обычный 2 3 6" xfId="612"/>
    <cellStyle name="Обычный 2 3 7" xfId="613"/>
    <cellStyle name="Обычный 2 3 8" xfId="614"/>
    <cellStyle name="Обычный 2 3 9" xfId="615"/>
    <cellStyle name="Обычный 2 4" xfId="616"/>
    <cellStyle name="Обычный 2 4 10" xfId="617"/>
    <cellStyle name="Обычный 2 4 2" xfId="618"/>
    <cellStyle name="Обычный 2 4 2 2" xfId="619"/>
    <cellStyle name="Обычный 2 4 2 3" xfId="620"/>
    <cellStyle name="Обычный 2 4 3" xfId="621"/>
    <cellStyle name="Обычный 2 4 4" xfId="622"/>
    <cellStyle name="Обычный 2 4 5" xfId="623"/>
    <cellStyle name="Обычный 2 4 6" xfId="624"/>
    <cellStyle name="Обычный 2 4 7" xfId="625"/>
    <cellStyle name="Обычный 2 4 8" xfId="626"/>
    <cellStyle name="Обычный 2 4 9" xfId="627"/>
    <cellStyle name="Обычный 2 47" xfId="628"/>
    <cellStyle name="Обычный 2 5" xfId="629"/>
    <cellStyle name="Обычный 2 5 2" xfId="630"/>
    <cellStyle name="Обычный 2 5 2 2" xfId="631"/>
    <cellStyle name="Обычный 2 5 3" xfId="632"/>
    <cellStyle name="Обычный 2 5 3 2" xfId="633"/>
    <cellStyle name="Обычный 2 5 3 3" xfId="634"/>
    <cellStyle name="Обычный 2 51" xfId="635"/>
    <cellStyle name="Обычный 2 6" xfId="636"/>
    <cellStyle name="Обычный 2 6 2" xfId="637"/>
    <cellStyle name="Обычный 2 6 2 2" xfId="638"/>
    <cellStyle name="Обычный 2 6 2 3" xfId="639"/>
    <cellStyle name="Обычный 2 7" xfId="640"/>
    <cellStyle name="Обычный 2 8" xfId="641"/>
    <cellStyle name="Обычный 2 9" xfId="642"/>
    <cellStyle name="Обычный 2_Выездка ноябрь 2010 г." xfId="643"/>
    <cellStyle name="Обычный 3" xfId="644"/>
    <cellStyle name="Обычный 3 2" xfId="645"/>
    <cellStyle name="Обычный 3 2 2" xfId="646"/>
    <cellStyle name="Обычный 3 2 3" xfId="647"/>
    <cellStyle name="Обычный 3 3" xfId="648"/>
    <cellStyle name="Обычный 3 3 2" xfId="649"/>
    <cellStyle name="Обычный 3 3 3" xfId="650"/>
    <cellStyle name="Обычный 3 4" xfId="651"/>
    <cellStyle name="Обычный 3 5" xfId="652"/>
    <cellStyle name="Обычный 3 5 2" xfId="653"/>
    <cellStyle name="Обычный 3 6" xfId="654"/>
    <cellStyle name="Обычный 3 7" xfId="655"/>
    <cellStyle name="Обычный 3 8" xfId="656"/>
    <cellStyle name="Обычный 3 9" xfId="657"/>
    <cellStyle name="Обычный 4" xfId="658"/>
    <cellStyle name="Обычный 4 10" xfId="659"/>
    <cellStyle name="Обычный 4 11" xfId="660"/>
    <cellStyle name="Обычный 4 12" xfId="661"/>
    <cellStyle name="Обычный 4 13" xfId="662"/>
    <cellStyle name="Обычный 4 14" xfId="663"/>
    <cellStyle name="Обычный 4 2" xfId="664"/>
    <cellStyle name="Обычный 4 2 2" xfId="665"/>
    <cellStyle name="Обычный 4 2 3" xfId="666"/>
    <cellStyle name="Обычный 4 3" xfId="667"/>
    <cellStyle name="Обычный 4 4" xfId="668"/>
    <cellStyle name="Обычный 4 5" xfId="669"/>
    <cellStyle name="Обычный 4 6" xfId="670"/>
    <cellStyle name="Обычный 4 7" xfId="671"/>
    <cellStyle name="Обычный 4 8" xfId="672"/>
    <cellStyle name="Обычный 4 9" xfId="673"/>
    <cellStyle name="Обычный 5" xfId="674"/>
    <cellStyle name="Обычный 5 10" xfId="675"/>
    <cellStyle name="Обычный 5 11" xfId="676"/>
    <cellStyle name="Обычный 5 12" xfId="677"/>
    <cellStyle name="Обычный 5 13" xfId="678"/>
    <cellStyle name="Обычный 5 14" xfId="679"/>
    <cellStyle name="Обычный 5 2" xfId="680"/>
    <cellStyle name="Обычный 5 2 2" xfId="681"/>
    <cellStyle name="Обычный 5 2 3" xfId="682"/>
    <cellStyle name="Обычный 5 3" xfId="683"/>
    <cellStyle name="Обычный 5 3 2" xfId="684"/>
    <cellStyle name="Обычный 5 3 3" xfId="685"/>
    <cellStyle name="Обычный 5 4" xfId="686"/>
    <cellStyle name="Обычный 5 4 2" xfId="687"/>
    <cellStyle name="Обычный 5 5" xfId="688"/>
    <cellStyle name="Обычный 5 6" xfId="689"/>
    <cellStyle name="Обычный 5 7" xfId="690"/>
    <cellStyle name="Обычный 5 8" xfId="691"/>
    <cellStyle name="Обычный 5 9" xfId="692"/>
    <cellStyle name="Обычный 5_25_05_13" xfId="693"/>
    <cellStyle name="Обычный 6" xfId="694"/>
    <cellStyle name="Обычный 6 10" xfId="695"/>
    <cellStyle name="Обычный 6 11" xfId="696"/>
    <cellStyle name="Обычный 6 12" xfId="697"/>
    <cellStyle name="Обычный 6 13" xfId="698"/>
    <cellStyle name="Обычный 6 2" xfId="699"/>
    <cellStyle name="Обычный 6 2 2" xfId="700"/>
    <cellStyle name="Обычный 6 3" xfId="701"/>
    <cellStyle name="Обычный 6 4" xfId="702"/>
    <cellStyle name="Обычный 6 5" xfId="703"/>
    <cellStyle name="Обычный 6 6" xfId="704"/>
    <cellStyle name="Обычный 6 7" xfId="705"/>
    <cellStyle name="Обычный 6 8" xfId="706"/>
    <cellStyle name="Обычный 6 9" xfId="707"/>
    <cellStyle name="Обычный 7" xfId="708"/>
    <cellStyle name="Обычный 7 10" xfId="709"/>
    <cellStyle name="Обычный 7 11" xfId="710"/>
    <cellStyle name="Обычный 7 12" xfId="711"/>
    <cellStyle name="Обычный 7 2" xfId="712"/>
    <cellStyle name="Обычный 7 3" xfId="713"/>
    <cellStyle name="Обычный 7 4" xfId="714"/>
    <cellStyle name="Обычный 7 5" xfId="715"/>
    <cellStyle name="Обычный 7 6" xfId="716"/>
    <cellStyle name="Обычный 7 7" xfId="717"/>
    <cellStyle name="Обычный 7 8" xfId="718"/>
    <cellStyle name="Обычный 7 9" xfId="719"/>
    <cellStyle name="Обычный 8" xfId="720"/>
    <cellStyle name="Обычный 8 2" xfId="721"/>
    <cellStyle name="Обычный 8 3" xfId="722"/>
    <cellStyle name="Обычный 8 4" xfId="723"/>
    <cellStyle name="Обычный 9" xfId="724"/>
    <cellStyle name="Обычный_База" xfId="725"/>
    <cellStyle name="Обычный_База 2" xfId="726"/>
    <cellStyle name="Обычный_База_База1 2_База1 (version 1)" xfId="727"/>
    <cellStyle name="Обычный_Выездка технические1" xfId="728"/>
    <cellStyle name="Обычный_Выездка технические1 2" xfId="729"/>
    <cellStyle name="Обычный_Выездка технические1 2 2" xfId="730"/>
    <cellStyle name="Обычный_Выездка технические1 3" xfId="731"/>
    <cellStyle name="Обычный_Измайлово-2003" xfId="732"/>
    <cellStyle name="Обычный_конкур1 11" xfId="733"/>
    <cellStyle name="Обычный_конкур1 2" xfId="734"/>
    <cellStyle name="Обычный_конкур1 2 2" xfId="735"/>
    <cellStyle name="Обычный_Лист Microsoft Excel" xfId="736"/>
    <cellStyle name="Обычный_Лист Microsoft Excel 10" xfId="737"/>
    <cellStyle name="Обычный_Лист Microsoft Excel 11" xfId="738"/>
    <cellStyle name="Обычный_Лист Microsoft Excel 11 2" xfId="739"/>
    <cellStyle name="Обычный_Лист Microsoft Excel 2" xfId="740"/>
    <cellStyle name="Обычный_Лист Microsoft Excel 2 2" xfId="741"/>
    <cellStyle name="Обычный_Лист Microsoft Excel 6" xfId="742"/>
    <cellStyle name="Обычный_Лист Microsoft Excel_База" xfId="743"/>
    <cellStyle name="Обычный_Орел 11" xfId="744"/>
    <cellStyle name="Обычный_Орел 11 2" xfId="745"/>
    <cellStyle name="Обычный_Россия (В) юниоры 2_Стартовые 04-06.04.13" xfId="746"/>
    <cellStyle name="Обычный_Россия (В) юниоры 2_Стартовые 04-06.04.13 2" xfId="747"/>
    <cellStyle name="Плохой" xfId="748"/>
    <cellStyle name="Плохой 2" xfId="749"/>
    <cellStyle name="Плохой 3" xfId="750"/>
    <cellStyle name="Плохой 4" xfId="751"/>
    <cellStyle name="Пояснение" xfId="752"/>
    <cellStyle name="Пояснение 2" xfId="753"/>
    <cellStyle name="Пояснение 3" xfId="754"/>
    <cellStyle name="Примечание" xfId="755"/>
    <cellStyle name="Примечание 2" xfId="756"/>
    <cellStyle name="Примечание 3" xfId="757"/>
    <cellStyle name="Примечание 4" xfId="758"/>
    <cellStyle name="Примечание 5" xfId="759"/>
    <cellStyle name="Percent" xfId="760"/>
    <cellStyle name="Процентный 2" xfId="761"/>
    <cellStyle name="Связанная ячейка" xfId="762"/>
    <cellStyle name="Связанная ячейка 2" xfId="763"/>
    <cellStyle name="Связанная ячейка 3" xfId="764"/>
    <cellStyle name="Текст предупреждения" xfId="765"/>
    <cellStyle name="Текст предупреждения 2" xfId="766"/>
    <cellStyle name="Текст предупреждения 3" xfId="767"/>
    <cellStyle name="Comma" xfId="768"/>
    <cellStyle name="Comma [0]" xfId="769"/>
    <cellStyle name="Финансовый 2" xfId="770"/>
    <cellStyle name="Финансовый 2 2" xfId="771"/>
    <cellStyle name="Финансовый 2 2 2" xfId="772"/>
    <cellStyle name="Финансовый 2 2 3" xfId="773"/>
    <cellStyle name="Финансовый 2 3" xfId="774"/>
    <cellStyle name="Финансовый 3" xfId="775"/>
    <cellStyle name="Хороший" xfId="776"/>
    <cellStyle name="Хороший 2" xfId="777"/>
    <cellStyle name="Хороший 3" xfId="778"/>
    <cellStyle name="Хороший 4" xfId="7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4</xdr:col>
      <xdr:colOff>447675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790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76200</xdr:rowOff>
    </xdr:from>
    <xdr:to>
      <xdr:col>4</xdr:col>
      <xdr:colOff>409575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76200</xdr:rowOff>
    </xdr:from>
    <xdr:to>
      <xdr:col>4</xdr:col>
      <xdr:colOff>457200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133350</xdr:rowOff>
    </xdr:from>
    <xdr:to>
      <xdr:col>4</xdr:col>
      <xdr:colOff>428625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790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4</xdr:col>
      <xdr:colOff>19050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95250</xdr:rowOff>
    </xdr:from>
    <xdr:to>
      <xdr:col>4</xdr:col>
      <xdr:colOff>466725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781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76200</xdr:rowOff>
    </xdr:from>
    <xdr:to>
      <xdr:col>4</xdr:col>
      <xdr:colOff>447675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781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3</xdr:col>
      <xdr:colOff>1552575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752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5</xdr:col>
      <xdr:colOff>19050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114300</xdr:rowOff>
    </xdr:from>
    <xdr:to>
      <xdr:col>5</xdr:col>
      <xdr:colOff>9525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300"/>
          <a:ext cx="1809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133350</xdr:rowOff>
    </xdr:from>
    <xdr:to>
      <xdr:col>4</xdr:col>
      <xdr:colOff>361950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95250</xdr:rowOff>
    </xdr:from>
    <xdr:to>
      <xdr:col>4</xdr:col>
      <xdr:colOff>428625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781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75" zoomScaleSheetLayoutView="75" zoomScalePageLayoutView="0" workbookViewId="0" topLeftCell="A43">
      <selection activeCell="K51" sqref="K51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6.8515625" style="0" customWidth="1"/>
    <col min="5" max="5" width="7.57421875" style="0" customWidth="1"/>
    <col min="6" max="6" width="5.28125" style="0" customWidth="1"/>
    <col min="7" max="7" width="39.8515625" style="0" customWidth="1"/>
    <col min="8" max="8" width="8.7109375" style="0" customWidth="1"/>
    <col min="9" max="9" width="17.7109375" style="0" customWidth="1"/>
    <col min="10" max="10" width="13.8515625" style="0" customWidth="1"/>
    <col min="11" max="11" width="19.7109375" style="0" customWidth="1"/>
    <col min="12" max="12" width="13.7109375" style="0" customWidth="1"/>
  </cols>
  <sheetData>
    <row r="1" spans="1:12" ht="66" customHeight="1">
      <c r="A1" s="269" t="s">
        <v>113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4.25">
      <c r="A2" s="270" t="s">
        <v>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4.25">
      <c r="A3" s="271" t="s">
        <v>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4.2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4.25">
      <c r="A5" s="7" t="s">
        <v>114</v>
      </c>
      <c r="B5" s="8"/>
      <c r="C5" s="8"/>
      <c r="D5" s="9"/>
      <c r="E5" s="9"/>
      <c r="F5" s="9"/>
      <c r="G5" s="10"/>
      <c r="H5" s="10"/>
      <c r="I5" s="11"/>
      <c r="J5" s="11"/>
      <c r="K5" s="12"/>
      <c r="L5" s="13" t="s">
        <v>115</v>
      </c>
    </row>
    <row r="6" spans="1:12" ht="51">
      <c r="A6" s="14" t="s">
        <v>2</v>
      </c>
      <c r="B6" s="14" t="s">
        <v>3</v>
      </c>
      <c r="C6" s="14" t="s">
        <v>4</v>
      </c>
      <c r="D6" s="15" t="s">
        <v>5</v>
      </c>
      <c r="E6" s="15" t="s">
        <v>6</v>
      </c>
      <c r="F6" s="14" t="s">
        <v>7</v>
      </c>
      <c r="G6" s="15" t="s">
        <v>8</v>
      </c>
      <c r="H6" s="15" t="s">
        <v>6</v>
      </c>
      <c r="I6" s="15" t="s">
        <v>9</v>
      </c>
      <c r="J6" s="15" t="s">
        <v>10</v>
      </c>
      <c r="K6" s="15" t="s">
        <v>11</v>
      </c>
      <c r="L6" s="15" t="s">
        <v>12</v>
      </c>
    </row>
    <row r="7" spans="1:12" ht="31.5" customHeight="1">
      <c r="A7" s="36" t="s">
        <v>365</v>
      </c>
      <c r="B7" s="16"/>
      <c r="C7" s="17"/>
      <c r="D7" s="86" t="s">
        <v>186</v>
      </c>
      <c r="E7" s="96"/>
      <c r="F7" s="6" t="s">
        <v>39</v>
      </c>
      <c r="G7" s="87" t="s">
        <v>187</v>
      </c>
      <c r="H7" s="96" t="s">
        <v>188</v>
      </c>
      <c r="I7" s="120" t="s">
        <v>46</v>
      </c>
      <c r="J7" s="260" t="s">
        <v>47</v>
      </c>
      <c r="K7" s="89" t="s">
        <v>185</v>
      </c>
      <c r="L7" s="35" t="s">
        <v>359</v>
      </c>
    </row>
    <row r="8" spans="1:12" ht="31.5" customHeight="1">
      <c r="A8" s="36" t="s">
        <v>366</v>
      </c>
      <c r="B8" s="16"/>
      <c r="C8" s="17"/>
      <c r="D8" s="86" t="s">
        <v>132</v>
      </c>
      <c r="E8" s="3" t="s">
        <v>133</v>
      </c>
      <c r="F8" s="262" t="s">
        <v>34</v>
      </c>
      <c r="G8" s="123" t="s">
        <v>134</v>
      </c>
      <c r="H8" s="98" t="s">
        <v>135</v>
      </c>
      <c r="I8" s="97" t="s">
        <v>136</v>
      </c>
      <c r="J8" s="260" t="s">
        <v>137</v>
      </c>
      <c r="K8" s="93" t="s">
        <v>138</v>
      </c>
      <c r="L8" s="35" t="s">
        <v>359</v>
      </c>
    </row>
    <row r="9" spans="1:12" ht="31.5" customHeight="1">
      <c r="A9" s="36" t="s">
        <v>367</v>
      </c>
      <c r="B9" s="16"/>
      <c r="C9" s="17"/>
      <c r="D9" s="86" t="s">
        <v>132</v>
      </c>
      <c r="E9" s="3" t="s">
        <v>133</v>
      </c>
      <c r="F9" s="6" t="s">
        <v>34</v>
      </c>
      <c r="G9" s="87" t="s">
        <v>232</v>
      </c>
      <c r="H9" s="98" t="s">
        <v>233</v>
      </c>
      <c r="I9" s="97" t="s">
        <v>226</v>
      </c>
      <c r="J9" s="97" t="s">
        <v>137</v>
      </c>
      <c r="K9" s="93" t="s">
        <v>138</v>
      </c>
      <c r="L9" s="35" t="s">
        <v>359</v>
      </c>
    </row>
    <row r="10" spans="1:12" ht="31.5" customHeight="1">
      <c r="A10" s="36" t="s">
        <v>368</v>
      </c>
      <c r="B10" s="16"/>
      <c r="C10" s="17"/>
      <c r="D10" s="86" t="s">
        <v>87</v>
      </c>
      <c r="E10" s="3" t="s">
        <v>84</v>
      </c>
      <c r="F10" s="6" t="s">
        <v>33</v>
      </c>
      <c r="G10" s="87" t="s">
        <v>88</v>
      </c>
      <c r="H10" s="108" t="s">
        <v>85</v>
      </c>
      <c r="I10" s="89" t="s">
        <v>46</v>
      </c>
      <c r="J10" s="97" t="s">
        <v>57</v>
      </c>
      <c r="K10" s="89" t="s">
        <v>185</v>
      </c>
      <c r="L10" s="35" t="s">
        <v>359</v>
      </c>
    </row>
    <row r="11" spans="1:12" ht="31.5" customHeight="1">
      <c r="A11" s="36" t="s">
        <v>369</v>
      </c>
      <c r="B11" s="16"/>
      <c r="C11" s="17"/>
      <c r="D11" s="86" t="s">
        <v>53</v>
      </c>
      <c r="E11" s="3" t="s">
        <v>54</v>
      </c>
      <c r="F11" s="5">
        <v>2</v>
      </c>
      <c r="G11" s="87" t="s">
        <v>99</v>
      </c>
      <c r="H11" s="88" t="s">
        <v>100</v>
      </c>
      <c r="I11" s="120" t="s">
        <v>56</v>
      </c>
      <c r="J11" s="260" t="s">
        <v>57</v>
      </c>
      <c r="K11" s="89" t="s">
        <v>185</v>
      </c>
      <c r="L11" s="35" t="s">
        <v>359</v>
      </c>
    </row>
    <row r="12" spans="1:12" ht="31.5" customHeight="1">
      <c r="A12" s="36" t="s">
        <v>370</v>
      </c>
      <c r="B12" s="16"/>
      <c r="C12" s="17"/>
      <c r="D12" s="86" t="s">
        <v>53</v>
      </c>
      <c r="E12" s="3" t="s">
        <v>54</v>
      </c>
      <c r="F12" s="252">
        <v>2</v>
      </c>
      <c r="G12" s="143" t="s">
        <v>176</v>
      </c>
      <c r="H12" s="172" t="s">
        <v>55</v>
      </c>
      <c r="I12" s="249" t="s">
        <v>56</v>
      </c>
      <c r="J12" s="260" t="s">
        <v>57</v>
      </c>
      <c r="K12" s="89" t="s">
        <v>185</v>
      </c>
      <c r="L12" s="35" t="s">
        <v>359</v>
      </c>
    </row>
    <row r="13" spans="1:12" ht="31.5" customHeight="1">
      <c r="A13" s="36" t="s">
        <v>371</v>
      </c>
      <c r="B13" s="16"/>
      <c r="C13" s="17"/>
      <c r="D13" s="86" t="s">
        <v>270</v>
      </c>
      <c r="E13" s="3" t="s">
        <v>271</v>
      </c>
      <c r="F13" s="220" t="s">
        <v>33</v>
      </c>
      <c r="G13" s="87" t="s">
        <v>287</v>
      </c>
      <c r="H13" s="108" t="s">
        <v>288</v>
      </c>
      <c r="I13" s="97" t="s">
        <v>289</v>
      </c>
      <c r="J13" s="260" t="s">
        <v>93</v>
      </c>
      <c r="K13" s="90" t="s">
        <v>272</v>
      </c>
      <c r="L13" s="35" t="s">
        <v>359</v>
      </c>
    </row>
    <row r="14" spans="1:12" ht="31.5" customHeight="1">
      <c r="A14" s="36" t="s">
        <v>372</v>
      </c>
      <c r="B14" s="16"/>
      <c r="C14" s="17"/>
      <c r="D14" s="174" t="s">
        <v>95</v>
      </c>
      <c r="E14" s="129" t="s">
        <v>96</v>
      </c>
      <c r="F14" s="264" t="s">
        <v>33</v>
      </c>
      <c r="G14" s="267" t="s">
        <v>97</v>
      </c>
      <c r="H14" s="266" t="s">
        <v>98</v>
      </c>
      <c r="I14" s="265" t="s">
        <v>46</v>
      </c>
      <c r="J14" s="90" t="s">
        <v>57</v>
      </c>
      <c r="K14" s="89" t="s">
        <v>185</v>
      </c>
      <c r="L14" s="35" t="s">
        <v>359</v>
      </c>
    </row>
    <row r="15" spans="1:12" ht="31.5" customHeight="1">
      <c r="A15" s="36" t="s">
        <v>373</v>
      </c>
      <c r="B15" s="16"/>
      <c r="C15" s="17"/>
      <c r="D15" s="94" t="s">
        <v>173</v>
      </c>
      <c r="E15" s="3"/>
      <c r="F15" s="6" t="s">
        <v>34</v>
      </c>
      <c r="G15" s="87" t="s">
        <v>174</v>
      </c>
      <c r="H15" s="100" t="s">
        <v>175</v>
      </c>
      <c r="I15" s="120" t="s">
        <v>56</v>
      </c>
      <c r="J15" s="260" t="s">
        <v>47</v>
      </c>
      <c r="K15" s="89" t="s">
        <v>185</v>
      </c>
      <c r="L15" s="35" t="s">
        <v>359</v>
      </c>
    </row>
    <row r="16" spans="1:12" ht="31.5" customHeight="1">
      <c r="A16" s="36" t="s">
        <v>374</v>
      </c>
      <c r="B16" s="16"/>
      <c r="C16" s="17"/>
      <c r="D16" s="94" t="s">
        <v>191</v>
      </c>
      <c r="E16" s="3" t="s">
        <v>192</v>
      </c>
      <c r="F16" s="6" t="s">
        <v>34</v>
      </c>
      <c r="G16" s="87" t="s">
        <v>193</v>
      </c>
      <c r="H16" s="100" t="s">
        <v>194</v>
      </c>
      <c r="I16" s="120" t="s">
        <v>195</v>
      </c>
      <c r="J16" s="260" t="s">
        <v>196</v>
      </c>
      <c r="K16" s="89" t="s">
        <v>107</v>
      </c>
      <c r="L16" s="35" t="s">
        <v>359</v>
      </c>
    </row>
    <row r="17" spans="1:12" ht="31.5" customHeight="1">
      <c r="A17" s="36" t="s">
        <v>375</v>
      </c>
      <c r="B17" s="16"/>
      <c r="C17" s="17"/>
      <c r="D17" s="94" t="s">
        <v>90</v>
      </c>
      <c r="E17" s="3" t="s">
        <v>91</v>
      </c>
      <c r="F17" s="19" t="s">
        <v>94</v>
      </c>
      <c r="G17" s="87" t="s">
        <v>248</v>
      </c>
      <c r="H17" s="100" t="s">
        <v>249</v>
      </c>
      <c r="I17" s="89" t="s">
        <v>46</v>
      </c>
      <c r="J17" s="90" t="s">
        <v>57</v>
      </c>
      <c r="K17" s="89" t="s">
        <v>185</v>
      </c>
      <c r="L17" s="35" t="s">
        <v>359</v>
      </c>
    </row>
    <row r="18" spans="1:12" ht="31.5" customHeight="1">
      <c r="A18" s="36" t="s">
        <v>376</v>
      </c>
      <c r="B18" s="16"/>
      <c r="C18" s="17"/>
      <c r="D18" s="86" t="s">
        <v>219</v>
      </c>
      <c r="E18" s="3"/>
      <c r="F18" s="2" t="s">
        <v>39</v>
      </c>
      <c r="G18" s="87" t="s">
        <v>220</v>
      </c>
      <c r="H18" s="96" t="s">
        <v>221</v>
      </c>
      <c r="I18" s="89"/>
      <c r="J18" s="260"/>
      <c r="K18" s="93" t="s">
        <v>324</v>
      </c>
      <c r="L18" s="35" t="s">
        <v>359</v>
      </c>
    </row>
    <row r="19" spans="1:12" ht="31.5" customHeight="1">
      <c r="A19" s="36" t="s">
        <v>377</v>
      </c>
      <c r="B19" s="16"/>
      <c r="C19" s="17"/>
      <c r="D19" s="86" t="s">
        <v>154</v>
      </c>
      <c r="E19" s="3"/>
      <c r="F19" s="2">
        <v>2</v>
      </c>
      <c r="G19" s="109" t="s">
        <v>141</v>
      </c>
      <c r="H19" s="96" t="s">
        <v>142</v>
      </c>
      <c r="I19" s="121" t="s">
        <v>81</v>
      </c>
      <c r="J19" s="260" t="s">
        <v>81</v>
      </c>
      <c r="K19" s="120" t="s">
        <v>321</v>
      </c>
      <c r="L19" s="35" t="s">
        <v>359</v>
      </c>
    </row>
    <row r="20" spans="1:12" ht="31.5" customHeight="1">
      <c r="A20" s="36" t="s">
        <v>378</v>
      </c>
      <c r="B20" s="16"/>
      <c r="C20" s="17"/>
      <c r="D20" s="86" t="s">
        <v>154</v>
      </c>
      <c r="E20" s="3"/>
      <c r="F20" s="33">
        <v>2</v>
      </c>
      <c r="G20" s="109" t="s">
        <v>353</v>
      </c>
      <c r="H20" s="96" t="s">
        <v>205</v>
      </c>
      <c r="I20" s="120" t="s">
        <v>81</v>
      </c>
      <c r="J20" s="260" t="s">
        <v>206</v>
      </c>
      <c r="K20" s="89" t="s">
        <v>321</v>
      </c>
      <c r="L20" s="35" t="s">
        <v>359</v>
      </c>
    </row>
    <row r="21" spans="1:12" ht="31.5" customHeight="1">
      <c r="A21" s="36" t="s">
        <v>379</v>
      </c>
      <c r="B21" s="16"/>
      <c r="C21" s="17"/>
      <c r="D21" s="193" t="s">
        <v>222</v>
      </c>
      <c r="E21" s="3" t="s">
        <v>223</v>
      </c>
      <c r="F21" s="194" t="s">
        <v>33</v>
      </c>
      <c r="G21" s="118" t="s">
        <v>224</v>
      </c>
      <c r="H21" s="119" t="s">
        <v>225</v>
      </c>
      <c r="I21" s="124" t="s">
        <v>226</v>
      </c>
      <c r="J21" s="97" t="s">
        <v>137</v>
      </c>
      <c r="K21" s="93" t="s">
        <v>227</v>
      </c>
      <c r="L21" s="35" t="s">
        <v>359</v>
      </c>
    </row>
    <row r="22" spans="1:12" ht="31.5" customHeight="1">
      <c r="A22" s="36" t="s">
        <v>380</v>
      </c>
      <c r="B22" s="16"/>
      <c r="C22" s="17"/>
      <c r="D22" s="193" t="s">
        <v>64</v>
      </c>
      <c r="E22" s="3" t="s">
        <v>65</v>
      </c>
      <c r="F22" s="194" t="s">
        <v>34</v>
      </c>
      <c r="G22" s="118" t="s">
        <v>66</v>
      </c>
      <c r="H22" s="168" t="s">
        <v>67</v>
      </c>
      <c r="I22" s="107" t="s">
        <v>68</v>
      </c>
      <c r="J22" s="260" t="s">
        <v>68</v>
      </c>
      <c r="K22" s="93" t="s">
        <v>41</v>
      </c>
      <c r="L22" s="35" t="s">
        <v>359</v>
      </c>
    </row>
    <row r="23" spans="1:12" ht="31.5" customHeight="1">
      <c r="A23" s="36" t="s">
        <v>381</v>
      </c>
      <c r="B23" s="16"/>
      <c r="C23" s="17"/>
      <c r="D23" s="193" t="s">
        <v>64</v>
      </c>
      <c r="E23" s="3" t="s">
        <v>65</v>
      </c>
      <c r="F23" s="194" t="s">
        <v>34</v>
      </c>
      <c r="G23" s="118" t="s">
        <v>217</v>
      </c>
      <c r="H23" s="119" t="s">
        <v>218</v>
      </c>
      <c r="I23" s="107" t="s">
        <v>37</v>
      </c>
      <c r="J23" s="260" t="s">
        <v>68</v>
      </c>
      <c r="K23" s="93" t="s">
        <v>354</v>
      </c>
      <c r="L23" s="35" t="s">
        <v>359</v>
      </c>
    </row>
    <row r="24" spans="1:12" ht="31.5" customHeight="1">
      <c r="A24" s="36" t="s">
        <v>382</v>
      </c>
      <c r="B24" s="16"/>
      <c r="C24" s="17"/>
      <c r="D24" s="196" t="s">
        <v>234</v>
      </c>
      <c r="E24" s="3" t="s">
        <v>235</v>
      </c>
      <c r="F24" s="5" t="s">
        <v>33</v>
      </c>
      <c r="G24" s="223" t="s">
        <v>362</v>
      </c>
      <c r="H24" s="247" t="s">
        <v>361</v>
      </c>
      <c r="I24" s="224" t="s">
        <v>238</v>
      </c>
      <c r="J24" s="260" t="s">
        <v>93</v>
      </c>
      <c r="K24" s="101" t="s">
        <v>239</v>
      </c>
      <c r="L24" s="35" t="s">
        <v>359</v>
      </c>
    </row>
    <row r="25" spans="1:12" ht="31.5" customHeight="1">
      <c r="A25" s="36" t="s">
        <v>383</v>
      </c>
      <c r="B25" s="16"/>
      <c r="C25" s="17"/>
      <c r="D25" s="196" t="s">
        <v>234</v>
      </c>
      <c r="E25" s="3" t="s">
        <v>235</v>
      </c>
      <c r="F25" s="268" t="s">
        <v>33</v>
      </c>
      <c r="G25" s="118" t="s">
        <v>236</v>
      </c>
      <c r="H25" s="168" t="s">
        <v>237</v>
      </c>
      <c r="I25" s="124" t="s">
        <v>238</v>
      </c>
      <c r="J25" s="124" t="s">
        <v>93</v>
      </c>
      <c r="K25" s="93" t="s">
        <v>239</v>
      </c>
      <c r="L25" s="35" t="s">
        <v>359</v>
      </c>
    </row>
    <row r="26" spans="1:12" ht="31.5" customHeight="1">
      <c r="A26" s="36" t="s">
        <v>384</v>
      </c>
      <c r="B26" s="16"/>
      <c r="C26" s="17"/>
      <c r="D26" s="94" t="s">
        <v>240</v>
      </c>
      <c r="E26" s="3" t="s">
        <v>241</v>
      </c>
      <c r="F26" s="4" t="s">
        <v>33</v>
      </c>
      <c r="G26" s="87" t="s">
        <v>242</v>
      </c>
      <c r="H26" s="95" t="s">
        <v>243</v>
      </c>
      <c r="I26" s="90" t="s">
        <v>244</v>
      </c>
      <c r="J26" s="90" t="s">
        <v>36</v>
      </c>
      <c r="K26" s="190" t="s">
        <v>107</v>
      </c>
      <c r="L26" s="35" t="s">
        <v>359</v>
      </c>
    </row>
    <row r="27" spans="1:12" ht="31.5" customHeight="1">
      <c r="A27" s="36" t="s">
        <v>385</v>
      </c>
      <c r="B27" s="16"/>
      <c r="C27" s="17"/>
      <c r="D27" s="113" t="s">
        <v>144</v>
      </c>
      <c r="E27" s="116" t="s">
        <v>145</v>
      </c>
      <c r="F27" s="114" t="s">
        <v>71</v>
      </c>
      <c r="G27" s="115" t="s">
        <v>146</v>
      </c>
      <c r="H27" s="114" t="s">
        <v>147</v>
      </c>
      <c r="I27" s="117" t="s">
        <v>122</v>
      </c>
      <c r="J27" s="260" t="s">
        <v>130</v>
      </c>
      <c r="K27" s="120" t="s">
        <v>148</v>
      </c>
      <c r="L27" s="35" t="s">
        <v>359</v>
      </c>
    </row>
    <row r="28" spans="1:12" ht="31.5" customHeight="1">
      <c r="A28" s="36" t="s">
        <v>386</v>
      </c>
      <c r="B28" s="16"/>
      <c r="C28" s="17"/>
      <c r="D28" s="94" t="s">
        <v>207</v>
      </c>
      <c r="E28" s="3"/>
      <c r="F28" s="246" t="s">
        <v>34</v>
      </c>
      <c r="G28" s="102" t="s">
        <v>208</v>
      </c>
      <c r="H28" s="95" t="s">
        <v>209</v>
      </c>
      <c r="I28" s="120" t="s">
        <v>46</v>
      </c>
      <c r="J28" s="260" t="s">
        <v>47</v>
      </c>
      <c r="K28" s="89" t="s">
        <v>185</v>
      </c>
      <c r="L28" s="35" t="s">
        <v>359</v>
      </c>
    </row>
    <row r="29" spans="1:12" ht="31.5" customHeight="1">
      <c r="A29" s="36" t="s">
        <v>387</v>
      </c>
      <c r="B29" s="16"/>
      <c r="C29" s="17"/>
      <c r="D29" s="94" t="s">
        <v>180</v>
      </c>
      <c r="E29" s="3"/>
      <c r="F29" s="126" t="s">
        <v>34</v>
      </c>
      <c r="G29" s="87" t="s">
        <v>350</v>
      </c>
      <c r="H29" s="122" t="s">
        <v>181</v>
      </c>
      <c r="I29" s="120" t="s">
        <v>46</v>
      </c>
      <c r="J29" s="260" t="s">
        <v>47</v>
      </c>
      <c r="K29" s="89" t="s">
        <v>185</v>
      </c>
      <c r="L29" s="35" t="s">
        <v>359</v>
      </c>
    </row>
    <row r="30" spans="1:12" ht="31.5" customHeight="1">
      <c r="A30" s="36" t="s">
        <v>388</v>
      </c>
      <c r="B30" s="14"/>
      <c r="C30" s="14"/>
      <c r="D30" s="91" t="s">
        <v>203</v>
      </c>
      <c r="E30" s="3"/>
      <c r="F30" s="263" t="s">
        <v>39</v>
      </c>
      <c r="G30" s="144" t="s">
        <v>204</v>
      </c>
      <c r="H30" s="96" t="s">
        <v>83</v>
      </c>
      <c r="I30" s="249"/>
      <c r="J30" s="260"/>
      <c r="K30" s="89" t="s">
        <v>82</v>
      </c>
      <c r="L30" s="35" t="s">
        <v>359</v>
      </c>
    </row>
    <row r="31" spans="1:12" ht="31.5" customHeight="1">
      <c r="A31" s="36" t="s">
        <v>389</v>
      </c>
      <c r="B31" s="16"/>
      <c r="C31" s="17"/>
      <c r="D31" s="94" t="s">
        <v>250</v>
      </c>
      <c r="E31" s="3" t="s">
        <v>251</v>
      </c>
      <c r="F31" s="19" t="s">
        <v>94</v>
      </c>
      <c r="G31" s="87" t="s">
        <v>252</v>
      </c>
      <c r="H31" s="100" t="s">
        <v>253</v>
      </c>
      <c r="I31" s="89" t="s">
        <v>46</v>
      </c>
      <c r="J31" s="90" t="s">
        <v>57</v>
      </c>
      <c r="K31" s="89" t="s">
        <v>185</v>
      </c>
      <c r="L31" s="35" t="s">
        <v>359</v>
      </c>
    </row>
    <row r="32" spans="1:12" ht="31.5" customHeight="1">
      <c r="A32" s="36" t="s">
        <v>390</v>
      </c>
      <c r="B32" s="14"/>
      <c r="C32" s="14"/>
      <c r="D32" s="86" t="s">
        <v>78</v>
      </c>
      <c r="E32" s="3"/>
      <c r="F32" s="2" t="s">
        <v>39</v>
      </c>
      <c r="G32" s="109" t="s">
        <v>79</v>
      </c>
      <c r="H32" s="98" t="s">
        <v>80</v>
      </c>
      <c r="I32" s="103" t="s">
        <v>81</v>
      </c>
      <c r="J32" s="260" t="s">
        <v>81</v>
      </c>
      <c r="K32" s="120" t="s">
        <v>82</v>
      </c>
      <c r="L32" s="35" t="s">
        <v>359</v>
      </c>
    </row>
    <row r="33" spans="1:12" ht="31.5" customHeight="1">
      <c r="A33" s="36" t="s">
        <v>391</v>
      </c>
      <c r="B33" s="14"/>
      <c r="C33" s="14"/>
      <c r="D33" s="94" t="s">
        <v>201</v>
      </c>
      <c r="E33" s="3"/>
      <c r="F33" s="251" t="s">
        <v>34</v>
      </c>
      <c r="G33" s="87" t="s">
        <v>202</v>
      </c>
      <c r="H33" s="100" t="s">
        <v>190</v>
      </c>
      <c r="I33" s="120" t="s">
        <v>46</v>
      </c>
      <c r="J33" s="260" t="s">
        <v>47</v>
      </c>
      <c r="K33" s="89" t="s">
        <v>185</v>
      </c>
      <c r="L33" s="35" t="s">
        <v>359</v>
      </c>
    </row>
    <row r="34" spans="1:12" ht="31.5" customHeight="1">
      <c r="A34" s="36" t="s">
        <v>392</v>
      </c>
      <c r="B34" s="16"/>
      <c r="C34" s="17"/>
      <c r="D34" s="113" t="s">
        <v>149</v>
      </c>
      <c r="E34" s="116"/>
      <c r="F34" s="114" t="s">
        <v>39</v>
      </c>
      <c r="G34" s="115" t="s">
        <v>150</v>
      </c>
      <c r="H34" s="114" t="s">
        <v>151</v>
      </c>
      <c r="I34" s="117" t="s">
        <v>152</v>
      </c>
      <c r="J34" s="260" t="s">
        <v>153</v>
      </c>
      <c r="K34" s="120" t="s">
        <v>324</v>
      </c>
      <c r="L34" s="35" t="s">
        <v>359</v>
      </c>
    </row>
    <row r="35" spans="1:12" ht="31.5" customHeight="1">
      <c r="A35" s="36" t="s">
        <v>393</v>
      </c>
      <c r="B35" s="16"/>
      <c r="C35" s="17"/>
      <c r="D35" s="86" t="s">
        <v>306</v>
      </c>
      <c r="E35" s="3" t="s">
        <v>307</v>
      </c>
      <c r="F35" s="246">
        <v>1</v>
      </c>
      <c r="G35" s="106" t="s">
        <v>308</v>
      </c>
      <c r="H35" s="96" t="s">
        <v>309</v>
      </c>
      <c r="I35" s="92" t="s">
        <v>310</v>
      </c>
      <c r="J35" s="260" t="s">
        <v>297</v>
      </c>
      <c r="K35" s="101" t="s">
        <v>298</v>
      </c>
      <c r="L35" s="35" t="s">
        <v>359</v>
      </c>
    </row>
    <row r="36" spans="1:12" ht="31.5" customHeight="1">
      <c r="A36" s="36" t="s">
        <v>394</v>
      </c>
      <c r="B36" s="16"/>
      <c r="C36" s="17"/>
      <c r="D36" s="94" t="s">
        <v>182</v>
      </c>
      <c r="E36" s="3"/>
      <c r="F36" s="99" t="s">
        <v>39</v>
      </c>
      <c r="G36" s="87" t="s">
        <v>183</v>
      </c>
      <c r="H36" s="100" t="s">
        <v>184</v>
      </c>
      <c r="I36" s="120" t="s">
        <v>46</v>
      </c>
      <c r="J36" s="260" t="s">
        <v>47</v>
      </c>
      <c r="K36" s="89" t="s">
        <v>185</v>
      </c>
      <c r="L36" s="35" t="s">
        <v>359</v>
      </c>
    </row>
    <row r="37" spans="1:12" ht="31.5" customHeight="1">
      <c r="A37" s="36" t="s">
        <v>395</v>
      </c>
      <c r="B37" s="16"/>
      <c r="C37" s="17"/>
      <c r="D37" s="113" t="s">
        <v>118</v>
      </c>
      <c r="E37" s="169" t="s">
        <v>119</v>
      </c>
      <c r="F37" s="114" t="s">
        <v>49</v>
      </c>
      <c r="G37" s="115" t="s">
        <v>120</v>
      </c>
      <c r="H37" s="114" t="s">
        <v>121</v>
      </c>
      <c r="I37" s="117" t="s">
        <v>122</v>
      </c>
      <c r="J37" s="260" t="s">
        <v>123</v>
      </c>
      <c r="K37" s="120" t="s">
        <v>124</v>
      </c>
      <c r="L37" s="35" t="s">
        <v>359</v>
      </c>
    </row>
    <row r="38" spans="1:12" ht="31.5" customHeight="1">
      <c r="A38" s="36" t="s">
        <v>396</v>
      </c>
      <c r="B38" s="16"/>
      <c r="C38" s="17"/>
      <c r="D38" s="94" t="s">
        <v>228</v>
      </c>
      <c r="E38" s="3"/>
      <c r="F38" s="19">
        <v>3</v>
      </c>
      <c r="G38" s="87" t="s">
        <v>229</v>
      </c>
      <c r="H38" s="95" t="s">
        <v>230</v>
      </c>
      <c r="I38" s="89" t="s">
        <v>46</v>
      </c>
      <c r="J38" s="90" t="s">
        <v>103</v>
      </c>
      <c r="K38" s="89" t="s">
        <v>185</v>
      </c>
      <c r="L38" s="35" t="s">
        <v>359</v>
      </c>
    </row>
    <row r="39" spans="1:12" ht="31.5" customHeight="1">
      <c r="A39" s="36" t="s">
        <v>397</v>
      </c>
      <c r="B39" s="16"/>
      <c r="C39" s="17"/>
      <c r="D39" s="94" t="s">
        <v>311</v>
      </c>
      <c r="E39" s="3" t="s">
        <v>312</v>
      </c>
      <c r="F39" s="19" t="s">
        <v>39</v>
      </c>
      <c r="G39" s="87" t="s">
        <v>313</v>
      </c>
      <c r="H39" s="95" t="s">
        <v>314</v>
      </c>
      <c r="I39" s="97" t="s">
        <v>315</v>
      </c>
      <c r="J39" s="260" t="s">
        <v>215</v>
      </c>
      <c r="K39" s="101" t="s">
        <v>216</v>
      </c>
      <c r="L39" s="35" t="s">
        <v>359</v>
      </c>
    </row>
    <row r="40" spans="1:12" ht="31.5" customHeight="1">
      <c r="A40" s="36" t="s">
        <v>398</v>
      </c>
      <c r="B40" s="16"/>
      <c r="C40" s="17"/>
      <c r="D40" s="86" t="s">
        <v>256</v>
      </c>
      <c r="E40" s="3"/>
      <c r="F40" s="2" t="s">
        <v>39</v>
      </c>
      <c r="G40" s="87" t="s">
        <v>257</v>
      </c>
      <c r="H40" s="88" t="s">
        <v>258</v>
      </c>
      <c r="I40" s="90"/>
      <c r="J40" s="260" t="s">
        <v>357</v>
      </c>
      <c r="K40" s="93" t="s">
        <v>326</v>
      </c>
      <c r="L40" s="35" t="s">
        <v>359</v>
      </c>
    </row>
    <row r="41" spans="1:12" ht="31.5" customHeight="1">
      <c r="A41" s="36" t="s">
        <v>399</v>
      </c>
      <c r="B41" s="16"/>
      <c r="C41" s="17"/>
      <c r="D41" s="86" t="s">
        <v>198</v>
      </c>
      <c r="E41" s="3"/>
      <c r="F41" s="2" t="s">
        <v>34</v>
      </c>
      <c r="G41" s="87" t="s">
        <v>352</v>
      </c>
      <c r="H41" s="88" t="s">
        <v>200</v>
      </c>
      <c r="I41" s="120" t="s">
        <v>46</v>
      </c>
      <c r="J41" s="260" t="s">
        <v>47</v>
      </c>
      <c r="K41" s="89" t="s">
        <v>185</v>
      </c>
      <c r="L41" s="35" t="s">
        <v>359</v>
      </c>
    </row>
    <row r="42" spans="1:12" ht="31.5" customHeight="1">
      <c r="A42" s="36" t="s">
        <v>400</v>
      </c>
      <c r="B42" s="16"/>
      <c r="C42" s="17"/>
      <c r="D42" s="86" t="s">
        <v>156</v>
      </c>
      <c r="E42" s="3"/>
      <c r="F42" s="2" t="s">
        <v>39</v>
      </c>
      <c r="G42" s="109" t="s">
        <v>170</v>
      </c>
      <c r="H42" s="96" t="s">
        <v>171</v>
      </c>
      <c r="I42" s="103" t="s">
        <v>81</v>
      </c>
      <c r="J42" s="260" t="s">
        <v>81</v>
      </c>
      <c r="K42" s="120" t="s">
        <v>82</v>
      </c>
      <c r="L42" s="35" t="s">
        <v>359</v>
      </c>
    </row>
    <row r="43" spans="1:12" ht="31.5" customHeight="1">
      <c r="A43" s="36" t="s">
        <v>401</v>
      </c>
      <c r="B43" s="16"/>
      <c r="C43" s="17"/>
      <c r="D43" s="86" t="s">
        <v>156</v>
      </c>
      <c r="E43" s="3"/>
      <c r="F43" s="2" t="s">
        <v>39</v>
      </c>
      <c r="G43" s="109" t="s">
        <v>157</v>
      </c>
      <c r="H43" s="96" t="s">
        <v>158</v>
      </c>
      <c r="I43" s="103" t="s">
        <v>81</v>
      </c>
      <c r="J43" s="260" t="s">
        <v>81</v>
      </c>
      <c r="K43" s="120" t="s">
        <v>82</v>
      </c>
      <c r="L43" s="35" t="s">
        <v>359</v>
      </c>
    </row>
    <row r="44" spans="1:12" ht="31.5" customHeight="1">
      <c r="A44" s="36" t="s">
        <v>402</v>
      </c>
      <c r="B44" s="16"/>
      <c r="C44" s="17"/>
      <c r="D44" s="113" t="s">
        <v>126</v>
      </c>
      <c r="E44" s="116" t="s">
        <v>127</v>
      </c>
      <c r="F44" s="114" t="s">
        <v>34</v>
      </c>
      <c r="G44" s="237" t="s">
        <v>128</v>
      </c>
      <c r="H44" s="88" t="s">
        <v>129</v>
      </c>
      <c r="I44" s="261" t="s">
        <v>122</v>
      </c>
      <c r="J44" s="260" t="s">
        <v>130</v>
      </c>
      <c r="K44" s="120" t="s">
        <v>148</v>
      </c>
      <c r="L44" s="35" t="s">
        <v>359</v>
      </c>
    </row>
    <row r="45" spans="1:12" ht="31.5" customHeight="1">
      <c r="A45" s="36" t="s">
        <v>403</v>
      </c>
      <c r="B45" s="16"/>
      <c r="C45" s="17"/>
      <c r="D45" s="86" t="s">
        <v>274</v>
      </c>
      <c r="E45" s="3" t="s">
        <v>275</v>
      </c>
      <c r="F45" s="2" t="s">
        <v>39</v>
      </c>
      <c r="G45" s="106" t="s">
        <v>276</v>
      </c>
      <c r="H45" s="88" t="s">
        <v>277</v>
      </c>
      <c r="I45" s="107" t="s">
        <v>278</v>
      </c>
      <c r="J45" s="260" t="s">
        <v>93</v>
      </c>
      <c r="K45" s="93" t="s">
        <v>279</v>
      </c>
      <c r="L45" s="35" t="s">
        <v>359</v>
      </c>
    </row>
    <row r="46" spans="1:12" ht="31.5" customHeight="1">
      <c r="A46" s="36" t="s">
        <v>404</v>
      </c>
      <c r="B46" s="16"/>
      <c r="C46" s="17"/>
      <c r="D46" s="86" t="s">
        <v>274</v>
      </c>
      <c r="E46" s="3" t="s">
        <v>275</v>
      </c>
      <c r="F46" s="2" t="s">
        <v>39</v>
      </c>
      <c r="G46" s="106" t="s">
        <v>318</v>
      </c>
      <c r="H46" s="88" t="s">
        <v>319</v>
      </c>
      <c r="I46" s="107" t="s">
        <v>320</v>
      </c>
      <c r="J46" s="260" t="s">
        <v>93</v>
      </c>
      <c r="K46" s="93" t="s">
        <v>279</v>
      </c>
      <c r="L46" s="35" t="s">
        <v>359</v>
      </c>
    </row>
    <row r="47" spans="1:12" ht="31.5" customHeight="1">
      <c r="A47" s="36" t="s">
        <v>405</v>
      </c>
      <c r="B47" s="16"/>
      <c r="C47" s="17"/>
      <c r="D47" s="222" t="s">
        <v>281</v>
      </c>
      <c r="E47" s="3"/>
      <c r="F47" s="19" t="s">
        <v>39</v>
      </c>
      <c r="G47" s="222" t="s">
        <v>282</v>
      </c>
      <c r="H47" s="233" t="s">
        <v>283</v>
      </c>
      <c r="I47" s="125" t="s">
        <v>284</v>
      </c>
      <c r="J47" s="260" t="s">
        <v>285</v>
      </c>
      <c r="K47" s="101" t="s">
        <v>286</v>
      </c>
      <c r="L47" s="35" t="s">
        <v>359</v>
      </c>
    </row>
    <row r="48" spans="1:12" ht="31.5" customHeight="1">
      <c r="A48" s="36" t="s">
        <v>406</v>
      </c>
      <c r="B48" s="14"/>
      <c r="C48" s="14"/>
      <c r="D48" s="149" t="s">
        <v>44</v>
      </c>
      <c r="E48" s="34"/>
      <c r="F48" s="191" t="s">
        <v>34</v>
      </c>
      <c r="G48" s="145" t="s">
        <v>210</v>
      </c>
      <c r="H48" s="257" t="s">
        <v>45</v>
      </c>
      <c r="I48" s="120" t="s">
        <v>46</v>
      </c>
      <c r="J48" s="260" t="s">
        <v>47</v>
      </c>
      <c r="K48" s="89" t="s">
        <v>185</v>
      </c>
      <c r="L48" s="35" t="s">
        <v>359</v>
      </c>
    </row>
    <row r="49" spans="1:12" ht="31.5" customHeight="1">
      <c r="A49" s="36" t="s">
        <v>407</v>
      </c>
      <c r="B49" s="16"/>
      <c r="C49" s="17"/>
      <c r="D49" s="86" t="s">
        <v>163</v>
      </c>
      <c r="E49" s="3"/>
      <c r="F49" s="2" t="s">
        <v>39</v>
      </c>
      <c r="G49" s="87" t="s">
        <v>164</v>
      </c>
      <c r="H49" s="88" t="s">
        <v>165</v>
      </c>
      <c r="I49" s="97"/>
      <c r="J49" s="260" t="s">
        <v>358</v>
      </c>
      <c r="K49" s="93" t="s">
        <v>166</v>
      </c>
      <c r="L49" s="35" t="s">
        <v>359</v>
      </c>
    </row>
    <row r="50" spans="1:12" ht="31.5" customHeight="1">
      <c r="A50" s="36" t="s">
        <v>408</v>
      </c>
      <c r="B50" s="16"/>
      <c r="C50" s="17"/>
      <c r="D50" s="105" t="s">
        <v>140</v>
      </c>
      <c r="E50" s="34"/>
      <c r="F50" s="61" t="s">
        <v>39</v>
      </c>
      <c r="G50" s="256" t="s">
        <v>141</v>
      </c>
      <c r="H50" s="111" t="s">
        <v>142</v>
      </c>
      <c r="I50" s="121" t="s">
        <v>81</v>
      </c>
      <c r="J50" s="260" t="s">
        <v>81</v>
      </c>
      <c r="K50" s="120" t="s">
        <v>82</v>
      </c>
      <c r="L50" s="35" t="s">
        <v>359</v>
      </c>
    </row>
    <row r="51" spans="1:12" ht="31.5" customHeight="1">
      <c r="A51" s="36" t="s">
        <v>409</v>
      </c>
      <c r="B51" s="16"/>
      <c r="C51" s="17"/>
      <c r="D51" s="94" t="s">
        <v>197</v>
      </c>
      <c r="E51" s="3"/>
      <c r="F51" s="19" t="s">
        <v>49</v>
      </c>
      <c r="G51" s="87" t="s">
        <v>183</v>
      </c>
      <c r="H51" s="100" t="s">
        <v>184</v>
      </c>
      <c r="I51" s="120" t="s">
        <v>46</v>
      </c>
      <c r="J51" s="260" t="s">
        <v>47</v>
      </c>
      <c r="K51" s="89" t="s">
        <v>185</v>
      </c>
      <c r="L51" s="35" t="s">
        <v>359</v>
      </c>
    </row>
    <row r="52" spans="1:12" ht="31.5" customHeight="1">
      <c r="A52" s="36" t="s">
        <v>410</v>
      </c>
      <c r="B52" s="16"/>
      <c r="C52" s="17"/>
      <c r="D52" s="94" t="s">
        <v>72</v>
      </c>
      <c r="E52" s="3" t="s">
        <v>73</v>
      </c>
      <c r="F52" s="19" t="s">
        <v>33</v>
      </c>
      <c r="G52" s="87" t="s">
        <v>74</v>
      </c>
      <c r="H52" s="95" t="s">
        <v>75</v>
      </c>
      <c r="I52" s="90" t="s">
        <v>76</v>
      </c>
      <c r="J52" s="97" t="s">
        <v>77</v>
      </c>
      <c r="K52" s="101" t="s">
        <v>356</v>
      </c>
      <c r="L52" s="35" t="s">
        <v>359</v>
      </c>
    </row>
    <row r="53" spans="1:12" ht="31.5" customHeight="1">
      <c r="A53" s="36" t="s">
        <v>411</v>
      </c>
      <c r="B53" s="16"/>
      <c r="C53" s="17"/>
      <c r="D53" s="86" t="s">
        <v>159</v>
      </c>
      <c r="E53" s="3"/>
      <c r="F53" s="2" t="s">
        <v>39</v>
      </c>
      <c r="G53" s="109" t="s">
        <v>160</v>
      </c>
      <c r="H53" s="98" t="s">
        <v>161</v>
      </c>
      <c r="I53" s="103" t="s">
        <v>81</v>
      </c>
      <c r="J53" s="260" t="s">
        <v>162</v>
      </c>
      <c r="K53" s="120" t="s">
        <v>82</v>
      </c>
      <c r="L53" s="35" t="s">
        <v>359</v>
      </c>
    </row>
    <row r="54" spans="1:12" ht="31.5" customHeight="1">
      <c r="A54" s="36" t="s">
        <v>412</v>
      </c>
      <c r="B54" s="16"/>
      <c r="C54" s="17"/>
      <c r="D54" s="86" t="s">
        <v>159</v>
      </c>
      <c r="E54" s="3"/>
      <c r="F54" s="2" t="s">
        <v>39</v>
      </c>
      <c r="G54" s="109" t="s">
        <v>231</v>
      </c>
      <c r="H54" s="98" t="s">
        <v>158</v>
      </c>
      <c r="I54" s="103" t="s">
        <v>81</v>
      </c>
      <c r="J54" s="121" t="s">
        <v>162</v>
      </c>
      <c r="K54" s="120" t="s">
        <v>82</v>
      </c>
      <c r="L54" s="35" t="s">
        <v>359</v>
      </c>
    </row>
    <row r="55" spans="1:12" ht="31.5" customHeight="1">
      <c r="A55" s="36" t="s">
        <v>413</v>
      </c>
      <c r="B55" s="16"/>
      <c r="C55" s="17"/>
      <c r="D55" s="86" t="s">
        <v>345</v>
      </c>
      <c r="E55" s="3" t="s">
        <v>303</v>
      </c>
      <c r="F55" s="2" t="s">
        <v>33</v>
      </c>
      <c r="G55" s="109" t="s">
        <v>304</v>
      </c>
      <c r="H55" s="96" t="s">
        <v>305</v>
      </c>
      <c r="I55" s="120" t="s">
        <v>46</v>
      </c>
      <c r="J55" s="260" t="s">
        <v>57</v>
      </c>
      <c r="K55" s="89" t="s">
        <v>185</v>
      </c>
      <c r="L55" s="35" t="s">
        <v>359</v>
      </c>
    </row>
    <row r="56" spans="1:12" ht="31.5" customHeight="1">
      <c r="A56" s="36" t="s">
        <v>414</v>
      </c>
      <c r="B56" s="16"/>
      <c r="C56" s="17"/>
      <c r="D56" s="86" t="s">
        <v>211</v>
      </c>
      <c r="E56" s="3"/>
      <c r="F56" s="192" t="s">
        <v>34</v>
      </c>
      <c r="G56" s="143" t="s">
        <v>212</v>
      </c>
      <c r="H56" s="172" t="s">
        <v>213</v>
      </c>
      <c r="I56" s="120" t="s">
        <v>214</v>
      </c>
      <c r="J56" s="260" t="s">
        <v>215</v>
      </c>
      <c r="K56" s="89" t="s">
        <v>216</v>
      </c>
      <c r="L56" s="35" t="s">
        <v>359</v>
      </c>
    </row>
    <row r="57" spans="1:12" ht="31.5" customHeight="1">
      <c r="A57" s="36" t="s">
        <v>415</v>
      </c>
      <c r="B57" s="14"/>
      <c r="C57" s="14"/>
      <c r="D57" s="86" t="s">
        <v>299</v>
      </c>
      <c r="E57" s="3"/>
      <c r="F57" s="2" t="s">
        <v>39</v>
      </c>
      <c r="G57" s="87" t="s">
        <v>300</v>
      </c>
      <c r="H57" s="88" t="s">
        <v>301</v>
      </c>
      <c r="I57" s="97" t="s">
        <v>302</v>
      </c>
      <c r="J57" s="260" t="s">
        <v>285</v>
      </c>
      <c r="K57" s="93" t="s">
        <v>286</v>
      </c>
      <c r="L57" s="35" t="s">
        <v>359</v>
      </c>
    </row>
    <row r="58" spans="1:12" ht="31.5" customHeight="1">
      <c r="A58" s="36" t="s">
        <v>416</v>
      </c>
      <c r="B58" s="16"/>
      <c r="C58" s="17"/>
      <c r="D58" s="184" t="s">
        <v>167</v>
      </c>
      <c r="E58" s="3"/>
      <c r="F58" s="185" t="s">
        <v>39</v>
      </c>
      <c r="G58" s="186" t="s">
        <v>168</v>
      </c>
      <c r="H58" s="187" t="s">
        <v>169</v>
      </c>
      <c r="I58" s="90" t="s">
        <v>81</v>
      </c>
      <c r="J58" s="260" t="s">
        <v>81</v>
      </c>
      <c r="K58" s="89" t="s">
        <v>82</v>
      </c>
      <c r="L58" s="35" t="s">
        <v>359</v>
      </c>
    </row>
    <row r="59" spans="1:12" ht="31.5" customHeight="1">
      <c r="A59" s="36" t="s">
        <v>417</v>
      </c>
      <c r="B59" s="16"/>
      <c r="C59" s="17"/>
      <c r="D59" s="86" t="s">
        <v>172</v>
      </c>
      <c r="E59" s="3"/>
      <c r="F59" s="2" t="s">
        <v>39</v>
      </c>
      <c r="G59" s="109" t="s">
        <v>160</v>
      </c>
      <c r="H59" s="96" t="s">
        <v>161</v>
      </c>
      <c r="I59" s="103" t="s">
        <v>81</v>
      </c>
      <c r="J59" s="260" t="s">
        <v>162</v>
      </c>
      <c r="K59" s="120" t="s">
        <v>82</v>
      </c>
      <c r="L59" s="35" t="s">
        <v>359</v>
      </c>
    </row>
    <row r="60" spans="1:12" ht="31.5" customHeight="1">
      <c r="A60" s="36" t="s">
        <v>418</v>
      </c>
      <c r="B60" s="16"/>
      <c r="C60" s="17"/>
      <c r="D60" s="86" t="s">
        <v>58</v>
      </c>
      <c r="E60" s="3"/>
      <c r="F60" s="2" t="s">
        <v>34</v>
      </c>
      <c r="G60" s="87" t="s">
        <v>59</v>
      </c>
      <c r="H60" s="96" t="s">
        <v>60</v>
      </c>
      <c r="I60" s="120" t="s">
        <v>46</v>
      </c>
      <c r="J60" s="260" t="s">
        <v>57</v>
      </c>
      <c r="K60" s="89" t="s">
        <v>185</v>
      </c>
      <c r="L60" s="35" t="s">
        <v>359</v>
      </c>
    </row>
    <row r="61" spans="1:12" ht="31.5" customHeight="1">
      <c r="A61" s="36" t="s">
        <v>419</v>
      </c>
      <c r="B61" s="16"/>
      <c r="C61" s="17"/>
      <c r="D61" s="86" t="s">
        <v>102</v>
      </c>
      <c r="E61" s="3" t="s">
        <v>35</v>
      </c>
      <c r="F61" s="2" t="s">
        <v>39</v>
      </c>
      <c r="G61" s="106" t="s">
        <v>290</v>
      </c>
      <c r="H61" s="88" t="s">
        <v>291</v>
      </c>
      <c r="I61" s="107" t="s">
        <v>273</v>
      </c>
      <c r="J61" s="260" t="s">
        <v>36</v>
      </c>
      <c r="K61" s="101" t="s">
        <v>348</v>
      </c>
      <c r="L61" s="35" t="s">
        <v>359</v>
      </c>
    </row>
    <row r="62" spans="1:12" ht="31.5" customHeight="1">
      <c r="A62" s="36" t="s">
        <v>420</v>
      </c>
      <c r="B62" s="16"/>
      <c r="C62" s="17"/>
      <c r="D62" s="86" t="s">
        <v>102</v>
      </c>
      <c r="E62" s="3" t="s">
        <v>35</v>
      </c>
      <c r="F62" s="2" t="s">
        <v>39</v>
      </c>
      <c r="G62" s="106" t="s">
        <v>61</v>
      </c>
      <c r="H62" s="88" t="s">
        <v>62</v>
      </c>
      <c r="I62" s="107" t="s">
        <v>42</v>
      </c>
      <c r="J62" s="107" t="s">
        <v>36</v>
      </c>
      <c r="K62" s="93" t="s">
        <v>239</v>
      </c>
      <c r="L62" s="35" t="s">
        <v>359</v>
      </c>
    </row>
    <row r="63" spans="1:12" ht="31.5" customHeight="1">
      <c r="A63" s="36" t="s">
        <v>421</v>
      </c>
      <c r="B63" s="16"/>
      <c r="C63" s="17"/>
      <c r="D63" s="188" t="s">
        <v>177</v>
      </c>
      <c r="E63" s="3"/>
      <c r="F63" s="2" t="s">
        <v>71</v>
      </c>
      <c r="G63" s="189" t="s">
        <v>178</v>
      </c>
      <c r="H63" s="96" t="s">
        <v>179</v>
      </c>
      <c r="I63" s="120" t="s">
        <v>46</v>
      </c>
      <c r="J63" s="260" t="s">
        <v>47</v>
      </c>
      <c r="K63" s="89" t="s">
        <v>185</v>
      </c>
      <c r="L63" s="35" t="s">
        <v>359</v>
      </c>
    </row>
    <row r="64" spans="1:12" ht="31.5" customHeight="1">
      <c r="A64" s="36" t="s">
        <v>422</v>
      </c>
      <c r="B64" s="16"/>
      <c r="C64" s="17"/>
      <c r="D64" s="86" t="s">
        <v>189</v>
      </c>
      <c r="E64" s="3"/>
      <c r="F64" s="2" t="s">
        <v>49</v>
      </c>
      <c r="G64" s="87" t="s">
        <v>351</v>
      </c>
      <c r="H64" s="96" t="s">
        <v>190</v>
      </c>
      <c r="I64" s="120" t="s">
        <v>46</v>
      </c>
      <c r="J64" s="260" t="s">
        <v>47</v>
      </c>
      <c r="K64" s="89" t="s">
        <v>185</v>
      </c>
      <c r="L64" s="35" t="s">
        <v>359</v>
      </c>
    </row>
    <row r="65" spans="1:12" ht="31.5" customHeight="1">
      <c r="A65" s="36" t="s">
        <v>423</v>
      </c>
      <c r="B65" s="16"/>
      <c r="C65" s="17"/>
      <c r="D65" s="86" t="s">
        <v>245</v>
      </c>
      <c r="E65" s="3" t="s">
        <v>246</v>
      </c>
      <c r="F65" s="2" t="s">
        <v>94</v>
      </c>
      <c r="G65" s="87" t="s">
        <v>92</v>
      </c>
      <c r="H65" s="88" t="s">
        <v>247</v>
      </c>
      <c r="I65" s="89" t="s">
        <v>46</v>
      </c>
      <c r="J65" s="90" t="s">
        <v>57</v>
      </c>
      <c r="K65" s="89" t="s">
        <v>185</v>
      </c>
      <c r="L65" s="35" t="s">
        <v>359</v>
      </c>
    </row>
    <row r="66" spans="1:12" ht="31.5" customHeight="1">
      <c r="A66" s="36" t="s">
        <v>424</v>
      </c>
      <c r="B66" s="16"/>
      <c r="C66" s="17"/>
      <c r="D66" s="86" t="s">
        <v>50</v>
      </c>
      <c r="E66" s="3" t="s">
        <v>125</v>
      </c>
      <c r="F66" s="2" t="s">
        <v>34</v>
      </c>
      <c r="G66" s="87" t="s">
        <v>51</v>
      </c>
      <c r="H66" s="88" t="s">
        <v>52</v>
      </c>
      <c r="I66" s="120" t="s">
        <v>46</v>
      </c>
      <c r="J66" s="260" t="s">
        <v>47</v>
      </c>
      <c r="K66" s="89" t="s">
        <v>185</v>
      </c>
      <c r="L66" s="35" t="s">
        <v>359</v>
      </c>
    </row>
    <row r="67" spans="1:12" ht="31.5" customHeight="1">
      <c r="A67" s="36" t="s">
        <v>425</v>
      </c>
      <c r="B67" s="16"/>
      <c r="C67" s="17"/>
      <c r="D67" s="86" t="s">
        <v>292</v>
      </c>
      <c r="E67" s="3" t="s">
        <v>293</v>
      </c>
      <c r="F67" s="2" t="s">
        <v>33</v>
      </c>
      <c r="G67" s="102" t="s">
        <v>294</v>
      </c>
      <c r="H67" s="88" t="s">
        <v>295</v>
      </c>
      <c r="I67" s="90" t="s">
        <v>296</v>
      </c>
      <c r="J67" s="260" t="s">
        <v>297</v>
      </c>
      <c r="K67" s="93" t="s">
        <v>298</v>
      </c>
      <c r="L67" s="35" t="s">
        <v>359</v>
      </c>
    </row>
    <row r="68" spans="1:12" ht="31.5" customHeight="1">
      <c r="A68" s="36" t="s">
        <v>426</v>
      </c>
      <c r="B68" s="16"/>
      <c r="C68" s="17"/>
      <c r="D68" s="86" t="s">
        <v>292</v>
      </c>
      <c r="E68" s="3" t="s">
        <v>293</v>
      </c>
      <c r="F68" s="2" t="s">
        <v>33</v>
      </c>
      <c r="G68" s="102" t="s">
        <v>316</v>
      </c>
      <c r="H68" s="88" t="s">
        <v>317</v>
      </c>
      <c r="I68" s="90" t="s">
        <v>296</v>
      </c>
      <c r="J68" s="260" t="s">
        <v>297</v>
      </c>
      <c r="K68" s="93" t="s">
        <v>298</v>
      </c>
      <c r="L68" s="35" t="s">
        <v>359</v>
      </c>
    </row>
    <row r="69" spans="1:12" ht="31.5" customHeight="1">
      <c r="A69" s="164"/>
      <c r="B69" s="165"/>
      <c r="C69" s="166"/>
      <c r="D69" s="59"/>
      <c r="E69" s="60"/>
      <c r="F69" s="61"/>
      <c r="G69" s="151"/>
      <c r="H69" s="152"/>
      <c r="I69" s="136"/>
      <c r="J69" s="136"/>
      <c r="K69" s="137"/>
      <c r="L69" s="167"/>
    </row>
    <row r="70" spans="1:12" ht="14.25">
      <c r="A70" s="20"/>
      <c r="B70" s="20"/>
      <c r="C70" s="20"/>
      <c r="D70" s="18"/>
      <c r="E70" s="18"/>
      <c r="F70" s="18"/>
      <c r="G70" s="18"/>
      <c r="H70" s="18"/>
      <c r="I70" s="21"/>
      <c r="J70" s="21"/>
      <c r="K70" s="22"/>
      <c r="L70" s="18"/>
    </row>
    <row r="71" spans="1:12" ht="14.25">
      <c r="A71" s="20"/>
      <c r="B71" s="20"/>
      <c r="C71" s="20"/>
      <c r="D71" s="23" t="s">
        <v>13</v>
      </c>
      <c r="E71" s="18"/>
      <c r="F71" s="18"/>
      <c r="G71" s="18"/>
      <c r="H71" s="18"/>
      <c r="I71" s="1" t="s">
        <v>429</v>
      </c>
      <c r="J71" s="21"/>
      <c r="K71" s="22"/>
      <c r="L71" s="18"/>
    </row>
    <row r="72" spans="1:12" ht="14.25">
      <c r="A72" s="20"/>
      <c r="B72" s="20"/>
      <c r="C72" s="20"/>
      <c r="D72" s="18"/>
      <c r="E72" s="18"/>
      <c r="F72" s="23"/>
      <c r="G72" s="18"/>
      <c r="H72" s="18"/>
      <c r="I72" s="21"/>
      <c r="J72" s="21"/>
      <c r="K72" s="22"/>
      <c r="L72" s="18"/>
    </row>
    <row r="73" spans="1:12" ht="14.25">
      <c r="A73" s="20"/>
      <c r="B73" s="20"/>
      <c r="C73" s="20"/>
      <c r="D73" s="23" t="s">
        <v>14</v>
      </c>
      <c r="E73" s="24"/>
      <c r="F73" s="23"/>
      <c r="G73" s="23"/>
      <c r="H73" s="23"/>
      <c r="I73" s="1" t="s">
        <v>430</v>
      </c>
      <c r="J73" s="25"/>
      <c r="K73" s="26"/>
      <c r="L73" s="18"/>
    </row>
    <row r="74" spans="1:12" ht="14.25">
      <c r="A74" s="20"/>
      <c r="B74" s="20"/>
      <c r="C74" s="20"/>
      <c r="D74" s="23"/>
      <c r="E74" s="24"/>
      <c r="F74" s="27"/>
      <c r="G74" s="23"/>
      <c r="H74" s="23"/>
      <c r="I74" s="1"/>
      <c r="J74" s="23"/>
      <c r="K74" s="26"/>
      <c r="L74" s="18"/>
    </row>
    <row r="75" spans="1:12" ht="14.25">
      <c r="A75" s="20"/>
      <c r="B75" s="20"/>
      <c r="C75" s="20"/>
      <c r="D75" s="23" t="s">
        <v>15</v>
      </c>
      <c r="E75" s="24"/>
      <c r="F75" s="29"/>
      <c r="G75" s="27"/>
      <c r="H75" s="27"/>
      <c r="I75" s="1" t="s">
        <v>330</v>
      </c>
      <c r="J75" s="28"/>
      <c r="K75" s="26"/>
      <c r="L75" s="18"/>
    </row>
    <row r="76" spans="1:12" ht="14.25">
      <c r="A76" s="20"/>
      <c r="B76" s="20"/>
      <c r="C76" s="20"/>
      <c r="D76" s="29"/>
      <c r="E76" s="30"/>
      <c r="F76" s="27"/>
      <c r="G76" s="29"/>
      <c r="H76" s="29"/>
      <c r="I76" s="31"/>
      <c r="J76" s="31"/>
      <c r="K76" s="32"/>
      <c r="L76" s="18"/>
    </row>
    <row r="77" spans="1:12" ht="14.25">
      <c r="A77" s="20"/>
      <c r="B77" s="20"/>
      <c r="C77" s="20"/>
      <c r="D77" s="23" t="s">
        <v>16</v>
      </c>
      <c r="E77" s="24"/>
      <c r="F77" s="18"/>
      <c r="G77" s="27"/>
      <c r="H77" s="27"/>
      <c r="I77" s="28" t="s">
        <v>431</v>
      </c>
      <c r="J77" s="23"/>
      <c r="K77" s="26"/>
      <c r="L77" s="18"/>
    </row>
  </sheetData>
  <sheetProtection/>
  <protectedRanges>
    <protectedRange sqref="I66" name="Диапазон1_3_1_1_3_11_1_1_3_4_2_1"/>
    <protectedRange sqref="K16" name="Диапазон1_3_1_1_3_11_1_1_3_1_3_1_1_1_1_3_3_1_1_1_1"/>
    <protectedRange sqref="K23" name="Диапазон1_3_1_1_3_11_1_1_3_1_3_1_1_1_1_1_2_1_3"/>
    <protectedRange sqref="K34" name="Диапазон1_3_1_1_3_11_1_1_3_1_3_1_1_1_1_4_2"/>
    <protectedRange sqref="K37" name="Диапазон1_3_1_1_3_11_1_1_3_1_3_1_1_1_1_4_2_1_1_1"/>
    <protectedRange sqref="K56" name="Диапазон1_3_1_1_3_11_1_1_3_1_3_1_1_1_1_4_2_1_2"/>
    <protectedRange sqref="K57" name="Диапазон1_3_1_1_3_11_1_1_3_1_3_1_1_1_1_3_3_1_1_1_2"/>
    <protectedRange sqref="K68" name="Диапазон1_3_1_1_3_11_1_1_3_1_3_1_1_1_1_1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75" zoomScaleNormal="50" zoomScaleSheetLayoutView="75" zoomScalePageLayoutView="0" workbookViewId="0" topLeftCell="A2">
      <selection activeCell="A14" sqref="A14"/>
    </sheetView>
  </sheetViews>
  <sheetFormatPr defaultColWidth="9.140625" defaultRowHeight="15"/>
  <cols>
    <col min="1" max="1" width="3.7109375" style="39" customWidth="1"/>
    <col min="2" max="2" width="4.7109375" style="39" hidden="1" customWidth="1"/>
    <col min="3" max="3" width="5.421875" style="39" hidden="1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39" customHeight="1">
      <c r="A2" s="283" t="s">
        <v>434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s="37" customFormat="1" ht="26.25" customHeight="1">
      <c r="A5" s="286" t="s">
        <v>110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s="38" customFormat="1" ht="11.25">
      <c r="A6" s="287" t="s">
        <v>89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8.75" customHeight="1">
      <c r="A7" s="282" t="s">
        <v>363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</row>
    <row r="8" spans="1:23" s="37" customFormat="1" ht="12.75">
      <c r="A8" s="7" t="s">
        <v>114</v>
      </c>
      <c r="B8" s="41"/>
      <c r="C8" s="42"/>
      <c r="D8" s="42"/>
      <c r="E8" s="42"/>
      <c r="F8" s="42"/>
      <c r="G8" s="42"/>
      <c r="H8" s="42"/>
      <c r="I8" s="42"/>
      <c r="J8" s="42"/>
      <c r="K8" s="43"/>
      <c r="L8" s="44"/>
      <c r="V8" s="7" t="s">
        <v>116</v>
      </c>
      <c r="W8" s="7"/>
    </row>
    <row r="9" spans="1:26" s="46" customFormat="1" ht="19.5" customHeight="1">
      <c r="A9" s="279" t="s">
        <v>32</v>
      </c>
      <c r="B9" s="280" t="s">
        <v>3</v>
      </c>
      <c r="C9" s="277" t="s">
        <v>4</v>
      </c>
      <c r="D9" s="281" t="s">
        <v>19</v>
      </c>
      <c r="E9" s="281" t="s">
        <v>6</v>
      </c>
      <c r="F9" s="279" t="s">
        <v>7</v>
      </c>
      <c r="G9" s="281" t="s">
        <v>20</v>
      </c>
      <c r="H9" s="281" t="s">
        <v>6</v>
      </c>
      <c r="I9" s="281" t="s">
        <v>9</v>
      </c>
      <c r="J9" s="45"/>
      <c r="K9" s="281" t="s">
        <v>11</v>
      </c>
      <c r="L9" s="274" t="s">
        <v>21</v>
      </c>
      <c r="M9" s="274"/>
      <c r="N9" s="274"/>
      <c r="O9" s="274" t="s">
        <v>22</v>
      </c>
      <c r="P9" s="274"/>
      <c r="Q9" s="274"/>
      <c r="R9" s="274" t="s">
        <v>23</v>
      </c>
      <c r="S9" s="274"/>
      <c r="T9" s="274"/>
      <c r="U9" s="275" t="s">
        <v>24</v>
      </c>
      <c r="V9" s="277" t="s">
        <v>25</v>
      </c>
      <c r="W9" s="279" t="s">
        <v>26</v>
      </c>
      <c r="X9" s="280" t="s">
        <v>27</v>
      </c>
      <c r="Y9" s="273" t="s">
        <v>28</v>
      </c>
      <c r="Z9" s="273" t="s">
        <v>29</v>
      </c>
    </row>
    <row r="10" spans="1:26" s="46" customFormat="1" ht="39.75" customHeight="1">
      <c r="A10" s="279"/>
      <c r="B10" s="280"/>
      <c r="C10" s="278"/>
      <c r="D10" s="281"/>
      <c r="E10" s="281"/>
      <c r="F10" s="279"/>
      <c r="G10" s="281"/>
      <c r="H10" s="281"/>
      <c r="I10" s="281"/>
      <c r="J10" s="45"/>
      <c r="K10" s="281"/>
      <c r="L10" s="47" t="s">
        <v>30</v>
      </c>
      <c r="M10" s="48" t="s">
        <v>31</v>
      </c>
      <c r="N10" s="49" t="s">
        <v>32</v>
      </c>
      <c r="O10" s="47" t="s">
        <v>30</v>
      </c>
      <c r="P10" s="48" t="s">
        <v>31</v>
      </c>
      <c r="Q10" s="49" t="s">
        <v>32</v>
      </c>
      <c r="R10" s="47" t="s">
        <v>30</v>
      </c>
      <c r="S10" s="48" t="s">
        <v>31</v>
      </c>
      <c r="T10" s="49" t="s">
        <v>32</v>
      </c>
      <c r="U10" s="276"/>
      <c r="V10" s="278"/>
      <c r="W10" s="279"/>
      <c r="X10" s="280"/>
      <c r="Y10" s="273"/>
      <c r="Z10" s="273"/>
    </row>
    <row r="11" spans="1:26" s="38" customFormat="1" ht="33" customHeight="1">
      <c r="A11" s="248">
        <f>RANK(Y11,Y$11:Y$14,0)</f>
        <v>1</v>
      </c>
      <c r="B11" s="50"/>
      <c r="C11" s="85"/>
      <c r="D11" s="94" t="s">
        <v>250</v>
      </c>
      <c r="E11" s="3" t="s">
        <v>251</v>
      </c>
      <c r="F11" s="19" t="s">
        <v>94</v>
      </c>
      <c r="G11" s="87" t="s">
        <v>252</v>
      </c>
      <c r="H11" s="100" t="s">
        <v>253</v>
      </c>
      <c r="I11" s="89" t="s">
        <v>46</v>
      </c>
      <c r="J11" s="90" t="s">
        <v>57</v>
      </c>
      <c r="K11" s="89" t="s">
        <v>48</v>
      </c>
      <c r="L11" s="51">
        <v>265.5</v>
      </c>
      <c r="M11" s="52">
        <f>L11/3.8</f>
        <v>69.86842105263158</v>
      </c>
      <c r="N11" s="53">
        <f>RANK(M11,M$11:M$14,0)</f>
        <v>1</v>
      </c>
      <c r="O11" s="51">
        <v>263</v>
      </c>
      <c r="P11" s="52">
        <f>O11/3.8</f>
        <v>69.21052631578948</v>
      </c>
      <c r="Q11" s="53">
        <f>RANK(P11,P$11:P$14,0)</f>
        <v>1</v>
      </c>
      <c r="R11" s="51">
        <v>268.5</v>
      </c>
      <c r="S11" s="52">
        <f>R11/3.8</f>
        <v>70.65789473684211</v>
      </c>
      <c r="T11" s="53">
        <f>RANK(S11,S$11:S$14,0)</f>
        <v>1</v>
      </c>
      <c r="U11" s="53"/>
      <c r="V11" s="53"/>
      <c r="W11" s="51">
        <f>L11+O11+R11</f>
        <v>797</v>
      </c>
      <c r="X11" s="54"/>
      <c r="Y11" s="84">
        <f>ROUND(SUM(M11,P11,S11)/3,3)-IF($U11=1,2,IF($U11=2,3,0))</f>
        <v>69.912</v>
      </c>
      <c r="Z11" s="55" t="s">
        <v>33</v>
      </c>
    </row>
    <row r="12" spans="1:26" s="38" customFormat="1" ht="33" customHeight="1">
      <c r="A12" s="248">
        <f>RANK(Y12,Y$11:Y$14,0)</f>
        <v>2</v>
      </c>
      <c r="B12" s="50"/>
      <c r="C12" s="85"/>
      <c r="D12" s="86" t="s">
        <v>245</v>
      </c>
      <c r="E12" s="3" t="s">
        <v>246</v>
      </c>
      <c r="F12" s="2" t="s">
        <v>94</v>
      </c>
      <c r="G12" s="87" t="s">
        <v>92</v>
      </c>
      <c r="H12" s="88" t="s">
        <v>247</v>
      </c>
      <c r="I12" s="89" t="s">
        <v>46</v>
      </c>
      <c r="J12" s="90" t="s">
        <v>57</v>
      </c>
      <c r="K12" s="89" t="s">
        <v>48</v>
      </c>
      <c r="L12" s="51">
        <v>243.5</v>
      </c>
      <c r="M12" s="52">
        <f>L12/3.8</f>
        <v>64.07894736842105</v>
      </c>
      <c r="N12" s="53">
        <f>RANK(M12,M$11:M$14,0)</f>
        <v>2</v>
      </c>
      <c r="O12" s="51">
        <v>243</v>
      </c>
      <c r="P12" s="52">
        <f>O12/3.8</f>
        <v>63.94736842105264</v>
      </c>
      <c r="Q12" s="53">
        <f>RANK(P12,P$11:P$14,0)</f>
        <v>3</v>
      </c>
      <c r="R12" s="51">
        <v>246.5</v>
      </c>
      <c r="S12" s="52">
        <f>R12/3.8</f>
        <v>64.86842105263158</v>
      </c>
      <c r="T12" s="53">
        <f>RANK(S12,S$11:S$14,0)</f>
        <v>3</v>
      </c>
      <c r="U12" s="53"/>
      <c r="V12" s="53"/>
      <c r="W12" s="51">
        <f>L12+O12+R12</f>
        <v>733</v>
      </c>
      <c r="X12" s="54"/>
      <c r="Y12" s="84">
        <f>ROUND(SUM(M12,P12,S12)/3,3)-IF($U12=1,2,IF($U12=2,3,0))</f>
        <v>64.298</v>
      </c>
      <c r="Z12" s="55">
        <v>1</v>
      </c>
    </row>
    <row r="13" spans="1:26" s="38" customFormat="1" ht="33" customHeight="1">
      <c r="A13" s="248">
        <f>RANK(Y13,Y$11:Y$14,0)</f>
        <v>3</v>
      </c>
      <c r="B13" s="50"/>
      <c r="C13" s="85"/>
      <c r="D13" s="94" t="s">
        <v>90</v>
      </c>
      <c r="E13" s="3" t="s">
        <v>91</v>
      </c>
      <c r="F13" s="19" t="s">
        <v>94</v>
      </c>
      <c r="G13" s="87" t="s">
        <v>248</v>
      </c>
      <c r="H13" s="100" t="s">
        <v>249</v>
      </c>
      <c r="I13" s="89" t="s">
        <v>46</v>
      </c>
      <c r="J13" s="90" t="s">
        <v>57</v>
      </c>
      <c r="K13" s="89" t="s">
        <v>48</v>
      </c>
      <c r="L13" s="51">
        <v>239</v>
      </c>
      <c r="M13" s="52">
        <f>L13/3.8</f>
        <v>62.89473684210527</v>
      </c>
      <c r="N13" s="53">
        <f>RANK(M13,M$11:M$14,0)</f>
        <v>3</v>
      </c>
      <c r="O13" s="51">
        <v>249</v>
      </c>
      <c r="P13" s="52">
        <f>O13/3.8</f>
        <v>65.52631578947368</v>
      </c>
      <c r="Q13" s="53">
        <f>RANK(P13,P$11:P$14,0)</f>
        <v>2</v>
      </c>
      <c r="R13" s="51">
        <v>252</v>
      </c>
      <c r="S13" s="52">
        <f>R13/3.8</f>
        <v>66.31578947368422</v>
      </c>
      <c r="T13" s="53">
        <f>RANK(S13,S$11:S$14,0)</f>
        <v>2</v>
      </c>
      <c r="U13" s="53">
        <v>1</v>
      </c>
      <c r="V13" s="53"/>
      <c r="W13" s="51">
        <f>L13+O13+R13</f>
        <v>740</v>
      </c>
      <c r="X13" s="54"/>
      <c r="Y13" s="84">
        <f>ROUND(SUM(M13,P13,S13)/3,3)-IF($U13=1,2,IF($U13=2,3,0))</f>
        <v>62.912000000000006</v>
      </c>
      <c r="Z13" s="55">
        <v>2</v>
      </c>
    </row>
    <row r="14" spans="1:26" s="38" customFormat="1" ht="33" customHeight="1">
      <c r="A14" s="248"/>
      <c r="B14" s="50"/>
      <c r="C14" s="85"/>
      <c r="D14" s="86" t="s">
        <v>95</v>
      </c>
      <c r="E14" s="3" t="s">
        <v>96</v>
      </c>
      <c r="F14" s="5" t="s">
        <v>33</v>
      </c>
      <c r="G14" s="128" t="s">
        <v>97</v>
      </c>
      <c r="H14" s="116" t="s">
        <v>98</v>
      </c>
      <c r="I14" s="89" t="s">
        <v>46</v>
      </c>
      <c r="J14" s="90" t="s">
        <v>57</v>
      </c>
      <c r="K14" s="89" t="s">
        <v>48</v>
      </c>
      <c r="L14" s="305" t="s">
        <v>325</v>
      </c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7"/>
    </row>
    <row r="15" spans="1:26" s="38" customFormat="1" ht="33" customHeight="1">
      <c r="A15" s="130"/>
      <c r="B15" s="57"/>
      <c r="C15" s="131"/>
      <c r="D15" s="59"/>
      <c r="E15" s="60"/>
      <c r="F15" s="153"/>
      <c r="G15" s="154"/>
      <c r="H15" s="63"/>
      <c r="I15" s="155"/>
      <c r="J15" s="155"/>
      <c r="K15" s="137"/>
      <c r="L15" s="138"/>
      <c r="M15" s="139"/>
      <c r="N15" s="140"/>
      <c r="O15" s="138"/>
      <c r="P15" s="139"/>
      <c r="Q15" s="140"/>
      <c r="R15" s="138"/>
      <c r="S15" s="139"/>
      <c r="T15" s="140"/>
      <c r="U15" s="140"/>
      <c r="V15" s="140"/>
      <c r="W15" s="138"/>
      <c r="X15" s="141"/>
      <c r="Y15" s="67"/>
      <c r="Z15" s="142"/>
    </row>
    <row r="16" spans="1:25" ht="30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155</v>
      </c>
      <c r="J16" s="1"/>
      <c r="K16" s="70"/>
      <c r="L16" s="71"/>
      <c r="M16" s="70"/>
      <c r="N16" s="1"/>
      <c r="O16" s="72"/>
      <c r="P16" s="73"/>
      <c r="Q16" s="1"/>
      <c r="R16" s="72"/>
      <c r="S16" s="73"/>
      <c r="T16" s="1"/>
      <c r="U16" s="1"/>
      <c r="V16" s="1"/>
      <c r="W16" s="1"/>
      <c r="X16" s="1"/>
      <c r="Y16" s="73"/>
    </row>
    <row r="17" spans="1:25" ht="30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330</v>
      </c>
      <c r="J17" s="1"/>
      <c r="K17" s="70"/>
      <c r="L17" s="71"/>
      <c r="M17" s="74"/>
      <c r="O17" s="72"/>
      <c r="P17" s="73"/>
      <c r="Q17" s="1"/>
      <c r="R17" s="72"/>
      <c r="S17" s="73"/>
      <c r="T17" s="1"/>
      <c r="U17" s="1"/>
      <c r="V17" s="1"/>
      <c r="W17" s="1"/>
      <c r="X17" s="1"/>
      <c r="Y17" s="73"/>
    </row>
    <row r="18" spans="11:13" ht="12.75">
      <c r="K18" s="70"/>
      <c r="L18" s="71"/>
      <c r="M18" s="70"/>
    </row>
    <row r="19" spans="11:13" ht="12.75">
      <c r="K19" s="70"/>
      <c r="L19" s="71"/>
      <c r="M19" s="70"/>
    </row>
  </sheetData>
  <sheetProtection/>
  <protectedRanges>
    <protectedRange sqref="K14" name="Диапазон1_3_1_1_3_11_1_1_3_1_3_1_1_1_1_2_2_1"/>
  </protectedRanges>
  <mergeCells count="26"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L14:Z14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75" zoomScaleNormal="50" zoomScaleSheetLayoutView="75" zoomScalePageLayoutView="0" workbookViewId="0" topLeftCell="A2">
      <selection activeCell="A3" sqref="A3:Z3"/>
    </sheetView>
  </sheetViews>
  <sheetFormatPr defaultColWidth="9.140625" defaultRowHeight="15"/>
  <cols>
    <col min="1" max="1" width="3.7109375" style="39" customWidth="1"/>
    <col min="2" max="2" width="4.7109375" style="39" hidden="1" customWidth="1"/>
    <col min="3" max="3" width="5.421875" style="39" hidden="1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39" customHeight="1">
      <c r="A2" s="283" t="s">
        <v>434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s="37" customFormat="1" ht="26.25" customHeight="1">
      <c r="A5" s="286" t="s">
        <v>101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ht="18.75" customHeight="1">
      <c r="A6" s="310" t="s">
        <v>364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3" s="37" customFormat="1" ht="12.75">
      <c r="A7" s="7" t="s">
        <v>114</v>
      </c>
      <c r="B7" s="41"/>
      <c r="C7" s="42"/>
      <c r="D7" s="42"/>
      <c r="E7" s="42"/>
      <c r="F7" s="42"/>
      <c r="G7" s="42"/>
      <c r="H7" s="42"/>
      <c r="I7" s="42"/>
      <c r="J7" s="42"/>
      <c r="K7" s="43"/>
      <c r="L7" s="44"/>
      <c r="V7" s="7" t="s">
        <v>116</v>
      </c>
      <c r="W7" s="7"/>
    </row>
    <row r="8" spans="1:26" s="46" customFormat="1" ht="19.5" customHeight="1">
      <c r="A8" s="279" t="s">
        <v>32</v>
      </c>
      <c r="B8" s="280" t="s">
        <v>3</v>
      </c>
      <c r="C8" s="277" t="s">
        <v>4</v>
      </c>
      <c r="D8" s="281" t="s">
        <v>19</v>
      </c>
      <c r="E8" s="281" t="s">
        <v>6</v>
      </c>
      <c r="F8" s="279" t="s">
        <v>7</v>
      </c>
      <c r="G8" s="281" t="s">
        <v>20</v>
      </c>
      <c r="H8" s="281" t="s">
        <v>6</v>
      </c>
      <c r="I8" s="281" t="s">
        <v>9</v>
      </c>
      <c r="J8" s="45"/>
      <c r="K8" s="281" t="s">
        <v>11</v>
      </c>
      <c r="L8" s="274" t="s">
        <v>21</v>
      </c>
      <c r="M8" s="274"/>
      <c r="N8" s="274"/>
      <c r="O8" s="274" t="s">
        <v>22</v>
      </c>
      <c r="P8" s="274"/>
      <c r="Q8" s="274"/>
      <c r="R8" s="274" t="s">
        <v>23</v>
      </c>
      <c r="S8" s="274"/>
      <c r="T8" s="274"/>
      <c r="U8" s="275" t="s">
        <v>24</v>
      </c>
      <c r="V8" s="277" t="s">
        <v>25</v>
      </c>
      <c r="W8" s="279" t="s">
        <v>26</v>
      </c>
      <c r="X8" s="280" t="s">
        <v>27</v>
      </c>
      <c r="Y8" s="273" t="s">
        <v>28</v>
      </c>
      <c r="Z8" s="273" t="s">
        <v>29</v>
      </c>
    </row>
    <row r="9" spans="1:26" s="46" customFormat="1" ht="39.75" customHeight="1">
      <c r="A9" s="279"/>
      <c r="B9" s="280"/>
      <c r="C9" s="278"/>
      <c r="D9" s="281"/>
      <c r="E9" s="281"/>
      <c r="F9" s="279"/>
      <c r="G9" s="281"/>
      <c r="H9" s="281"/>
      <c r="I9" s="281"/>
      <c r="J9" s="45"/>
      <c r="K9" s="281"/>
      <c r="L9" s="47" t="s">
        <v>30</v>
      </c>
      <c r="M9" s="48" t="s">
        <v>31</v>
      </c>
      <c r="N9" s="49" t="s">
        <v>32</v>
      </c>
      <c r="O9" s="47" t="s">
        <v>30</v>
      </c>
      <c r="P9" s="48" t="s">
        <v>31</v>
      </c>
      <c r="Q9" s="49" t="s">
        <v>32</v>
      </c>
      <c r="R9" s="47" t="s">
        <v>30</v>
      </c>
      <c r="S9" s="48" t="s">
        <v>31</v>
      </c>
      <c r="T9" s="49" t="s">
        <v>32</v>
      </c>
      <c r="U9" s="276"/>
      <c r="V9" s="278"/>
      <c r="W9" s="279"/>
      <c r="X9" s="280"/>
      <c r="Y9" s="273"/>
      <c r="Z9" s="273"/>
    </row>
    <row r="10" spans="1:26" s="38" customFormat="1" ht="33" customHeight="1">
      <c r="A10" s="248">
        <f>RANK(Y10,Y$10:Y$11,0)</f>
        <v>1</v>
      </c>
      <c r="B10" s="50"/>
      <c r="C10" s="85"/>
      <c r="D10" s="196" t="s">
        <v>234</v>
      </c>
      <c r="E10" s="3" t="s">
        <v>235</v>
      </c>
      <c r="F10" s="4" t="s">
        <v>33</v>
      </c>
      <c r="G10" s="118" t="s">
        <v>236</v>
      </c>
      <c r="H10" s="119" t="s">
        <v>237</v>
      </c>
      <c r="I10" s="124" t="s">
        <v>238</v>
      </c>
      <c r="J10" s="124" t="s">
        <v>93</v>
      </c>
      <c r="K10" s="93" t="s">
        <v>239</v>
      </c>
      <c r="L10" s="51">
        <v>245</v>
      </c>
      <c r="M10" s="52">
        <f>L10/3.8</f>
        <v>64.47368421052632</v>
      </c>
      <c r="N10" s="53">
        <f>RANK(M10,M$10:M$11,0)</f>
        <v>1</v>
      </c>
      <c r="O10" s="51">
        <v>241</v>
      </c>
      <c r="P10" s="52">
        <f>O10/3.8</f>
        <v>63.42105263157895</v>
      </c>
      <c r="Q10" s="53">
        <f>RANK(P10,P$10:P$11,0)</f>
        <v>2</v>
      </c>
      <c r="R10" s="51">
        <v>253.5</v>
      </c>
      <c r="S10" s="52">
        <f>R10/3.8</f>
        <v>66.71052631578948</v>
      </c>
      <c r="T10" s="53">
        <f>RANK(S10,S$10:S$11,0)</f>
        <v>1</v>
      </c>
      <c r="U10" s="53"/>
      <c r="V10" s="53"/>
      <c r="W10" s="51">
        <f>L10+O10+R10</f>
        <v>739.5</v>
      </c>
      <c r="X10" s="54"/>
      <c r="Y10" s="84">
        <f>ROUND(SUM(M10,P10,S10)/3,3)-IF($U10=1,2,IF($U10=2,3,0))</f>
        <v>64.868</v>
      </c>
      <c r="Z10" s="55" t="s">
        <v>109</v>
      </c>
    </row>
    <row r="11" spans="1:26" s="38" customFormat="1" ht="33" customHeight="1">
      <c r="A11" s="248">
        <f>RANK(Y11,Y$10:Y$11,0)</f>
        <v>2</v>
      </c>
      <c r="B11" s="50"/>
      <c r="C11" s="85"/>
      <c r="D11" s="86" t="s">
        <v>102</v>
      </c>
      <c r="E11" s="3" t="s">
        <v>35</v>
      </c>
      <c r="F11" s="2" t="s">
        <v>39</v>
      </c>
      <c r="G11" s="106" t="s">
        <v>61</v>
      </c>
      <c r="H11" s="88" t="s">
        <v>62</v>
      </c>
      <c r="I11" s="107" t="s">
        <v>42</v>
      </c>
      <c r="J11" s="107" t="s">
        <v>36</v>
      </c>
      <c r="K11" s="93" t="s">
        <v>239</v>
      </c>
      <c r="L11" s="51">
        <v>236</v>
      </c>
      <c r="M11" s="52">
        <f>L11/3.8</f>
        <v>62.10526315789474</v>
      </c>
      <c r="N11" s="53">
        <f>RANK(M11,M$10:M$11,0)</f>
        <v>2</v>
      </c>
      <c r="O11" s="51">
        <v>242.5</v>
      </c>
      <c r="P11" s="52">
        <f>O11/3.8</f>
        <v>63.81578947368421</v>
      </c>
      <c r="Q11" s="53">
        <f>RANK(P11,P$10:P$11,0)</f>
        <v>1</v>
      </c>
      <c r="R11" s="51">
        <v>239.5</v>
      </c>
      <c r="S11" s="52">
        <f>R11/3.8</f>
        <v>63.026315789473685</v>
      </c>
      <c r="T11" s="53">
        <f>RANK(S11,S$10:S$11,0)</f>
        <v>2</v>
      </c>
      <c r="U11" s="53"/>
      <c r="V11" s="53"/>
      <c r="W11" s="51">
        <f>L11+O11+R11</f>
        <v>718</v>
      </c>
      <c r="X11" s="54"/>
      <c r="Y11" s="84">
        <f>ROUND(SUM(M11,P11,S11)/3,3)-IF($U11=1,2,IF($U11=2,3,0))</f>
        <v>62.982</v>
      </c>
      <c r="Z11" s="55" t="s">
        <v>109</v>
      </c>
    </row>
    <row r="12" spans="1:26" s="38" customFormat="1" ht="33" customHeight="1">
      <c r="A12" s="130"/>
      <c r="B12" s="57"/>
      <c r="C12" s="131"/>
      <c r="D12" s="132"/>
      <c r="E12" s="60"/>
      <c r="F12" s="133"/>
      <c r="G12" s="134"/>
      <c r="H12" s="147"/>
      <c r="I12" s="135"/>
      <c r="J12" s="136"/>
      <c r="K12" s="137"/>
      <c r="L12" s="138"/>
      <c r="M12" s="139"/>
      <c r="N12" s="140"/>
      <c r="O12" s="138"/>
      <c r="P12" s="139"/>
      <c r="Q12" s="140"/>
      <c r="R12" s="138"/>
      <c r="S12" s="139"/>
      <c r="T12" s="140"/>
      <c r="U12" s="140"/>
      <c r="V12" s="140"/>
      <c r="W12" s="138"/>
      <c r="X12" s="141"/>
      <c r="Y12" s="67"/>
      <c r="Z12" s="142"/>
    </row>
    <row r="13" spans="1:25" ht="30" customHeight="1">
      <c r="A13" s="1"/>
      <c r="B13" s="1"/>
      <c r="C13" s="1"/>
      <c r="D13" s="1" t="s">
        <v>14</v>
      </c>
      <c r="E13" s="1"/>
      <c r="F13" s="1"/>
      <c r="G13" s="1"/>
      <c r="H13" s="1"/>
      <c r="I13" s="1" t="s">
        <v>155</v>
      </c>
      <c r="J13" s="1"/>
      <c r="K13" s="70"/>
      <c r="L13" s="71"/>
      <c r="M13" s="70"/>
      <c r="N13" s="1"/>
      <c r="O13" s="72"/>
      <c r="P13" s="73"/>
      <c r="Q13" s="1"/>
      <c r="R13" s="72"/>
      <c r="S13" s="73"/>
      <c r="T13" s="1"/>
      <c r="U13" s="1"/>
      <c r="V13" s="1"/>
      <c r="W13" s="1"/>
      <c r="X13" s="1"/>
      <c r="Y13" s="73"/>
    </row>
    <row r="14" spans="1:25" ht="30" customHeight="1">
      <c r="A14" s="1"/>
      <c r="B14" s="1"/>
      <c r="C14" s="1"/>
      <c r="D14" s="1" t="s">
        <v>15</v>
      </c>
      <c r="E14" s="1"/>
      <c r="F14" s="1"/>
      <c r="G14" s="1"/>
      <c r="H14" s="1"/>
      <c r="I14" s="1" t="s">
        <v>330</v>
      </c>
      <c r="J14" s="1"/>
      <c r="K14" s="70"/>
      <c r="L14" s="71"/>
      <c r="M14" s="74"/>
      <c r="O14" s="72"/>
      <c r="P14" s="73"/>
      <c r="Q14" s="1"/>
      <c r="R14" s="72"/>
      <c r="S14" s="73"/>
      <c r="T14" s="1"/>
      <c r="U14" s="1"/>
      <c r="V14" s="1"/>
      <c r="W14" s="1"/>
      <c r="X14" s="1"/>
      <c r="Y14" s="73"/>
    </row>
    <row r="15" spans="11:13" ht="12.75">
      <c r="K15" s="70"/>
      <c r="L15" s="71"/>
      <c r="M15" s="70"/>
    </row>
    <row r="16" spans="11:13" ht="12.75">
      <c r="K16" s="70"/>
      <c r="L16" s="71"/>
      <c r="M16" s="70"/>
    </row>
  </sheetData>
  <sheetProtection/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75" zoomScaleNormal="75" zoomScaleSheetLayoutView="75" zoomScalePageLayoutView="0" workbookViewId="0" topLeftCell="A2">
      <selection activeCell="G25" sqref="G25"/>
    </sheetView>
  </sheetViews>
  <sheetFormatPr defaultColWidth="9.140625" defaultRowHeight="15"/>
  <cols>
    <col min="1" max="1" width="3.7109375" style="39" customWidth="1"/>
    <col min="2" max="2" width="4.7109375" style="39" hidden="1" customWidth="1"/>
    <col min="3" max="3" width="5.421875" style="39" hidden="1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39" customHeight="1">
      <c r="A2" s="283" t="s">
        <v>434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s="37" customFormat="1" ht="26.25" customHeight="1">
      <c r="A5" s="286" t="s">
        <v>69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s="38" customFormat="1" ht="11.25">
      <c r="A6" s="287" t="s">
        <v>106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8.75" customHeight="1">
      <c r="A7" s="310" t="s">
        <v>364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</row>
    <row r="8" spans="1:23" s="37" customFormat="1" ht="12.75">
      <c r="A8" s="7" t="s">
        <v>114</v>
      </c>
      <c r="B8" s="41"/>
      <c r="C8" s="42"/>
      <c r="D8" s="42"/>
      <c r="E8" s="42"/>
      <c r="F8" s="42"/>
      <c r="G8" s="42"/>
      <c r="H8" s="42"/>
      <c r="I8" s="42"/>
      <c r="J8" s="42"/>
      <c r="K8" s="43"/>
      <c r="L8" s="44"/>
      <c r="V8" s="7" t="s">
        <v>116</v>
      </c>
      <c r="W8" s="7"/>
    </row>
    <row r="9" spans="1:26" s="46" customFormat="1" ht="19.5" customHeight="1">
      <c r="A9" s="279" t="s">
        <v>32</v>
      </c>
      <c r="B9" s="280" t="s">
        <v>3</v>
      </c>
      <c r="C9" s="277" t="s">
        <v>4</v>
      </c>
      <c r="D9" s="281" t="s">
        <v>19</v>
      </c>
      <c r="E9" s="281" t="s">
        <v>6</v>
      </c>
      <c r="F9" s="279" t="s">
        <v>7</v>
      </c>
      <c r="G9" s="281" t="s">
        <v>20</v>
      </c>
      <c r="H9" s="281" t="s">
        <v>6</v>
      </c>
      <c r="I9" s="281" t="s">
        <v>9</v>
      </c>
      <c r="J9" s="45"/>
      <c r="K9" s="281" t="s">
        <v>11</v>
      </c>
      <c r="L9" s="274" t="s">
        <v>21</v>
      </c>
      <c r="M9" s="274"/>
      <c r="N9" s="274"/>
      <c r="O9" s="274" t="s">
        <v>22</v>
      </c>
      <c r="P9" s="274"/>
      <c r="Q9" s="274"/>
      <c r="R9" s="274" t="s">
        <v>23</v>
      </c>
      <c r="S9" s="274"/>
      <c r="T9" s="274"/>
      <c r="U9" s="275" t="s">
        <v>24</v>
      </c>
      <c r="V9" s="277" t="s">
        <v>25</v>
      </c>
      <c r="W9" s="279" t="s">
        <v>26</v>
      </c>
      <c r="X9" s="280" t="s">
        <v>27</v>
      </c>
      <c r="Y9" s="273" t="s">
        <v>28</v>
      </c>
      <c r="Z9" s="273" t="s">
        <v>29</v>
      </c>
    </row>
    <row r="10" spans="1:26" s="46" customFormat="1" ht="39.75" customHeight="1">
      <c r="A10" s="279"/>
      <c r="B10" s="280"/>
      <c r="C10" s="278"/>
      <c r="D10" s="281"/>
      <c r="E10" s="281"/>
      <c r="F10" s="279"/>
      <c r="G10" s="281"/>
      <c r="H10" s="281"/>
      <c r="I10" s="281"/>
      <c r="J10" s="45"/>
      <c r="K10" s="281"/>
      <c r="L10" s="47" t="s">
        <v>30</v>
      </c>
      <c r="M10" s="48" t="s">
        <v>31</v>
      </c>
      <c r="N10" s="49" t="s">
        <v>32</v>
      </c>
      <c r="O10" s="47" t="s">
        <v>30</v>
      </c>
      <c r="P10" s="48" t="s">
        <v>31</v>
      </c>
      <c r="Q10" s="49" t="s">
        <v>32</v>
      </c>
      <c r="R10" s="47" t="s">
        <v>30</v>
      </c>
      <c r="S10" s="48" t="s">
        <v>31</v>
      </c>
      <c r="T10" s="49" t="s">
        <v>32</v>
      </c>
      <c r="U10" s="276"/>
      <c r="V10" s="278"/>
      <c r="W10" s="279"/>
      <c r="X10" s="280"/>
      <c r="Y10" s="273"/>
      <c r="Z10" s="273"/>
    </row>
    <row r="11" spans="1:26" s="38" customFormat="1" ht="33" customHeight="1">
      <c r="A11" s="248">
        <f>RANK(Y11,Y$11:Y$11,0)</f>
        <v>1</v>
      </c>
      <c r="B11" s="50"/>
      <c r="C11" s="85"/>
      <c r="D11" s="94" t="s">
        <v>240</v>
      </c>
      <c r="E11" s="3" t="s">
        <v>241</v>
      </c>
      <c r="F11" s="4" t="s">
        <v>33</v>
      </c>
      <c r="G11" s="87" t="s">
        <v>428</v>
      </c>
      <c r="H11" s="95" t="s">
        <v>243</v>
      </c>
      <c r="I11" s="90" t="s">
        <v>244</v>
      </c>
      <c r="J11" s="90" t="s">
        <v>36</v>
      </c>
      <c r="K11" s="190" t="s">
        <v>107</v>
      </c>
      <c r="L11" s="51">
        <v>226.5</v>
      </c>
      <c r="M11" s="52">
        <f>L11/3.4</f>
        <v>66.61764705882354</v>
      </c>
      <c r="N11" s="53">
        <f>RANK(M11,M$11:M$11,0)</f>
        <v>1</v>
      </c>
      <c r="O11" s="51">
        <v>225.5</v>
      </c>
      <c r="P11" s="52">
        <f>O11/3.4</f>
        <v>66.32352941176471</v>
      </c>
      <c r="Q11" s="53">
        <f>RANK(P11,P$11:P$11,0)</f>
        <v>1</v>
      </c>
      <c r="R11" s="51">
        <v>219.5</v>
      </c>
      <c r="S11" s="52">
        <f>R11/3.4</f>
        <v>64.55882352941177</v>
      </c>
      <c r="T11" s="53">
        <f>RANK(S11,S$11:S$11,0)</f>
        <v>1</v>
      </c>
      <c r="U11" s="53"/>
      <c r="V11" s="53"/>
      <c r="W11" s="51">
        <f>L11+O11+R11</f>
        <v>671.5</v>
      </c>
      <c r="X11" s="54"/>
      <c r="Y11" s="84">
        <f>ROUND(SUM(M11,P11,S11)/3,3)-IF($U11=1,0.5,IF($U11=2,1.5,0))</f>
        <v>65.833</v>
      </c>
      <c r="Z11" s="55" t="s">
        <v>109</v>
      </c>
    </row>
    <row r="12" spans="1:26" s="38" customFormat="1" ht="33" customHeight="1">
      <c r="A12" s="130"/>
      <c r="B12" s="57"/>
      <c r="C12" s="131"/>
      <c r="D12" s="59"/>
      <c r="E12" s="197"/>
      <c r="F12" s="153"/>
      <c r="G12" s="151"/>
      <c r="H12" s="63"/>
      <c r="I12" s="198"/>
      <c r="J12" s="136"/>
      <c r="K12" s="137"/>
      <c r="L12" s="138"/>
      <c r="M12" s="139"/>
      <c r="N12" s="140"/>
      <c r="O12" s="138"/>
      <c r="P12" s="139"/>
      <c r="Q12" s="140"/>
      <c r="R12" s="138"/>
      <c r="S12" s="139"/>
      <c r="T12" s="140"/>
      <c r="U12" s="140"/>
      <c r="V12" s="140"/>
      <c r="W12" s="138"/>
      <c r="X12" s="141"/>
      <c r="Y12" s="67"/>
      <c r="Z12" s="142"/>
    </row>
    <row r="13" spans="1:25" ht="30" customHeight="1">
      <c r="A13" s="1"/>
      <c r="B13" s="1"/>
      <c r="C13" s="1"/>
      <c r="D13" s="1" t="s">
        <v>14</v>
      </c>
      <c r="E13" s="1"/>
      <c r="F13" s="1"/>
      <c r="G13" s="1"/>
      <c r="H13" s="1"/>
      <c r="I13" s="1" t="s">
        <v>155</v>
      </c>
      <c r="J13" s="1"/>
      <c r="K13" s="70"/>
      <c r="L13" s="71"/>
      <c r="M13" s="70"/>
      <c r="N13" s="1"/>
      <c r="O13" s="72"/>
      <c r="P13" s="73"/>
      <c r="Q13" s="1"/>
      <c r="R13" s="72"/>
      <c r="S13" s="73"/>
      <c r="T13" s="1"/>
      <c r="U13" s="1"/>
      <c r="V13" s="1"/>
      <c r="W13" s="1"/>
      <c r="X13" s="1"/>
      <c r="Y13" s="73"/>
    </row>
    <row r="14" spans="1:25" ht="30" customHeight="1">
      <c r="A14" s="1"/>
      <c r="B14" s="1"/>
      <c r="C14" s="1"/>
      <c r="D14" s="1" t="s">
        <v>15</v>
      </c>
      <c r="E14" s="1"/>
      <c r="F14" s="1"/>
      <c r="G14" s="1"/>
      <c r="H14" s="1"/>
      <c r="I14" s="1" t="s">
        <v>427</v>
      </c>
      <c r="J14" s="1"/>
      <c r="K14" s="70"/>
      <c r="L14" s="71"/>
      <c r="M14" s="74"/>
      <c r="O14" s="72"/>
      <c r="P14" s="73"/>
      <c r="Q14" s="1"/>
      <c r="R14" s="72"/>
      <c r="S14" s="73"/>
      <c r="T14" s="1"/>
      <c r="U14" s="1"/>
      <c r="V14" s="1"/>
      <c r="W14" s="1"/>
      <c r="X14" s="1"/>
      <c r="Y14" s="73"/>
    </row>
    <row r="15" spans="11:13" ht="12.75">
      <c r="K15" s="70"/>
      <c r="L15" s="71"/>
      <c r="M15" s="70"/>
    </row>
    <row r="16" spans="11:13" ht="12.75">
      <c r="K16" s="70"/>
      <c r="L16" s="71"/>
      <c r="M16" s="70"/>
    </row>
  </sheetData>
  <sheetProtection/>
  <protectedRanges>
    <protectedRange sqref="K11" name="Диапазон1_3_1_1_3_11_1_1_3_1_3_1_1_1_1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N9" sqref="N9"/>
    </sheetView>
  </sheetViews>
  <sheetFormatPr defaultColWidth="9.140625" defaultRowHeight="15"/>
  <cols>
    <col min="1" max="5" width="8.8515625" style="160" customWidth="1"/>
    <col min="6" max="6" width="2.421875" style="160" customWidth="1"/>
    <col min="7" max="16384" width="8.8515625" style="160" customWidth="1"/>
  </cols>
  <sheetData>
    <row r="1" spans="1:11" s="157" customFormat="1" ht="73.5" customHeight="1">
      <c r="A1" s="311" t="s">
        <v>113</v>
      </c>
      <c r="B1" s="311"/>
      <c r="C1" s="311"/>
      <c r="D1" s="311"/>
      <c r="E1" s="311"/>
      <c r="F1" s="311"/>
      <c r="G1" s="311"/>
      <c r="H1" s="311"/>
      <c r="I1" s="311"/>
      <c r="J1" s="311"/>
      <c r="K1" s="158"/>
    </row>
    <row r="2" ht="21.75" customHeight="1">
      <c r="A2" s="159" t="s">
        <v>108</v>
      </c>
    </row>
    <row r="3" ht="21.75" customHeight="1">
      <c r="A3" s="161" t="s">
        <v>331</v>
      </c>
    </row>
    <row r="4" ht="21.75" customHeight="1">
      <c r="A4" s="161" t="s">
        <v>112</v>
      </c>
    </row>
    <row r="5" ht="21.75" customHeight="1">
      <c r="A5" s="161" t="s">
        <v>111</v>
      </c>
    </row>
    <row r="6" ht="21.75" customHeight="1">
      <c r="A6" s="161" t="s">
        <v>332</v>
      </c>
    </row>
    <row r="7" spans="1:4" ht="21.75" customHeight="1">
      <c r="A7" s="161" t="s">
        <v>333</v>
      </c>
      <c r="D7" s="161"/>
    </row>
    <row r="8" spans="1:4" ht="21.75" customHeight="1">
      <c r="A8" s="161" t="s">
        <v>334</v>
      </c>
      <c r="D8" s="161"/>
    </row>
    <row r="9" ht="21.75" customHeight="1">
      <c r="A9" s="161"/>
    </row>
    <row r="10" ht="21.75" customHeight="1">
      <c r="A10" s="161" t="s">
        <v>335</v>
      </c>
    </row>
    <row r="11" ht="21.75" customHeight="1">
      <c r="A11" s="161" t="s">
        <v>336</v>
      </c>
    </row>
    <row r="12" ht="21.75" customHeight="1">
      <c r="A12" s="161"/>
    </row>
    <row r="13" ht="21.75" customHeight="1">
      <c r="A13" s="161" t="s">
        <v>337</v>
      </c>
    </row>
    <row r="14" ht="22.5" customHeight="1">
      <c r="A14" s="161" t="s">
        <v>338</v>
      </c>
    </row>
    <row r="15" ht="22.5" customHeight="1">
      <c r="A15" s="161" t="s">
        <v>340</v>
      </c>
    </row>
    <row r="16" ht="22.5" customHeight="1">
      <c r="A16" s="160" t="s">
        <v>339</v>
      </c>
    </row>
    <row r="17" ht="22.5" customHeight="1">
      <c r="A17" s="160" t="s">
        <v>339</v>
      </c>
    </row>
    <row r="18" ht="22.5" customHeight="1"/>
    <row r="19" ht="24" customHeight="1">
      <c r="A19" s="160" t="s">
        <v>341</v>
      </c>
    </row>
    <row r="20" ht="24" customHeight="1">
      <c r="A20" s="160" t="s">
        <v>342</v>
      </c>
    </row>
    <row r="21" ht="27" customHeight="1"/>
    <row r="22" spans="1:9" ht="12.75">
      <c r="A22" s="161" t="s">
        <v>14</v>
      </c>
      <c r="B22" s="162"/>
      <c r="C22" s="161"/>
      <c r="D22" s="161"/>
      <c r="E22" s="161"/>
      <c r="F22" s="161"/>
      <c r="G22" s="161" t="s">
        <v>344</v>
      </c>
      <c r="H22" s="163"/>
      <c r="I22" s="161"/>
    </row>
    <row r="23" spans="1:9" ht="12.75">
      <c r="A23" s="161"/>
      <c r="B23" s="162"/>
      <c r="C23" s="161"/>
      <c r="D23" s="161"/>
      <c r="E23" s="161"/>
      <c r="F23" s="161"/>
      <c r="G23" s="161"/>
      <c r="H23" s="163"/>
      <c r="I23" s="161"/>
    </row>
    <row r="24" spans="1:9" ht="12.75">
      <c r="A24" s="161" t="s">
        <v>15</v>
      </c>
      <c r="B24" s="162"/>
      <c r="C24" s="161"/>
      <c r="D24" s="161"/>
      <c r="E24" s="161"/>
      <c r="F24" s="161"/>
      <c r="G24" s="161" t="s">
        <v>343</v>
      </c>
      <c r="H24" s="163"/>
      <c r="I24" s="16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view="pageBreakPreview" zoomScale="75" zoomScaleNormal="50" zoomScaleSheetLayoutView="75" zoomScalePageLayoutView="0" workbookViewId="0" topLeftCell="A2">
      <selection activeCell="A3" sqref="A3:Z3"/>
    </sheetView>
  </sheetViews>
  <sheetFormatPr defaultColWidth="9.140625" defaultRowHeight="15"/>
  <cols>
    <col min="1" max="1" width="3.7109375" style="39" customWidth="1"/>
    <col min="2" max="2" width="4.7109375" style="39" hidden="1" customWidth="1"/>
    <col min="3" max="3" width="5.421875" style="39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26" width="0" style="39" hidden="1" customWidth="1"/>
    <col min="27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54" customHeight="1">
      <c r="A2" s="283" t="s">
        <v>432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s="37" customFormat="1" ht="26.25" customHeight="1">
      <c r="A5" s="286" t="s">
        <v>104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s="38" customFormat="1" ht="11.25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8.75" customHeight="1">
      <c r="A7" s="282" t="s">
        <v>323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</row>
    <row r="8" spans="1:25" ht="18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3" s="37" customFormat="1" ht="12.75">
      <c r="A9" s="7" t="s">
        <v>114</v>
      </c>
      <c r="B9" s="41"/>
      <c r="C9" s="42"/>
      <c r="D9" s="42"/>
      <c r="E9" s="42"/>
      <c r="F9" s="42"/>
      <c r="G9" s="42"/>
      <c r="H9" s="42"/>
      <c r="I9" s="42"/>
      <c r="J9" s="42"/>
      <c r="K9" s="43"/>
      <c r="L9" s="44"/>
      <c r="V9" s="7" t="s">
        <v>116</v>
      </c>
      <c r="W9" s="7"/>
    </row>
    <row r="10" spans="1:26" s="46" customFormat="1" ht="19.5" customHeight="1">
      <c r="A10" s="279" t="s">
        <v>32</v>
      </c>
      <c r="B10" s="280" t="s">
        <v>3</v>
      </c>
      <c r="C10" s="277" t="s">
        <v>105</v>
      </c>
      <c r="D10" s="281" t="s">
        <v>327</v>
      </c>
      <c r="E10" s="281" t="s">
        <v>6</v>
      </c>
      <c r="F10" s="279" t="s">
        <v>7</v>
      </c>
      <c r="G10" s="281" t="s">
        <v>20</v>
      </c>
      <c r="H10" s="281" t="s">
        <v>6</v>
      </c>
      <c r="I10" s="281" t="s">
        <v>9</v>
      </c>
      <c r="J10" s="45"/>
      <c r="K10" s="281" t="s">
        <v>11</v>
      </c>
      <c r="L10" s="274" t="s">
        <v>21</v>
      </c>
      <c r="M10" s="274"/>
      <c r="N10" s="274"/>
      <c r="O10" s="274" t="s">
        <v>22</v>
      </c>
      <c r="P10" s="274"/>
      <c r="Q10" s="274"/>
      <c r="R10" s="274" t="s">
        <v>23</v>
      </c>
      <c r="S10" s="274"/>
      <c r="T10" s="274"/>
      <c r="U10" s="275" t="s">
        <v>24</v>
      </c>
      <c r="V10" s="277" t="s">
        <v>25</v>
      </c>
      <c r="W10" s="279" t="s">
        <v>26</v>
      </c>
      <c r="X10" s="280" t="s">
        <v>27</v>
      </c>
      <c r="Y10" s="273" t="s">
        <v>28</v>
      </c>
      <c r="Z10" s="273" t="s">
        <v>29</v>
      </c>
    </row>
    <row r="11" spans="1:26" s="46" customFormat="1" ht="39.75" customHeight="1">
      <c r="A11" s="279"/>
      <c r="B11" s="280"/>
      <c r="C11" s="278"/>
      <c r="D11" s="281"/>
      <c r="E11" s="281"/>
      <c r="F11" s="279"/>
      <c r="G11" s="281"/>
      <c r="H11" s="281"/>
      <c r="I11" s="281"/>
      <c r="J11" s="45"/>
      <c r="K11" s="281"/>
      <c r="L11" s="47" t="s">
        <v>30</v>
      </c>
      <c r="M11" s="48" t="s">
        <v>31</v>
      </c>
      <c r="N11" s="49" t="s">
        <v>32</v>
      </c>
      <c r="O11" s="47" t="s">
        <v>30</v>
      </c>
      <c r="P11" s="48" t="s">
        <v>31</v>
      </c>
      <c r="Q11" s="49" t="s">
        <v>32</v>
      </c>
      <c r="R11" s="47" t="s">
        <v>30</v>
      </c>
      <c r="S11" s="48" t="s">
        <v>31</v>
      </c>
      <c r="T11" s="49" t="s">
        <v>32</v>
      </c>
      <c r="U11" s="276"/>
      <c r="V11" s="278"/>
      <c r="W11" s="279"/>
      <c r="X11" s="280"/>
      <c r="Y11" s="273"/>
      <c r="Z11" s="273"/>
    </row>
    <row r="12" spans="1:26" s="38" customFormat="1" ht="33" customHeight="1">
      <c r="A12" s="248">
        <f>RANK(Y12,Y$12:Y$14,0)</f>
        <v>1</v>
      </c>
      <c r="B12" s="50"/>
      <c r="C12" s="199" t="s">
        <v>255</v>
      </c>
      <c r="D12" s="86" t="s">
        <v>256</v>
      </c>
      <c r="E12" s="3"/>
      <c r="F12" s="2" t="s">
        <v>39</v>
      </c>
      <c r="G12" s="87" t="s">
        <v>257</v>
      </c>
      <c r="H12" s="88" t="s">
        <v>258</v>
      </c>
      <c r="I12" s="90"/>
      <c r="J12" s="90"/>
      <c r="K12" s="93" t="s">
        <v>326</v>
      </c>
      <c r="L12" s="51">
        <v>275.5</v>
      </c>
      <c r="M12" s="52">
        <f>L12/4.2</f>
        <v>65.59523809523809</v>
      </c>
      <c r="N12" s="53">
        <f>RANK(M12,M$12:M$14,0)</f>
        <v>1</v>
      </c>
      <c r="O12" s="51">
        <v>277</v>
      </c>
      <c r="P12" s="52">
        <f>O12/4.2</f>
        <v>65.95238095238095</v>
      </c>
      <c r="Q12" s="53">
        <f>RANK(P12,P$12:P$14,0)</f>
        <v>1</v>
      </c>
      <c r="R12" s="51">
        <v>259.5</v>
      </c>
      <c r="S12" s="52">
        <f>R12/4.2</f>
        <v>61.785714285714285</v>
      </c>
      <c r="T12" s="53">
        <f>RANK(S12,S$12:S$14,0)</f>
        <v>1</v>
      </c>
      <c r="U12" s="53">
        <v>1</v>
      </c>
      <c r="V12" s="53"/>
      <c r="W12" s="51">
        <f>L12+O12+R12</f>
        <v>812</v>
      </c>
      <c r="X12" s="54"/>
      <c r="Y12" s="84">
        <f>ROUND(SUM(M12,P12,S12)/3,3)-IF($U12=1,0.5,IF($U12=2,1.5,0))</f>
        <v>63.944</v>
      </c>
      <c r="Z12" s="55" t="s">
        <v>109</v>
      </c>
    </row>
    <row r="13" spans="1:26" s="38" customFormat="1" ht="33" customHeight="1">
      <c r="A13" s="248">
        <f>RANK(Y13,Y$12:Y$14,0)</f>
        <v>2</v>
      </c>
      <c r="B13" s="50"/>
      <c r="C13" s="199" t="s">
        <v>254</v>
      </c>
      <c r="D13" s="86" t="s">
        <v>163</v>
      </c>
      <c r="E13" s="3"/>
      <c r="F13" s="33" t="s">
        <v>39</v>
      </c>
      <c r="G13" s="123" t="s">
        <v>164</v>
      </c>
      <c r="H13" s="112" t="s">
        <v>165</v>
      </c>
      <c r="I13" s="97"/>
      <c r="J13" s="127"/>
      <c r="K13" s="93" t="s">
        <v>166</v>
      </c>
      <c r="L13" s="51">
        <v>190</v>
      </c>
      <c r="M13" s="52">
        <f>L13/3</f>
        <v>63.333333333333336</v>
      </c>
      <c r="N13" s="53">
        <f>RANK(M13,M$12:M$14,0)</f>
        <v>2</v>
      </c>
      <c r="O13" s="51">
        <v>188</v>
      </c>
      <c r="P13" s="52">
        <f>O13/3</f>
        <v>62.666666666666664</v>
      </c>
      <c r="Q13" s="53">
        <f>RANK(P13,P$12:P$14,0)</f>
        <v>2</v>
      </c>
      <c r="R13" s="51">
        <v>184.5</v>
      </c>
      <c r="S13" s="52">
        <f>R13/3</f>
        <v>61.5</v>
      </c>
      <c r="T13" s="53">
        <f>RANK(S13,S$12:S$14,0)</f>
        <v>2</v>
      </c>
      <c r="U13" s="53"/>
      <c r="V13" s="53"/>
      <c r="W13" s="51">
        <f>L13+O13+R13</f>
        <v>562.5</v>
      </c>
      <c r="X13" s="54"/>
      <c r="Y13" s="84">
        <f>ROUND(SUM(M13,P13,S13)/3,3)-IF($U13=1,0.5,IF($U13=2,1.5,0))</f>
        <v>62.5</v>
      </c>
      <c r="Z13" s="55" t="s">
        <v>109</v>
      </c>
    </row>
    <row r="14" spans="1:26" s="38" customFormat="1" ht="33" customHeight="1">
      <c r="A14" s="248">
        <f>RANK(Y14,Y$12:Y$14,0)</f>
        <v>3</v>
      </c>
      <c r="B14" s="50"/>
      <c r="C14" s="199" t="s">
        <v>259</v>
      </c>
      <c r="D14" s="193" t="s">
        <v>64</v>
      </c>
      <c r="E14" s="3" t="s">
        <v>65</v>
      </c>
      <c r="F14" s="194" t="s">
        <v>34</v>
      </c>
      <c r="G14" s="118" t="s">
        <v>66</v>
      </c>
      <c r="H14" s="168" t="s">
        <v>67</v>
      </c>
      <c r="I14" s="107" t="s">
        <v>68</v>
      </c>
      <c r="J14" s="107" t="s">
        <v>68</v>
      </c>
      <c r="K14" s="93" t="s">
        <v>41</v>
      </c>
      <c r="L14" s="51">
        <v>178</v>
      </c>
      <c r="M14" s="52">
        <f>L14/3</f>
        <v>59.333333333333336</v>
      </c>
      <c r="N14" s="53">
        <f>RANK(M14,M$12:M$14,0)</f>
        <v>3</v>
      </c>
      <c r="O14" s="51">
        <v>163</v>
      </c>
      <c r="P14" s="52">
        <f>O14/3</f>
        <v>54.333333333333336</v>
      </c>
      <c r="Q14" s="53">
        <f>RANK(P14,P$12:P$14,0)</f>
        <v>3</v>
      </c>
      <c r="R14" s="51">
        <v>173</v>
      </c>
      <c r="S14" s="52">
        <f>R14/3</f>
        <v>57.666666666666664</v>
      </c>
      <c r="T14" s="53">
        <f>RANK(S14,S$12:S$14,0)</f>
        <v>3</v>
      </c>
      <c r="U14" s="53"/>
      <c r="V14" s="53"/>
      <c r="W14" s="51">
        <f>L14+O14+R14</f>
        <v>514</v>
      </c>
      <c r="X14" s="54"/>
      <c r="Y14" s="84">
        <f>ROUND(SUM(M14,P14,S14)/3,3)-IF($U14=1,0.5,IF($U14=2,1.5,0))</f>
        <v>57.111</v>
      </c>
      <c r="Z14" s="55" t="s">
        <v>109</v>
      </c>
    </row>
    <row r="15" spans="1:25" s="38" customFormat="1" ht="22.5" customHeight="1">
      <c r="A15" s="56"/>
      <c r="B15" s="57"/>
      <c r="C15" s="58"/>
      <c r="D15" s="59"/>
      <c r="E15" s="60"/>
      <c r="F15" s="61"/>
      <c r="G15" s="62"/>
      <c r="H15" s="63"/>
      <c r="I15" s="64"/>
      <c r="J15" s="65"/>
      <c r="K15" s="64"/>
      <c r="L15" s="66"/>
      <c r="M15" s="67"/>
      <c r="N15" s="68"/>
      <c r="O15" s="66"/>
      <c r="P15" s="67"/>
      <c r="Q15" s="68"/>
      <c r="R15" s="66"/>
      <c r="S15" s="67"/>
      <c r="T15" s="68"/>
      <c r="U15" s="68"/>
      <c r="V15" s="68"/>
      <c r="W15" s="66"/>
      <c r="X15" s="69"/>
      <c r="Y15" s="67"/>
    </row>
    <row r="16" spans="1:25" ht="30" customHeight="1">
      <c r="A16" s="1"/>
      <c r="B16" s="1"/>
      <c r="C16" s="1"/>
      <c r="D16" s="1" t="s">
        <v>14</v>
      </c>
      <c r="E16" s="1"/>
      <c r="F16" s="1"/>
      <c r="G16" s="1"/>
      <c r="H16" s="1"/>
      <c r="I16" s="1" t="s">
        <v>155</v>
      </c>
      <c r="J16" s="1"/>
      <c r="K16" s="70"/>
      <c r="L16" s="71"/>
      <c r="M16" s="70"/>
      <c r="N16" s="1"/>
      <c r="O16" s="72"/>
      <c r="P16" s="73"/>
      <c r="Q16" s="1"/>
      <c r="R16" s="72"/>
      <c r="S16" s="73"/>
      <c r="T16" s="1"/>
      <c r="U16" s="1"/>
      <c r="V16" s="1"/>
      <c r="W16" s="1"/>
      <c r="X16" s="1"/>
      <c r="Y16" s="73"/>
    </row>
    <row r="17" spans="1:25" ht="30" customHeight="1">
      <c r="A17" s="1"/>
      <c r="B17" s="1"/>
      <c r="C17" s="1"/>
      <c r="D17" s="1" t="s">
        <v>15</v>
      </c>
      <c r="E17" s="1"/>
      <c r="F17" s="1"/>
      <c r="G17" s="1"/>
      <c r="H17" s="1"/>
      <c r="I17" s="1" t="s">
        <v>330</v>
      </c>
      <c r="J17" s="1"/>
      <c r="K17" s="70"/>
      <c r="L17" s="71"/>
      <c r="M17" s="74"/>
      <c r="O17" s="72"/>
      <c r="P17" s="73"/>
      <c r="Q17" s="1"/>
      <c r="R17" s="72"/>
      <c r="S17" s="73"/>
      <c r="T17" s="1"/>
      <c r="U17" s="1"/>
      <c r="V17" s="1"/>
      <c r="W17" s="1"/>
      <c r="X17" s="1"/>
      <c r="Y17" s="73"/>
    </row>
    <row r="18" spans="11:13" ht="12.75">
      <c r="K18" s="70"/>
      <c r="L18" s="71"/>
      <c r="M18" s="70"/>
    </row>
    <row r="19" spans="11:13" ht="12.75">
      <c r="K19" s="70"/>
      <c r="L19" s="71"/>
      <c r="M19" s="70"/>
    </row>
  </sheetData>
  <sheetProtection/>
  <mergeCells count="25"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tabSelected="1" view="pageBreakPreview" zoomScale="55" zoomScaleNormal="50" zoomScaleSheetLayoutView="55" zoomScalePageLayoutView="0" workbookViewId="0" topLeftCell="A2">
      <selection activeCell="AA11" sqref="AA11"/>
    </sheetView>
  </sheetViews>
  <sheetFormatPr defaultColWidth="9.140625" defaultRowHeight="15"/>
  <cols>
    <col min="1" max="1" width="3.7109375" style="39" customWidth="1"/>
    <col min="2" max="2" width="4.7109375" style="39" hidden="1" customWidth="1"/>
    <col min="3" max="3" width="5.421875" style="39" hidden="1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44.25" customHeight="1">
      <c r="A2" s="283" t="s">
        <v>433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ht="18.75" customHeight="1">
      <c r="A5" s="282" t="s">
        <v>323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3" s="37" customFormat="1" ht="12.75">
      <c r="A6" s="7" t="s">
        <v>114</v>
      </c>
      <c r="B6" s="41"/>
      <c r="C6" s="42"/>
      <c r="D6" s="42"/>
      <c r="E6" s="42"/>
      <c r="F6" s="42"/>
      <c r="G6" s="42"/>
      <c r="H6" s="42"/>
      <c r="I6" s="42"/>
      <c r="J6" s="42"/>
      <c r="K6" s="43"/>
      <c r="L6" s="44"/>
      <c r="V6" s="7" t="s">
        <v>116</v>
      </c>
      <c r="W6" s="7"/>
    </row>
    <row r="7" spans="1:26" s="46" customFormat="1" ht="19.5" customHeight="1">
      <c r="A7" s="279" t="s">
        <v>32</v>
      </c>
      <c r="B7" s="280" t="s">
        <v>3</v>
      </c>
      <c r="C7" s="277" t="s">
        <v>4</v>
      </c>
      <c r="D7" s="281" t="s">
        <v>19</v>
      </c>
      <c r="E7" s="281" t="s">
        <v>6</v>
      </c>
      <c r="F7" s="279" t="s">
        <v>7</v>
      </c>
      <c r="G7" s="281" t="s">
        <v>20</v>
      </c>
      <c r="H7" s="281" t="s">
        <v>6</v>
      </c>
      <c r="I7" s="281" t="s">
        <v>9</v>
      </c>
      <c r="J7" s="148"/>
      <c r="K7" s="281" t="s">
        <v>11</v>
      </c>
      <c r="L7" s="274" t="s">
        <v>21</v>
      </c>
      <c r="M7" s="274"/>
      <c r="N7" s="274"/>
      <c r="O7" s="274" t="s">
        <v>22</v>
      </c>
      <c r="P7" s="274"/>
      <c r="Q7" s="274"/>
      <c r="R7" s="274" t="s">
        <v>23</v>
      </c>
      <c r="S7" s="274"/>
      <c r="T7" s="274"/>
      <c r="U7" s="275" t="s">
        <v>24</v>
      </c>
      <c r="V7" s="277" t="s">
        <v>25</v>
      </c>
      <c r="W7" s="279" t="s">
        <v>26</v>
      </c>
      <c r="X7" s="280" t="s">
        <v>27</v>
      </c>
      <c r="Y7" s="273" t="s">
        <v>28</v>
      </c>
      <c r="Z7" s="273" t="s">
        <v>29</v>
      </c>
    </row>
    <row r="8" spans="1:26" s="46" customFormat="1" ht="39.75" customHeight="1">
      <c r="A8" s="279"/>
      <c r="B8" s="280"/>
      <c r="C8" s="278"/>
      <c r="D8" s="281"/>
      <c r="E8" s="281"/>
      <c r="F8" s="279"/>
      <c r="G8" s="281"/>
      <c r="H8" s="281"/>
      <c r="I8" s="281"/>
      <c r="J8" s="148"/>
      <c r="K8" s="281"/>
      <c r="L8" s="47" t="s">
        <v>30</v>
      </c>
      <c r="M8" s="48" t="s">
        <v>31</v>
      </c>
      <c r="N8" s="49" t="s">
        <v>32</v>
      </c>
      <c r="O8" s="47" t="s">
        <v>30</v>
      </c>
      <c r="P8" s="48" t="s">
        <v>31</v>
      </c>
      <c r="Q8" s="49" t="s">
        <v>32</v>
      </c>
      <c r="R8" s="47" t="s">
        <v>30</v>
      </c>
      <c r="S8" s="48" t="s">
        <v>31</v>
      </c>
      <c r="T8" s="49" t="s">
        <v>32</v>
      </c>
      <c r="U8" s="276"/>
      <c r="V8" s="278"/>
      <c r="W8" s="279"/>
      <c r="X8" s="280"/>
      <c r="Y8" s="273"/>
      <c r="Z8" s="273"/>
    </row>
    <row r="9" spans="1:26" s="37" customFormat="1" ht="39.75" customHeight="1">
      <c r="A9" s="288" t="s">
        <v>117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</row>
    <row r="10" spans="1:26" s="38" customFormat="1" ht="33" customHeight="1">
      <c r="A10" s="248">
        <f>RANK(Y10,Y$10:Y$12,0)</f>
        <v>1</v>
      </c>
      <c r="B10" s="50"/>
      <c r="C10" s="85"/>
      <c r="D10" s="113" t="s">
        <v>126</v>
      </c>
      <c r="E10" s="116" t="s">
        <v>127</v>
      </c>
      <c r="F10" s="114" t="s">
        <v>34</v>
      </c>
      <c r="G10" s="237" t="s">
        <v>128</v>
      </c>
      <c r="H10" s="88" t="s">
        <v>129</v>
      </c>
      <c r="I10" s="239" t="s">
        <v>122</v>
      </c>
      <c r="J10" s="114" t="s">
        <v>130</v>
      </c>
      <c r="K10" s="120" t="s">
        <v>124</v>
      </c>
      <c r="L10" s="51">
        <v>171.5</v>
      </c>
      <c r="M10" s="52">
        <f>L10/2.6</f>
        <v>65.96153846153845</v>
      </c>
      <c r="N10" s="53">
        <f>RANK(M10,M$10:M$12,0)</f>
        <v>1</v>
      </c>
      <c r="O10" s="51">
        <v>171</v>
      </c>
      <c r="P10" s="52">
        <f>O10/2.6</f>
        <v>65.76923076923077</v>
      </c>
      <c r="Q10" s="53">
        <f>RANK(P10,P$10:P$12,0)</f>
        <v>2</v>
      </c>
      <c r="R10" s="51">
        <v>165.5</v>
      </c>
      <c r="S10" s="52">
        <f>R10/2.6</f>
        <v>63.65384615384615</v>
      </c>
      <c r="T10" s="53">
        <f>RANK(S10,S$10:S$12,0)</f>
        <v>2</v>
      </c>
      <c r="U10" s="53"/>
      <c r="V10" s="53"/>
      <c r="W10" s="51">
        <f>L10+O10+R10</f>
        <v>508</v>
      </c>
      <c r="X10" s="54"/>
      <c r="Y10" s="84">
        <f>ROUND(SUM(M10,P10,S10)/3,3)-IF($U10=1,0.5,IF($U10=2,1.5,0))</f>
        <v>65.128</v>
      </c>
      <c r="Z10" s="55" t="s">
        <v>34</v>
      </c>
    </row>
    <row r="11" spans="1:26" s="38" customFormat="1" ht="33" customHeight="1">
      <c r="A11" s="248">
        <f>RANK(Y11,Y$10:Y$12,0)</f>
        <v>2</v>
      </c>
      <c r="B11" s="50"/>
      <c r="C11" s="85"/>
      <c r="D11" s="86" t="s">
        <v>50</v>
      </c>
      <c r="E11" s="3" t="s">
        <v>125</v>
      </c>
      <c r="F11" s="2" t="s">
        <v>34</v>
      </c>
      <c r="G11" s="87" t="s">
        <v>51</v>
      </c>
      <c r="H11" s="88" t="s">
        <v>52</v>
      </c>
      <c r="I11" s="183" t="s">
        <v>46</v>
      </c>
      <c r="J11" s="90" t="s">
        <v>47</v>
      </c>
      <c r="K11" s="120" t="s">
        <v>48</v>
      </c>
      <c r="L11" s="51">
        <v>170.5</v>
      </c>
      <c r="M11" s="52">
        <f>L11/2.6</f>
        <v>65.57692307692308</v>
      </c>
      <c r="N11" s="53">
        <f>RANK(M11,M$10:M$12,0)</f>
        <v>2</v>
      </c>
      <c r="O11" s="51">
        <v>174.5</v>
      </c>
      <c r="P11" s="52">
        <f>O11/2.6</f>
        <v>67.11538461538461</v>
      </c>
      <c r="Q11" s="53">
        <f>RANK(P11,P$10:P$12,0)</f>
        <v>1</v>
      </c>
      <c r="R11" s="51">
        <v>161</v>
      </c>
      <c r="S11" s="52">
        <f>R11/2.6</f>
        <v>61.92307692307692</v>
      </c>
      <c r="T11" s="53">
        <f>RANK(S11,S$10:S$12,0)</f>
        <v>3</v>
      </c>
      <c r="U11" s="53"/>
      <c r="V11" s="53"/>
      <c r="W11" s="51">
        <f>L11+O11+R11</f>
        <v>506</v>
      </c>
      <c r="X11" s="54"/>
      <c r="Y11" s="84">
        <f>ROUND(SUM(M11,P11,S11)/3,3)-IF($U11=1,0.5,IF($U11=2,1.5,0))</f>
        <v>64.872</v>
      </c>
      <c r="Z11" s="55" t="s">
        <v>34</v>
      </c>
    </row>
    <row r="12" spans="1:26" s="38" customFormat="1" ht="33" customHeight="1">
      <c r="A12" s="248">
        <f>RANK(Y12,Y$10:Y$12,0)</f>
        <v>3</v>
      </c>
      <c r="B12" s="50"/>
      <c r="C12" s="85"/>
      <c r="D12" s="113" t="s">
        <v>118</v>
      </c>
      <c r="E12" s="169" t="s">
        <v>119</v>
      </c>
      <c r="F12" s="171" t="s">
        <v>49</v>
      </c>
      <c r="G12" s="236" t="s">
        <v>120</v>
      </c>
      <c r="H12" s="173" t="s">
        <v>121</v>
      </c>
      <c r="I12" s="238" t="s">
        <v>122</v>
      </c>
      <c r="J12" s="173" t="s">
        <v>123</v>
      </c>
      <c r="K12" s="120" t="s">
        <v>124</v>
      </c>
      <c r="L12" s="51">
        <v>168.5</v>
      </c>
      <c r="M12" s="52">
        <f>L12/2.6</f>
        <v>64.8076923076923</v>
      </c>
      <c r="N12" s="53">
        <f>RANK(M12,M$10:M$12,0)</f>
        <v>3</v>
      </c>
      <c r="O12" s="51">
        <v>170</v>
      </c>
      <c r="P12" s="52">
        <f>O12/2.6</f>
        <v>65.38461538461539</v>
      </c>
      <c r="Q12" s="53">
        <f>RANK(P12,P$10:P$12,0)</f>
        <v>3</v>
      </c>
      <c r="R12" s="51">
        <v>166.5</v>
      </c>
      <c r="S12" s="52">
        <f>R12/2.6</f>
        <v>64.03846153846153</v>
      </c>
      <c r="T12" s="53">
        <f>RANK(S12,S$10:S$12,0)</f>
        <v>1</v>
      </c>
      <c r="U12" s="53"/>
      <c r="V12" s="53"/>
      <c r="W12" s="51">
        <f>L12+O12+R12</f>
        <v>505</v>
      </c>
      <c r="X12" s="54"/>
      <c r="Y12" s="84">
        <f>ROUND(SUM(M12,P12,S12)/3,3)-IF($U12=1,0.5,IF($U12=2,1.5,0))</f>
        <v>64.744</v>
      </c>
      <c r="Z12" s="55" t="s">
        <v>34</v>
      </c>
    </row>
    <row r="13" spans="1:26" s="37" customFormat="1" ht="39.75" customHeight="1">
      <c r="A13" s="288" t="s">
        <v>131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</row>
    <row r="14" spans="1:26" s="38" customFormat="1" ht="33" customHeight="1">
      <c r="A14" s="248">
        <f>RANK(Y14,Y$14,0)</f>
        <v>1</v>
      </c>
      <c r="B14" s="50"/>
      <c r="C14" s="85"/>
      <c r="D14" s="86" t="s">
        <v>132</v>
      </c>
      <c r="E14" s="3" t="s">
        <v>133</v>
      </c>
      <c r="F14" s="6" t="s">
        <v>34</v>
      </c>
      <c r="G14" s="87" t="s">
        <v>134</v>
      </c>
      <c r="H14" s="96" t="s">
        <v>135</v>
      </c>
      <c r="I14" s="97" t="s">
        <v>136</v>
      </c>
      <c r="J14" s="97" t="s">
        <v>137</v>
      </c>
      <c r="K14" s="93" t="s">
        <v>138</v>
      </c>
      <c r="L14" s="51">
        <v>247</v>
      </c>
      <c r="M14" s="52">
        <f>L14/3.9</f>
        <v>63.333333333333336</v>
      </c>
      <c r="N14" s="53">
        <f>RANK(M14,M$14,0)</f>
        <v>1</v>
      </c>
      <c r="O14" s="51">
        <v>247</v>
      </c>
      <c r="P14" s="52">
        <f>O14/3.9</f>
        <v>63.333333333333336</v>
      </c>
      <c r="Q14" s="53">
        <f>RANK(P14,P$14,0)</f>
        <v>1</v>
      </c>
      <c r="R14" s="51">
        <v>240.5</v>
      </c>
      <c r="S14" s="52">
        <f>R14/3.9</f>
        <v>61.66666666666667</v>
      </c>
      <c r="T14" s="53">
        <f>RANK(S14,S$14,0)</f>
        <v>1</v>
      </c>
      <c r="U14" s="53"/>
      <c r="V14" s="53"/>
      <c r="W14" s="51">
        <f aca="true" t="shared" si="0" ref="W14:W20">L14+O14+R14</f>
        <v>734.5</v>
      </c>
      <c r="X14" s="54"/>
      <c r="Y14" s="84">
        <f aca="true" t="shared" si="1" ref="Y14:Y20">ROUND(SUM(M14,P14,S14)/3,3)-IF($U14=1,0.5,IF($U14=2,1.5,0))</f>
        <v>62.778</v>
      </c>
      <c r="Z14" s="55" t="s">
        <v>109</v>
      </c>
    </row>
    <row r="15" spans="1:26" s="37" customFormat="1" ht="39.75" customHeight="1">
      <c r="A15" s="288" t="s">
        <v>139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</row>
    <row r="16" spans="1:26" s="38" customFormat="1" ht="33" customHeight="1">
      <c r="A16" s="248">
        <f>RANK(Y16,Y$16,0)</f>
        <v>1</v>
      </c>
      <c r="B16" s="50"/>
      <c r="C16" s="85"/>
      <c r="D16" s="174" t="s">
        <v>140</v>
      </c>
      <c r="E16" s="129"/>
      <c r="F16" s="175" t="s">
        <v>39</v>
      </c>
      <c r="G16" s="176" t="s">
        <v>141</v>
      </c>
      <c r="H16" s="177" t="s">
        <v>142</v>
      </c>
      <c r="I16" s="178" t="s">
        <v>81</v>
      </c>
      <c r="J16" s="178" t="s">
        <v>81</v>
      </c>
      <c r="K16" s="179" t="s">
        <v>82</v>
      </c>
      <c r="L16" s="51">
        <v>111</v>
      </c>
      <c r="M16" s="52">
        <f>L16/1.7</f>
        <v>65.29411764705883</v>
      </c>
      <c r="N16" s="53">
        <f>RANK(M16,M$16,0)</f>
        <v>1</v>
      </c>
      <c r="O16" s="51">
        <v>107</v>
      </c>
      <c r="P16" s="52">
        <f>O16/1.7</f>
        <v>62.94117647058824</v>
      </c>
      <c r="Q16" s="53">
        <f>RANK(P16,P$16,0)</f>
        <v>1</v>
      </c>
      <c r="R16" s="51">
        <v>104</v>
      </c>
      <c r="S16" s="52">
        <f>R16/1.7</f>
        <v>61.1764705882353</v>
      </c>
      <c r="T16" s="53">
        <f>RANK(S16,S$16,0)</f>
        <v>1</v>
      </c>
      <c r="U16" s="53"/>
      <c r="V16" s="53"/>
      <c r="W16" s="51">
        <f t="shared" si="0"/>
        <v>322</v>
      </c>
      <c r="X16" s="54"/>
      <c r="Y16" s="84">
        <f t="shared" si="1"/>
        <v>63.137</v>
      </c>
      <c r="Z16" s="55" t="s">
        <v>109</v>
      </c>
    </row>
    <row r="17" spans="1:26" s="37" customFormat="1" ht="39.75" customHeight="1">
      <c r="A17" s="288" t="s">
        <v>143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</row>
    <row r="18" spans="1:26" s="38" customFormat="1" ht="33" customHeight="1">
      <c r="A18" s="248">
        <f>RANK(Y18,Y$18:Y$20,0)</f>
        <v>1</v>
      </c>
      <c r="B18" s="50"/>
      <c r="C18" s="85"/>
      <c r="D18" s="113" t="s">
        <v>144</v>
      </c>
      <c r="E18" s="116" t="s">
        <v>145</v>
      </c>
      <c r="F18" s="114" t="s">
        <v>71</v>
      </c>
      <c r="G18" s="115" t="s">
        <v>146</v>
      </c>
      <c r="H18" s="114" t="s">
        <v>147</v>
      </c>
      <c r="I18" s="170" t="s">
        <v>122</v>
      </c>
      <c r="J18" s="181" t="s">
        <v>130</v>
      </c>
      <c r="K18" s="120" t="s">
        <v>148</v>
      </c>
      <c r="L18" s="51">
        <v>157.5</v>
      </c>
      <c r="M18" s="52">
        <f>L18/2.3</f>
        <v>68.47826086956522</v>
      </c>
      <c r="N18" s="53">
        <f>RANK(M18,M$18:M$20,0)</f>
        <v>1</v>
      </c>
      <c r="O18" s="51">
        <v>159</v>
      </c>
      <c r="P18" s="52">
        <f>O18/2.3</f>
        <v>69.1304347826087</v>
      </c>
      <c r="Q18" s="53">
        <f>RANK(P18,P$18:P$20,0)</f>
        <v>1</v>
      </c>
      <c r="R18" s="51">
        <v>158.5</v>
      </c>
      <c r="S18" s="52">
        <f>R18/2.3</f>
        <v>68.91304347826087</v>
      </c>
      <c r="T18" s="53">
        <f>RANK(S18,S$18:S$20,0)</f>
        <v>1</v>
      </c>
      <c r="U18" s="53"/>
      <c r="V18" s="53"/>
      <c r="W18" s="51">
        <f t="shared" si="0"/>
        <v>475</v>
      </c>
      <c r="X18" s="54"/>
      <c r="Y18" s="84">
        <f t="shared" si="1"/>
        <v>68.841</v>
      </c>
      <c r="Z18" s="55" t="s">
        <v>71</v>
      </c>
    </row>
    <row r="19" spans="1:26" s="38" customFormat="1" ht="33" customHeight="1">
      <c r="A19" s="248">
        <f>RANK(Y19,Y$18:Y$20,0)</f>
        <v>2</v>
      </c>
      <c r="B19" s="50"/>
      <c r="C19" s="85"/>
      <c r="D19" s="113" t="s">
        <v>149</v>
      </c>
      <c r="E19" s="116"/>
      <c r="F19" s="114" t="s">
        <v>39</v>
      </c>
      <c r="G19" s="115" t="s">
        <v>150</v>
      </c>
      <c r="H19" s="114" t="s">
        <v>151</v>
      </c>
      <c r="I19" s="170" t="s">
        <v>152</v>
      </c>
      <c r="J19" s="181" t="s">
        <v>153</v>
      </c>
      <c r="K19" s="120" t="s">
        <v>324</v>
      </c>
      <c r="L19" s="51">
        <v>149</v>
      </c>
      <c r="M19" s="52">
        <f>L19/2.3</f>
        <v>64.78260869565217</v>
      </c>
      <c r="N19" s="53">
        <f>RANK(M19,M$18:M$20,0)</f>
        <v>2</v>
      </c>
      <c r="O19" s="51">
        <v>148.5</v>
      </c>
      <c r="P19" s="52">
        <f>O19/2.3</f>
        <v>64.56521739130436</v>
      </c>
      <c r="Q19" s="53">
        <f>RANK(P19,P$18:P$20,0)</f>
        <v>2</v>
      </c>
      <c r="R19" s="51">
        <v>143.5</v>
      </c>
      <c r="S19" s="52">
        <f>R19/2.3</f>
        <v>62.39130434782609</v>
      </c>
      <c r="T19" s="53">
        <f>RANK(S19,S$18:S$20,0)</f>
        <v>2</v>
      </c>
      <c r="U19" s="53">
        <v>1</v>
      </c>
      <c r="V19" s="53"/>
      <c r="W19" s="51">
        <f t="shared" si="0"/>
        <v>441</v>
      </c>
      <c r="X19" s="54"/>
      <c r="Y19" s="84">
        <f t="shared" si="1"/>
        <v>63.413</v>
      </c>
      <c r="Z19" s="55" t="s">
        <v>71</v>
      </c>
    </row>
    <row r="20" spans="1:26" s="38" customFormat="1" ht="33" customHeight="1">
      <c r="A20" s="248">
        <f>RANK(Y20,Y$18:Y$20,0)</f>
        <v>3</v>
      </c>
      <c r="B20" s="50"/>
      <c r="C20" s="85"/>
      <c r="D20" s="86" t="s">
        <v>154</v>
      </c>
      <c r="E20" s="3"/>
      <c r="F20" s="2">
        <v>2</v>
      </c>
      <c r="G20" s="109" t="s">
        <v>141</v>
      </c>
      <c r="H20" s="96" t="s">
        <v>142</v>
      </c>
      <c r="I20" s="121" t="s">
        <v>81</v>
      </c>
      <c r="J20" s="121" t="s">
        <v>81</v>
      </c>
      <c r="K20" s="120" t="s">
        <v>321</v>
      </c>
      <c r="L20" s="51">
        <v>144.5</v>
      </c>
      <c r="M20" s="52">
        <f>L20/2.3</f>
        <v>62.82608695652174</v>
      </c>
      <c r="N20" s="53">
        <f>RANK(M20,M$18:M$20,0)</f>
        <v>3</v>
      </c>
      <c r="O20" s="51">
        <v>140.5</v>
      </c>
      <c r="P20" s="52">
        <f>O20/2.3</f>
        <v>61.08695652173913</v>
      </c>
      <c r="Q20" s="53">
        <f>RANK(P20,P$18:P$20,0)</f>
        <v>3</v>
      </c>
      <c r="R20" s="51">
        <v>138</v>
      </c>
      <c r="S20" s="52">
        <f>R20/2.3</f>
        <v>60.00000000000001</v>
      </c>
      <c r="T20" s="53">
        <f>RANK(S20,S$18:S$20,0)</f>
        <v>3</v>
      </c>
      <c r="U20" s="53"/>
      <c r="V20" s="53"/>
      <c r="W20" s="51">
        <f t="shared" si="0"/>
        <v>423</v>
      </c>
      <c r="X20" s="54"/>
      <c r="Y20" s="84">
        <f t="shared" si="1"/>
        <v>61.304</v>
      </c>
      <c r="Z20" s="55" t="s">
        <v>71</v>
      </c>
    </row>
    <row r="21" spans="1:26" s="38" customFormat="1" ht="33" customHeight="1">
      <c r="A21" s="130"/>
      <c r="B21" s="57"/>
      <c r="C21" s="131"/>
      <c r="D21" s="59"/>
      <c r="E21" s="60"/>
      <c r="F21" s="61"/>
      <c r="G21" s="156"/>
      <c r="H21" s="63"/>
      <c r="I21" s="182"/>
      <c r="J21" s="182"/>
      <c r="K21" s="180"/>
      <c r="L21" s="138"/>
      <c r="M21" s="139"/>
      <c r="N21" s="140"/>
      <c r="O21" s="138"/>
      <c r="P21" s="139"/>
      <c r="Q21" s="140"/>
      <c r="R21" s="138"/>
      <c r="S21" s="139"/>
      <c r="T21" s="140"/>
      <c r="U21" s="140"/>
      <c r="V21" s="140"/>
      <c r="W21" s="138"/>
      <c r="X21" s="141"/>
      <c r="Y21" s="67"/>
      <c r="Z21" s="142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155</v>
      </c>
      <c r="J22" s="1"/>
      <c r="K22" s="70"/>
      <c r="L22" s="71"/>
      <c r="M22" s="70"/>
      <c r="N22" s="1"/>
      <c r="O22" s="72"/>
      <c r="P22" s="73"/>
      <c r="Q22" s="1"/>
      <c r="R22" s="72"/>
      <c r="S22" s="73"/>
      <c r="T22" s="1"/>
      <c r="U22" s="1"/>
      <c r="V22" s="1"/>
      <c r="W22" s="1"/>
      <c r="X22" s="1"/>
      <c r="Y22" s="73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330</v>
      </c>
      <c r="J23" s="1"/>
      <c r="K23" s="70"/>
      <c r="L23" s="71"/>
      <c r="M23" s="74"/>
      <c r="O23" s="72"/>
      <c r="P23" s="73"/>
      <c r="Q23" s="1"/>
      <c r="R23" s="72"/>
      <c r="S23" s="73"/>
      <c r="T23" s="1"/>
      <c r="U23" s="1"/>
      <c r="V23" s="1"/>
      <c r="W23" s="1"/>
      <c r="X23" s="1"/>
      <c r="Y23" s="73"/>
    </row>
    <row r="24" spans="11:13" ht="12.75">
      <c r="K24" s="70"/>
      <c r="L24" s="71"/>
      <c r="M24" s="70"/>
    </row>
    <row r="25" spans="11:13" ht="12.75">
      <c r="K25" s="70"/>
      <c r="L25" s="71"/>
      <c r="M25" s="70"/>
    </row>
  </sheetData>
  <sheetProtection/>
  <protectedRanges>
    <protectedRange sqref="K19" name="Диапазон1_3_1_1_3_11_1_1_3_1_3_1_1_1_1_3_3_1_1_1"/>
  </protectedRanges>
  <mergeCells count="27">
    <mergeCell ref="A2:Z2"/>
    <mergeCell ref="A3:Z3"/>
    <mergeCell ref="A4:Z4"/>
    <mergeCell ref="A5:Z5"/>
    <mergeCell ref="O7:Q7"/>
    <mergeCell ref="A7:A8"/>
    <mergeCell ref="B7:B8"/>
    <mergeCell ref="C7:C8"/>
    <mergeCell ref="D7:D8"/>
    <mergeCell ref="E7:E8"/>
    <mergeCell ref="F7:F8"/>
    <mergeCell ref="Z7:Z8"/>
    <mergeCell ref="A9:Z9"/>
    <mergeCell ref="A13:Z13"/>
    <mergeCell ref="A15:Z15"/>
    <mergeCell ref="A17:Z17"/>
    <mergeCell ref="R7:T7"/>
    <mergeCell ref="U7:U8"/>
    <mergeCell ref="V7:V8"/>
    <mergeCell ref="W7:W8"/>
    <mergeCell ref="X7:X8"/>
    <mergeCell ref="Y7:Y8"/>
    <mergeCell ref="G7:G8"/>
    <mergeCell ref="H7:H8"/>
    <mergeCell ref="I7:I8"/>
    <mergeCell ref="K7:K8"/>
    <mergeCell ref="L7:N7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="75" zoomScaleNormal="50" zoomScaleSheetLayoutView="75" zoomScalePageLayoutView="0" workbookViewId="0" topLeftCell="A2">
      <selection activeCell="AB16" sqref="AB16"/>
    </sheetView>
  </sheetViews>
  <sheetFormatPr defaultColWidth="9.140625" defaultRowHeight="15"/>
  <cols>
    <col min="1" max="1" width="3.7109375" style="39" customWidth="1"/>
    <col min="2" max="2" width="4.7109375" style="39" hidden="1" customWidth="1"/>
    <col min="3" max="3" width="5.421875" style="39" hidden="1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54" customHeight="1">
      <c r="A2" s="283" t="s">
        <v>434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s="37" customFormat="1" ht="26.25" customHeight="1">
      <c r="A5" s="286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s="38" customFormat="1" ht="11.25">
      <c r="A6" s="287" t="s">
        <v>106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8.75" customHeight="1">
      <c r="A7" s="282" t="s">
        <v>323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</row>
    <row r="8" spans="1:25" ht="18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3" s="37" customFormat="1" ht="12.75">
      <c r="A9" s="7" t="s">
        <v>114</v>
      </c>
      <c r="B9" s="41"/>
      <c r="C9" s="42"/>
      <c r="D9" s="42"/>
      <c r="E9" s="42"/>
      <c r="F9" s="42"/>
      <c r="G9" s="42"/>
      <c r="H9" s="42"/>
      <c r="I9" s="42"/>
      <c r="J9" s="42"/>
      <c r="K9" s="43"/>
      <c r="L9" s="44"/>
      <c r="V9" s="7" t="s">
        <v>116</v>
      </c>
      <c r="W9" s="7"/>
    </row>
    <row r="10" spans="1:26" s="46" customFormat="1" ht="19.5" customHeight="1">
      <c r="A10" s="279" t="s">
        <v>32</v>
      </c>
      <c r="B10" s="280" t="s">
        <v>3</v>
      </c>
      <c r="C10" s="277" t="s">
        <v>4</v>
      </c>
      <c r="D10" s="281" t="s">
        <v>19</v>
      </c>
      <c r="E10" s="281" t="s">
        <v>6</v>
      </c>
      <c r="F10" s="279" t="s">
        <v>7</v>
      </c>
      <c r="G10" s="281" t="s">
        <v>20</v>
      </c>
      <c r="H10" s="281" t="s">
        <v>6</v>
      </c>
      <c r="I10" s="281" t="s">
        <v>9</v>
      </c>
      <c r="J10" s="45"/>
      <c r="K10" s="281" t="s">
        <v>11</v>
      </c>
      <c r="L10" s="274" t="s">
        <v>21</v>
      </c>
      <c r="M10" s="274"/>
      <c r="N10" s="274"/>
      <c r="O10" s="274" t="s">
        <v>22</v>
      </c>
      <c r="P10" s="274"/>
      <c r="Q10" s="274"/>
      <c r="R10" s="274" t="s">
        <v>23</v>
      </c>
      <c r="S10" s="274"/>
      <c r="T10" s="274"/>
      <c r="U10" s="275" t="s">
        <v>24</v>
      </c>
      <c r="V10" s="277" t="s">
        <v>25</v>
      </c>
      <c r="W10" s="279" t="s">
        <v>26</v>
      </c>
      <c r="X10" s="280" t="s">
        <v>27</v>
      </c>
      <c r="Y10" s="273" t="s">
        <v>28</v>
      </c>
      <c r="Z10" s="273" t="s">
        <v>29</v>
      </c>
    </row>
    <row r="11" spans="1:26" s="46" customFormat="1" ht="39.75" customHeight="1">
      <c r="A11" s="279"/>
      <c r="B11" s="280"/>
      <c r="C11" s="278"/>
      <c r="D11" s="281"/>
      <c r="E11" s="281"/>
      <c r="F11" s="279"/>
      <c r="G11" s="281"/>
      <c r="H11" s="281"/>
      <c r="I11" s="281"/>
      <c r="J11" s="45"/>
      <c r="K11" s="281"/>
      <c r="L11" s="47" t="s">
        <v>30</v>
      </c>
      <c r="M11" s="48" t="s">
        <v>31</v>
      </c>
      <c r="N11" s="49" t="s">
        <v>32</v>
      </c>
      <c r="O11" s="47" t="s">
        <v>30</v>
      </c>
      <c r="P11" s="48" t="s">
        <v>31</v>
      </c>
      <c r="Q11" s="49" t="s">
        <v>32</v>
      </c>
      <c r="R11" s="47" t="s">
        <v>30</v>
      </c>
      <c r="S11" s="48" t="s">
        <v>31</v>
      </c>
      <c r="T11" s="49" t="s">
        <v>32</v>
      </c>
      <c r="U11" s="276"/>
      <c r="V11" s="278"/>
      <c r="W11" s="279"/>
      <c r="X11" s="280"/>
      <c r="Y11" s="273"/>
      <c r="Z11" s="273"/>
    </row>
    <row r="12" spans="1:26" s="38" customFormat="1" ht="33" customHeight="1">
      <c r="A12" s="248">
        <f aca="true" t="shared" si="0" ref="A12:A17">RANK(Y12,Y$12:Y$17,0)</f>
        <v>1</v>
      </c>
      <c r="B12" s="50"/>
      <c r="C12" s="85" t="s">
        <v>40</v>
      </c>
      <c r="D12" s="86" t="s">
        <v>159</v>
      </c>
      <c r="E12" s="3"/>
      <c r="F12" s="2" t="s">
        <v>39</v>
      </c>
      <c r="G12" s="109" t="s">
        <v>160</v>
      </c>
      <c r="H12" s="96" t="s">
        <v>161</v>
      </c>
      <c r="I12" s="103" t="s">
        <v>81</v>
      </c>
      <c r="J12" s="121" t="s">
        <v>162</v>
      </c>
      <c r="K12" s="120" t="s">
        <v>82</v>
      </c>
      <c r="L12" s="51">
        <v>165.5</v>
      </c>
      <c r="M12" s="52">
        <f aca="true" t="shared" si="1" ref="M12:M17">L12/2.6</f>
        <v>63.65384615384615</v>
      </c>
      <c r="N12" s="53">
        <f aca="true" t="shared" si="2" ref="N12:N17">RANK(M12,M$12:M$17,0)</f>
        <v>2</v>
      </c>
      <c r="O12" s="51">
        <v>168</v>
      </c>
      <c r="P12" s="52">
        <f aca="true" t="shared" si="3" ref="P12:P17">O12/2.6</f>
        <v>64.61538461538461</v>
      </c>
      <c r="Q12" s="53">
        <f aca="true" t="shared" si="4" ref="Q12:Q17">RANK(P12,P$12:P$17,0)</f>
        <v>1</v>
      </c>
      <c r="R12" s="51">
        <v>164</v>
      </c>
      <c r="S12" s="52">
        <f aca="true" t="shared" si="5" ref="S12:S17">R12/2.6</f>
        <v>63.07692307692307</v>
      </c>
      <c r="T12" s="53">
        <f aca="true" t="shared" si="6" ref="T12:T17">RANK(S12,S$12:S$17,0)</f>
        <v>1</v>
      </c>
      <c r="U12" s="53"/>
      <c r="V12" s="53"/>
      <c r="W12" s="51">
        <f aca="true" t="shared" si="7" ref="W12:W17">L12+O12+R12</f>
        <v>497.5</v>
      </c>
      <c r="X12" s="54"/>
      <c r="Y12" s="84">
        <f aca="true" t="shared" si="8" ref="Y12:Y17">ROUND(SUM(M12,P12,S12)/3,3)-IF($U12=1,0.5,IF($U12=2,1.5,0))</f>
        <v>63.782</v>
      </c>
      <c r="Z12" s="55" t="s">
        <v>34</v>
      </c>
    </row>
    <row r="13" spans="1:26" s="38" customFormat="1" ht="33" customHeight="1">
      <c r="A13" s="248">
        <f t="shared" si="0"/>
        <v>2</v>
      </c>
      <c r="B13" s="50"/>
      <c r="C13" s="85" t="s">
        <v>40</v>
      </c>
      <c r="D13" s="184" t="s">
        <v>167</v>
      </c>
      <c r="E13" s="3"/>
      <c r="F13" s="185" t="s">
        <v>39</v>
      </c>
      <c r="G13" s="186" t="s">
        <v>168</v>
      </c>
      <c r="H13" s="187" t="s">
        <v>169</v>
      </c>
      <c r="I13" s="90" t="s">
        <v>81</v>
      </c>
      <c r="J13" s="90" t="s">
        <v>81</v>
      </c>
      <c r="K13" s="89" t="s">
        <v>82</v>
      </c>
      <c r="L13" s="51">
        <v>166.5</v>
      </c>
      <c r="M13" s="52">
        <f t="shared" si="1"/>
        <v>64.03846153846153</v>
      </c>
      <c r="N13" s="53">
        <f t="shared" si="2"/>
        <v>1</v>
      </c>
      <c r="O13" s="51">
        <v>163</v>
      </c>
      <c r="P13" s="52">
        <f t="shared" si="3"/>
        <v>62.69230769230769</v>
      </c>
      <c r="Q13" s="53">
        <f t="shared" si="4"/>
        <v>2</v>
      </c>
      <c r="R13" s="51">
        <v>160.5</v>
      </c>
      <c r="S13" s="52">
        <f t="shared" si="5"/>
        <v>61.730769230769226</v>
      </c>
      <c r="T13" s="53">
        <f t="shared" si="6"/>
        <v>2</v>
      </c>
      <c r="U13" s="53"/>
      <c r="V13" s="53"/>
      <c r="W13" s="51">
        <f t="shared" si="7"/>
        <v>490</v>
      </c>
      <c r="X13" s="54"/>
      <c r="Y13" s="84">
        <f t="shared" si="8"/>
        <v>62.821</v>
      </c>
      <c r="Z13" s="55" t="s">
        <v>49</v>
      </c>
    </row>
    <row r="14" spans="1:26" s="38" customFormat="1" ht="33" customHeight="1">
      <c r="A14" s="248">
        <f t="shared" si="0"/>
        <v>3</v>
      </c>
      <c r="B14" s="50"/>
      <c r="C14" s="85" t="s">
        <v>40</v>
      </c>
      <c r="D14" s="86" t="s">
        <v>163</v>
      </c>
      <c r="E14" s="3"/>
      <c r="F14" s="33" t="s">
        <v>39</v>
      </c>
      <c r="G14" s="87" t="s">
        <v>164</v>
      </c>
      <c r="H14" s="88" t="s">
        <v>165</v>
      </c>
      <c r="I14" s="97"/>
      <c r="J14" s="97"/>
      <c r="K14" s="93" t="s">
        <v>166</v>
      </c>
      <c r="L14" s="51">
        <v>165</v>
      </c>
      <c r="M14" s="52">
        <f t="shared" si="1"/>
        <v>63.46153846153846</v>
      </c>
      <c r="N14" s="53">
        <f t="shared" si="2"/>
        <v>3</v>
      </c>
      <c r="O14" s="51">
        <v>162</v>
      </c>
      <c r="P14" s="52">
        <f t="shared" si="3"/>
        <v>62.30769230769231</v>
      </c>
      <c r="Q14" s="53">
        <f t="shared" si="4"/>
        <v>3</v>
      </c>
      <c r="R14" s="51">
        <v>159</v>
      </c>
      <c r="S14" s="52">
        <f t="shared" si="5"/>
        <v>61.15384615384615</v>
      </c>
      <c r="T14" s="53">
        <f t="shared" si="6"/>
        <v>3</v>
      </c>
      <c r="U14" s="53"/>
      <c r="V14" s="53"/>
      <c r="W14" s="51">
        <f t="shared" si="7"/>
        <v>486</v>
      </c>
      <c r="X14" s="54"/>
      <c r="Y14" s="84">
        <f t="shared" si="8"/>
        <v>62.308</v>
      </c>
      <c r="Z14" s="55" t="s">
        <v>49</v>
      </c>
    </row>
    <row r="15" spans="1:26" s="38" customFormat="1" ht="33" customHeight="1">
      <c r="A15" s="248">
        <f t="shared" si="0"/>
        <v>4</v>
      </c>
      <c r="B15" s="50"/>
      <c r="C15" s="85" t="s">
        <v>40</v>
      </c>
      <c r="D15" s="86" t="s">
        <v>156</v>
      </c>
      <c r="E15" s="3"/>
      <c r="F15" s="2" t="s">
        <v>39</v>
      </c>
      <c r="G15" s="109" t="s">
        <v>170</v>
      </c>
      <c r="H15" s="96" t="s">
        <v>171</v>
      </c>
      <c r="I15" s="103" t="s">
        <v>81</v>
      </c>
      <c r="J15" s="103" t="s">
        <v>81</v>
      </c>
      <c r="K15" s="120" t="s">
        <v>82</v>
      </c>
      <c r="L15" s="51">
        <v>162.5</v>
      </c>
      <c r="M15" s="52">
        <f t="shared" si="1"/>
        <v>62.5</v>
      </c>
      <c r="N15" s="53">
        <f t="shared" si="2"/>
        <v>4</v>
      </c>
      <c r="O15" s="51">
        <v>161</v>
      </c>
      <c r="P15" s="52">
        <f t="shared" si="3"/>
        <v>61.92307692307692</v>
      </c>
      <c r="Q15" s="53">
        <f t="shared" si="4"/>
        <v>4</v>
      </c>
      <c r="R15" s="51">
        <v>159</v>
      </c>
      <c r="S15" s="52">
        <f t="shared" si="5"/>
        <v>61.15384615384615</v>
      </c>
      <c r="T15" s="53">
        <f t="shared" si="6"/>
        <v>3</v>
      </c>
      <c r="U15" s="53"/>
      <c r="V15" s="53"/>
      <c r="W15" s="51">
        <f t="shared" si="7"/>
        <v>482.5</v>
      </c>
      <c r="X15" s="54"/>
      <c r="Y15" s="84">
        <f t="shared" si="8"/>
        <v>61.859</v>
      </c>
      <c r="Z15" s="55" t="s">
        <v>49</v>
      </c>
    </row>
    <row r="16" spans="1:26" s="38" customFormat="1" ht="33" customHeight="1">
      <c r="A16" s="248">
        <f t="shared" si="0"/>
        <v>5</v>
      </c>
      <c r="B16" s="50"/>
      <c r="C16" s="85" t="s">
        <v>40</v>
      </c>
      <c r="D16" s="86" t="s">
        <v>156</v>
      </c>
      <c r="E16" s="3"/>
      <c r="F16" s="2" t="s">
        <v>39</v>
      </c>
      <c r="G16" s="109" t="s">
        <v>157</v>
      </c>
      <c r="H16" s="98" t="s">
        <v>158</v>
      </c>
      <c r="I16" s="103" t="s">
        <v>81</v>
      </c>
      <c r="J16" s="103" t="s">
        <v>81</v>
      </c>
      <c r="K16" s="120" t="s">
        <v>82</v>
      </c>
      <c r="L16" s="51">
        <v>162.5</v>
      </c>
      <c r="M16" s="52">
        <f t="shared" si="1"/>
        <v>62.5</v>
      </c>
      <c r="N16" s="53">
        <f t="shared" si="2"/>
        <v>4</v>
      </c>
      <c r="O16" s="51">
        <v>159.5</v>
      </c>
      <c r="P16" s="52">
        <f t="shared" si="3"/>
        <v>61.34615384615385</v>
      </c>
      <c r="Q16" s="53">
        <f t="shared" si="4"/>
        <v>5</v>
      </c>
      <c r="R16" s="51">
        <v>159</v>
      </c>
      <c r="S16" s="52">
        <f t="shared" si="5"/>
        <v>61.15384615384615</v>
      </c>
      <c r="T16" s="53">
        <f t="shared" si="6"/>
        <v>3</v>
      </c>
      <c r="U16" s="53"/>
      <c r="V16" s="53"/>
      <c r="W16" s="51">
        <f t="shared" si="7"/>
        <v>481</v>
      </c>
      <c r="X16" s="54"/>
      <c r="Y16" s="84">
        <f t="shared" si="8"/>
        <v>61.667</v>
      </c>
      <c r="Z16" s="55" t="s">
        <v>49</v>
      </c>
    </row>
    <row r="17" spans="1:26" s="38" customFormat="1" ht="33" customHeight="1">
      <c r="A17" s="248">
        <f t="shared" si="0"/>
        <v>6</v>
      </c>
      <c r="B17" s="50"/>
      <c r="C17" s="85" t="s">
        <v>40</v>
      </c>
      <c r="D17" s="86" t="s">
        <v>172</v>
      </c>
      <c r="E17" s="3"/>
      <c r="F17" s="2" t="s">
        <v>39</v>
      </c>
      <c r="G17" s="109" t="s">
        <v>160</v>
      </c>
      <c r="H17" s="96" t="s">
        <v>161</v>
      </c>
      <c r="I17" s="103" t="s">
        <v>81</v>
      </c>
      <c r="J17" s="121" t="s">
        <v>162</v>
      </c>
      <c r="K17" s="120" t="s">
        <v>82</v>
      </c>
      <c r="L17" s="51">
        <v>153.5</v>
      </c>
      <c r="M17" s="52">
        <f t="shared" si="1"/>
        <v>59.03846153846153</v>
      </c>
      <c r="N17" s="53">
        <f t="shared" si="2"/>
        <v>6</v>
      </c>
      <c r="O17" s="51">
        <v>155</v>
      </c>
      <c r="P17" s="52">
        <f t="shared" si="3"/>
        <v>59.61538461538461</v>
      </c>
      <c r="Q17" s="53">
        <f t="shared" si="4"/>
        <v>6</v>
      </c>
      <c r="R17" s="51">
        <v>156</v>
      </c>
      <c r="S17" s="52">
        <f t="shared" si="5"/>
        <v>60</v>
      </c>
      <c r="T17" s="53">
        <f t="shared" si="6"/>
        <v>6</v>
      </c>
      <c r="U17" s="53">
        <v>2</v>
      </c>
      <c r="V17" s="53">
        <v>1</v>
      </c>
      <c r="W17" s="51">
        <f t="shared" si="7"/>
        <v>464.5</v>
      </c>
      <c r="X17" s="54"/>
      <c r="Y17" s="84">
        <f t="shared" si="8"/>
        <v>58.051</v>
      </c>
      <c r="Z17" s="55" t="s">
        <v>109</v>
      </c>
    </row>
    <row r="18" spans="1:25" s="38" customFormat="1" ht="22.5" customHeight="1">
      <c r="A18" s="56"/>
      <c r="B18" s="57"/>
      <c r="C18" s="58"/>
      <c r="D18" s="59"/>
      <c r="E18" s="60"/>
      <c r="F18" s="61"/>
      <c r="G18" s="62"/>
      <c r="H18" s="63"/>
      <c r="I18" s="64"/>
      <c r="J18" s="65"/>
      <c r="K18" s="64"/>
      <c r="L18" s="66"/>
      <c r="M18" s="67"/>
      <c r="N18" s="68"/>
      <c r="O18" s="66"/>
      <c r="P18" s="67"/>
      <c r="Q18" s="68"/>
      <c r="R18" s="66"/>
      <c r="S18" s="67"/>
      <c r="T18" s="68"/>
      <c r="U18" s="68"/>
      <c r="V18" s="68"/>
      <c r="W18" s="66"/>
      <c r="X18" s="69"/>
      <c r="Y18" s="67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155</v>
      </c>
      <c r="J19" s="1"/>
      <c r="K19" s="70"/>
      <c r="L19" s="71"/>
      <c r="M19" s="70"/>
      <c r="N19" s="1"/>
      <c r="O19" s="72"/>
      <c r="P19" s="73"/>
      <c r="Q19" s="1"/>
      <c r="R19" s="72"/>
      <c r="S19" s="73"/>
      <c r="T19" s="1"/>
      <c r="U19" s="1"/>
      <c r="V19" s="1"/>
      <c r="W19" s="1"/>
      <c r="X19" s="1"/>
      <c r="Y19" s="73"/>
    </row>
    <row r="20" spans="1:25" ht="30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330</v>
      </c>
      <c r="J20" s="1"/>
      <c r="K20" s="70"/>
      <c r="L20" s="71"/>
      <c r="M20" s="74"/>
      <c r="O20" s="72"/>
      <c r="P20" s="73"/>
      <c r="Q20" s="1"/>
      <c r="R20" s="72"/>
      <c r="S20" s="73"/>
      <c r="T20" s="1"/>
      <c r="U20" s="1"/>
      <c r="V20" s="1"/>
      <c r="W20" s="1"/>
      <c r="X20" s="1"/>
      <c r="Y20" s="73"/>
    </row>
    <row r="21" spans="11:13" ht="12.75">
      <c r="K21" s="70"/>
      <c r="L21" s="71"/>
      <c r="M21" s="70"/>
    </row>
    <row r="22" spans="11:13" ht="12.75">
      <c r="K22" s="70"/>
      <c r="L22" s="71"/>
      <c r="M22" s="70"/>
    </row>
  </sheetData>
  <sheetProtection/>
  <protectedRanges>
    <protectedRange sqref="K17" name="Диапазон1_3_1_1_3_11_1_1_3_1_3_1_1_1_1_1_2_1"/>
  </protectedRanges>
  <mergeCells count="25"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75" zoomScaleNormal="75" zoomScaleSheetLayoutView="75" zoomScalePageLayoutView="0" workbookViewId="0" topLeftCell="A1">
      <selection activeCell="A3" sqref="A3:S3"/>
    </sheetView>
  </sheetViews>
  <sheetFormatPr defaultColWidth="9.140625" defaultRowHeight="15"/>
  <cols>
    <col min="1" max="1" width="4.7109375" style="200" customWidth="1"/>
    <col min="2" max="3" width="6.140625" style="200" hidden="1" customWidth="1"/>
    <col min="4" max="4" width="26.00390625" style="200" customWidth="1"/>
    <col min="5" max="5" width="7.28125" style="200" customWidth="1"/>
    <col min="6" max="6" width="5.8515625" style="200" customWidth="1"/>
    <col min="7" max="7" width="46.00390625" style="200" customWidth="1"/>
    <col min="8" max="8" width="8.421875" style="200" customWidth="1"/>
    <col min="9" max="9" width="16.421875" style="200" customWidth="1"/>
    <col min="10" max="10" width="19.57421875" style="200" hidden="1" customWidth="1"/>
    <col min="11" max="11" width="22.28125" style="200" customWidth="1"/>
    <col min="12" max="16" width="11.7109375" style="200" customWidth="1"/>
    <col min="17" max="17" width="5.00390625" style="200" customWidth="1"/>
    <col min="18" max="18" width="9.28125" style="200" customWidth="1"/>
    <col min="19" max="19" width="12.140625" style="200" customWidth="1"/>
    <col min="20" max="16384" width="9.140625" style="200" customWidth="1"/>
  </cols>
  <sheetData>
    <row r="1" spans="1:19" ht="48" customHeight="1">
      <c r="A1" s="289" t="s">
        <v>435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19" ht="12">
      <c r="A2" s="290" t="s">
        <v>18</v>
      </c>
      <c r="B2" s="290"/>
      <c r="C2" s="290"/>
      <c r="D2" s="290"/>
      <c r="E2" s="290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21" ht="12">
      <c r="A3" s="302" t="s">
        <v>328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225"/>
      <c r="U3" s="225"/>
    </row>
    <row r="4" spans="1:19" s="208" customFormat="1" ht="15" customHeight="1">
      <c r="A4" s="202" t="s">
        <v>114</v>
      </c>
      <c r="B4" s="203"/>
      <c r="C4" s="203"/>
      <c r="D4" s="204"/>
      <c r="E4" s="204"/>
      <c r="F4" s="204"/>
      <c r="G4" s="204"/>
      <c r="H4" s="204"/>
      <c r="I4" s="205"/>
      <c r="J4" s="205"/>
      <c r="K4" s="203"/>
      <c r="L4" s="206"/>
      <c r="M4" s="207"/>
      <c r="O4" s="206"/>
      <c r="P4" s="209"/>
      <c r="R4" s="210" t="s">
        <v>116</v>
      </c>
      <c r="S4" s="209"/>
    </row>
    <row r="5" spans="1:19" s="212" customFormat="1" ht="33.75" customHeight="1">
      <c r="A5" s="292" t="s">
        <v>32</v>
      </c>
      <c r="B5" s="293" t="s">
        <v>3</v>
      </c>
      <c r="C5" s="293" t="s">
        <v>4</v>
      </c>
      <c r="D5" s="294" t="s">
        <v>19</v>
      </c>
      <c r="E5" s="294" t="s">
        <v>6</v>
      </c>
      <c r="F5" s="292" t="s">
        <v>7</v>
      </c>
      <c r="G5" s="294" t="s">
        <v>20</v>
      </c>
      <c r="H5" s="294" t="s">
        <v>6</v>
      </c>
      <c r="I5" s="294" t="s">
        <v>9</v>
      </c>
      <c r="J5" s="211"/>
      <c r="K5" s="294" t="s">
        <v>11</v>
      </c>
      <c r="L5" s="297" t="s">
        <v>260</v>
      </c>
      <c r="M5" s="297" t="s">
        <v>261</v>
      </c>
      <c r="N5" s="297" t="s">
        <v>262</v>
      </c>
      <c r="O5" s="297" t="s">
        <v>263</v>
      </c>
      <c r="P5" s="297" t="s">
        <v>264</v>
      </c>
      <c r="Q5" s="298" t="s">
        <v>265</v>
      </c>
      <c r="R5" s="299" t="s">
        <v>266</v>
      </c>
      <c r="S5" s="298" t="s">
        <v>267</v>
      </c>
    </row>
    <row r="6" spans="1:19" s="212" customFormat="1" ht="39.75" customHeight="1">
      <c r="A6" s="292"/>
      <c r="B6" s="293"/>
      <c r="C6" s="293"/>
      <c r="D6" s="294"/>
      <c r="E6" s="294"/>
      <c r="F6" s="292"/>
      <c r="G6" s="294"/>
      <c r="H6" s="294"/>
      <c r="I6" s="294"/>
      <c r="J6" s="211"/>
      <c r="K6" s="294"/>
      <c r="L6" s="297"/>
      <c r="M6" s="297"/>
      <c r="N6" s="297"/>
      <c r="O6" s="297"/>
      <c r="P6" s="297"/>
      <c r="Q6" s="298"/>
      <c r="R6" s="299"/>
      <c r="S6" s="298"/>
    </row>
    <row r="7" spans="1:19" s="213" customFormat="1" ht="21.75" customHeight="1">
      <c r="A7" s="300" t="s">
        <v>280</v>
      </c>
      <c r="B7" s="300"/>
      <c r="C7" s="300"/>
      <c r="D7" s="300"/>
      <c r="E7" s="300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</row>
    <row r="8" spans="1:19" s="219" customFormat="1" ht="36" customHeight="1">
      <c r="A8" s="248">
        <f>RANK(S8,S$8:S$11,0)</f>
        <v>1</v>
      </c>
      <c r="B8" s="215"/>
      <c r="C8" s="215"/>
      <c r="D8" s="86" t="s">
        <v>270</v>
      </c>
      <c r="E8" s="3" t="s">
        <v>271</v>
      </c>
      <c r="F8" s="220" t="s">
        <v>33</v>
      </c>
      <c r="G8" s="87" t="s">
        <v>287</v>
      </c>
      <c r="H8" s="108" t="s">
        <v>288</v>
      </c>
      <c r="I8" s="97" t="s">
        <v>289</v>
      </c>
      <c r="J8" s="97" t="s">
        <v>93</v>
      </c>
      <c r="K8" s="90" t="s">
        <v>272</v>
      </c>
      <c r="L8" s="216">
        <v>7.2</v>
      </c>
      <c r="M8" s="216">
        <v>6.8</v>
      </c>
      <c r="N8" s="216">
        <v>7.4</v>
      </c>
      <c r="O8" s="216">
        <v>7.5</v>
      </c>
      <c r="P8" s="216">
        <v>7.2</v>
      </c>
      <c r="Q8" s="215"/>
      <c r="R8" s="217">
        <f>L8+M8+N8+O8+P8</f>
        <v>36.1</v>
      </c>
      <c r="S8" s="218">
        <f>R8*2</f>
        <v>72.2</v>
      </c>
    </row>
    <row r="9" spans="1:19" s="219" customFormat="1" ht="36" customHeight="1">
      <c r="A9" s="248">
        <f>RANK(S9,S$8:S$11,0)</f>
        <v>2</v>
      </c>
      <c r="B9" s="215"/>
      <c r="C9" s="215"/>
      <c r="D9" s="196" t="s">
        <v>234</v>
      </c>
      <c r="E9" s="3" t="s">
        <v>235</v>
      </c>
      <c r="F9" s="246" t="s">
        <v>33</v>
      </c>
      <c r="G9" s="223" t="s">
        <v>362</v>
      </c>
      <c r="H9" s="247" t="s">
        <v>361</v>
      </c>
      <c r="I9" s="224" t="s">
        <v>238</v>
      </c>
      <c r="J9" s="224" t="s">
        <v>93</v>
      </c>
      <c r="K9" s="101" t="s">
        <v>239</v>
      </c>
      <c r="L9" s="216">
        <v>7</v>
      </c>
      <c r="M9" s="216">
        <v>7.3</v>
      </c>
      <c r="N9" s="216">
        <v>7</v>
      </c>
      <c r="O9" s="216">
        <v>7</v>
      </c>
      <c r="P9" s="216">
        <v>7</v>
      </c>
      <c r="Q9" s="215"/>
      <c r="R9" s="217">
        <f>L9+M9+N9+O9+P9</f>
        <v>35.3</v>
      </c>
      <c r="S9" s="218">
        <f>R9*2</f>
        <v>70.6</v>
      </c>
    </row>
    <row r="10" spans="1:19" s="219" customFormat="1" ht="36" customHeight="1">
      <c r="A10" s="248">
        <f>RANK(S10,S$8:S$11,0)</f>
        <v>3</v>
      </c>
      <c r="B10" s="215"/>
      <c r="C10" s="215"/>
      <c r="D10" s="86" t="s">
        <v>102</v>
      </c>
      <c r="E10" s="3" t="s">
        <v>35</v>
      </c>
      <c r="F10" s="2" t="s">
        <v>39</v>
      </c>
      <c r="G10" s="106" t="s">
        <v>290</v>
      </c>
      <c r="H10" s="88" t="s">
        <v>291</v>
      </c>
      <c r="I10" s="107" t="s">
        <v>273</v>
      </c>
      <c r="J10" s="107" t="s">
        <v>36</v>
      </c>
      <c r="K10" s="101" t="s">
        <v>348</v>
      </c>
      <c r="L10" s="216">
        <v>7</v>
      </c>
      <c r="M10" s="216">
        <v>7</v>
      </c>
      <c r="N10" s="216">
        <v>6.8</v>
      </c>
      <c r="O10" s="216">
        <v>7</v>
      </c>
      <c r="P10" s="216">
        <v>7</v>
      </c>
      <c r="Q10" s="215"/>
      <c r="R10" s="217">
        <f>L10+M10+N10+O10+P10</f>
        <v>34.8</v>
      </c>
      <c r="S10" s="218">
        <f>R10*2</f>
        <v>69.6</v>
      </c>
    </row>
    <row r="11" spans="1:19" s="219" customFormat="1" ht="36" customHeight="1">
      <c r="A11" s="248">
        <f>RANK(S11,S$8:S$11,0)</f>
        <v>4</v>
      </c>
      <c r="B11" s="215"/>
      <c r="C11" s="215"/>
      <c r="D11" s="222" t="s">
        <v>281</v>
      </c>
      <c r="E11" s="3"/>
      <c r="F11" s="19" t="s">
        <v>39</v>
      </c>
      <c r="G11" s="222" t="s">
        <v>282</v>
      </c>
      <c r="H11" s="233" t="s">
        <v>283</v>
      </c>
      <c r="I11" s="125" t="s">
        <v>284</v>
      </c>
      <c r="J11" s="90" t="s">
        <v>285</v>
      </c>
      <c r="K11" s="101" t="s">
        <v>286</v>
      </c>
      <c r="L11" s="216">
        <v>7.3</v>
      </c>
      <c r="M11" s="216">
        <v>6.2</v>
      </c>
      <c r="N11" s="216">
        <v>7.3</v>
      </c>
      <c r="O11" s="216">
        <v>6.5</v>
      </c>
      <c r="P11" s="216">
        <v>6.9</v>
      </c>
      <c r="Q11" s="215"/>
      <c r="R11" s="217">
        <f>L11+M11+N11+O11+P11</f>
        <v>34.2</v>
      </c>
      <c r="S11" s="218">
        <f>R11*2</f>
        <v>68.4</v>
      </c>
    </row>
    <row r="12" spans="1:19" s="213" customFormat="1" ht="21.75" customHeight="1">
      <c r="A12" s="300" t="s">
        <v>268</v>
      </c>
      <c r="B12" s="300"/>
      <c r="C12" s="300"/>
      <c r="D12" s="300"/>
      <c r="E12" s="300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s="219" customFormat="1" ht="36.75" customHeight="1">
      <c r="A13" s="248">
        <f aca="true" t="shared" si="0" ref="A13:A19">RANK(S13,S$13:S$19,0)</f>
        <v>1</v>
      </c>
      <c r="B13" s="215"/>
      <c r="C13" s="215"/>
      <c r="D13" s="86" t="s">
        <v>292</v>
      </c>
      <c r="E13" s="3" t="s">
        <v>293</v>
      </c>
      <c r="F13" s="33" t="s">
        <v>33</v>
      </c>
      <c r="G13" s="102" t="s">
        <v>294</v>
      </c>
      <c r="H13" s="88" t="s">
        <v>295</v>
      </c>
      <c r="I13" s="90" t="s">
        <v>296</v>
      </c>
      <c r="J13" s="90" t="s">
        <v>297</v>
      </c>
      <c r="K13" s="93" t="s">
        <v>298</v>
      </c>
      <c r="L13" s="216">
        <v>7.2</v>
      </c>
      <c r="M13" s="216">
        <v>7.5</v>
      </c>
      <c r="N13" s="216">
        <v>7</v>
      </c>
      <c r="O13" s="216">
        <v>7.3</v>
      </c>
      <c r="P13" s="216">
        <v>7.3</v>
      </c>
      <c r="Q13" s="215"/>
      <c r="R13" s="217">
        <f aca="true" t="shared" si="1" ref="R13:R19">L13+M13+N13+O13+P13</f>
        <v>36.3</v>
      </c>
      <c r="S13" s="218">
        <f aca="true" t="shared" si="2" ref="S13:S19">R13*2</f>
        <v>72.6</v>
      </c>
    </row>
    <row r="14" spans="1:19" s="219" customFormat="1" ht="36.75" customHeight="1">
      <c r="A14" s="248">
        <f t="shared" si="0"/>
        <v>2</v>
      </c>
      <c r="B14" s="215"/>
      <c r="C14" s="215"/>
      <c r="D14" s="86" t="s">
        <v>270</v>
      </c>
      <c r="E14" s="3" t="s">
        <v>271</v>
      </c>
      <c r="F14" s="220" t="s">
        <v>33</v>
      </c>
      <c r="G14" s="87" t="s">
        <v>287</v>
      </c>
      <c r="H14" s="108" t="s">
        <v>288</v>
      </c>
      <c r="I14" s="97" t="s">
        <v>289</v>
      </c>
      <c r="J14" s="97" t="s">
        <v>93</v>
      </c>
      <c r="K14" s="90" t="s">
        <v>272</v>
      </c>
      <c r="L14" s="216">
        <v>7</v>
      </c>
      <c r="M14" s="216">
        <v>7.2</v>
      </c>
      <c r="N14" s="216">
        <v>7.4</v>
      </c>
      <c r="O14" s="216">
        <v>6.8</v>
      </c>
      <c r="P14" s="216">
        <v>7.2</v>
      </c>
      <c r="Q14" s="215"/>
      <c r="R14" s="217">
        <f t="shared" si="1"/>
        <v>35.6</v>
      </c>
      <c r="S14" s="218">
        <f t="shared" si="2"/>
        <v>71.2</v>
      </c>
    </row>
    <row r="15" spans="1:19" s="219" customFormat="1" ht="36.75" customHeight="1">
      <c r="A15" s="248">
        <f t="shared" si="0"/>
        <v>3</v>
      </c>
      <c r="B15" s="215"/>
      <c r="C15" s="215"/>
      <c r="D15" s="86" t="s">
        <v>299</v>
      </c>
      <c r="E15" s="3"/>
      <c r="F15" s="33" t="s">
        <v>39</v>
      </c>
      <c r="G15" s="87" t="s">
        <v>300</v>
      </c>
      <c r="H15" s="88" t="s">
        <v>301</v>
      </c>
      <c r="I15" s="250" t="s">
        <v>302</v>
      </c>
      <c r="J15" s="250" t="s">
        <v>285</v>
      </c>
      <c r="K15" s="93" t="s">
        <v>286</v>
      </c>
      <c r="L15" s="216">
        <v>7.3</v>
      </c>
      <c r="M15" s="216">
        <v>7</v>
      </c>
      <c r="N15" s="216">
        <v>6.9</v>
      </c>
      <c r="O15" s="216">
        <v>6.9</v>
      </c>
      <c r="P15" s="216">
        <v>7</v>
      </c>
      <c r="Q15" s="215"/>
      <c r="R15" s="217">
        <f t="shared" si="1"/>
        <v>35.1</v>
      </c>
      <c r="S15" s="218">
        <f t="shared" si="2"/>
        <v>70.2</v>
      </c>
    </row>
    <row r="16" spans="1:19" s="219" customFormat="1" ht="36.75" customHeight="1">
      <c r="A16" s="248">
        <f t="shared" si="0"/>
        <v>4</v>
      </c>
      <c r="B16" s="215"/>
      <c r="C16" s="215"/>
      <c r="D16" s="86" t="s">
        <v>345</v>
      </c>
      <c r="E16" s="3" t="s">
        <v>303</v>
      </c>
      <c r="F16" s="2" t="s">
        <v>33</v>
      </c>
      <c r="G16" s="109" t="s">
        <v>304</v>
      </c>
      <c r="H16" s="96" t="s">
        <v>305</v>
      </c>
      <c r="I16" s="120" t="s">
        <v>46</v>
      </c>
      <c r="J16" s="121" t="s">
        <v>57</v>
      </c>
      <c r="K16" s="101" t="s">
        <v>48</v>
      </c>
      <c r="L16" s="216">
        <v>6.9</v>
      </c>
      <c r="M16" s="216">
        <v>6.7</v>
      </c>
      <c r="N16" s="216">
        <v>6.8</v>
      </c>
      <c r="O16" s="216">
        <v>6.8</v>
      </c>
      <c r="P16" s="216">
        <v>6.8</v>
      </c>
      <c r="Q16" s="215"/>
      <c r="R16" s="217">
        <f t="shared" si="1"/>
        <v>34</v>
      </c>
      <c r="S16" s="218">
        <f t="shared" si="2"/>
        <v>68</v>
      </c>
    </row>
    <row r="17" spans="1:19" s="219" customFormat="1" ht="36" customHeight="1">
      <c r="A17" s="248">
        <f t="shared" si="0"/>
        <v>5</v>
      </c>
      <c r="B17" s="215"/>
      <c r="C17" s="215"/>
      <c r="D17" s="222" t="s">
        <v>281</v>
      </c>
      <c r="E17" s="3"/>
      <c r="F17" s="19" t="s">
        <v>39</v>
      </c>
      <c r="G17" s="222" t="s">
        <v>282</v>
      </c>
      <c r="H17" s="232" t="s">
        <v>283</v>
      </c>
      <c r="I17" s="125" t="s">
        <v>284</v>
      </c>
      <c r="J17" s="90" t="s">
        <v>285</v>
      </c>
      <c r="K17" s="101" t="s">
        <v>286</v>
      </c>
      <c r="L17" s="216">
        <v>7.2</v>
      </c>
      <c r="M17" s="216">
        <v>6</v>
      </c>
      <c r="N17" s="216">
        <v>6.8</v>
      </c>
      <c r="O17" s="216">
        <v>7</v>
      </c>
      <c r="P17" s="216">
        <v>6.9</v>
      </c>
      <c r="Q17" s="215"/>
      <c r="R17" s="217">
        <f t="shared" si="1"/>
        <v>33.9</v>
      </c>
      <c r="S17" s="218">
        <f t="shared" si="2"/>
        <v>67.8</v>
      </c>
    </row>
    <row r="18" spans="1:19" s="219" customFormat="1" ht="36" customHeight="1">
      <c r="A18" s="248">
        <f t="shared" si="0"/>
        <v>6</v>
      </c>
      <c r="B18" s="215"/>
      <c r="C18" s="215"/>
      <c r="D18" s="94" t="s">
        <v>311</v>
      </c>
      <c r="E18" s="3" t="s">
        <v>312</v>
      </c>
      <c r="F18" s="19" t="s">
        <v>39</v>
      </c>
      <c r="G18" s="87" t="s">
        <v>313</v>
      </c>
      <c r="H18" s="95" t="s">
        <v>314</v>
      </c>
      <c r="I18" s="97" t="s">
        <v>315</v>
      </c>
      <c r="J18" s="97" t="s">
        <v>215</v>
      </c>
      <c r="K18" s="101" t="s">
        <v>216</v>
      </c>
      <c r="L18" s="216">
        <v>6.7</v>
      </c>
      <c r="M18" s="216">
        <v>7</v>
      </c>
      <c r="N18" s="216">
        <v>6.5</v>
      </c>
      <c r="O18" s="216">
        <v>6.5</v>
      </c>
      <c r="P18" s="216">
        <v>6.6</v>
      </c>
      <c r="Q18" s="215"/>
      <c r="R18" s="217">
        <f t="shared" si="1"/>
        <v>33.3</v>
      </c>
      <c r="S18" s="218">
        <f t="shared" si="2"/>
        <v>66.6</v>
      </c>
    </row>
    <row r="19" spans="1:19" s="219" customFormat="1" ht="36" customHeight="1">
      <c r="A19" s="248">
        <f t="shared" si="0"/>
        <v>7</v>
      </c>
      <c r="B19" s="215"/>
      <c r="C19" s="215"/>
      <c r="D19" s="86" t="s">
        <v>306</v>
      </c>
      <c r="E19" s="3" t="s">
        <v>307</v>
      </c>
      <c r="F19" s="5">
        <v>1</v>
      </c>
      <c r="G19" s="106" t="s">
        <v>308</v>
      </c>
      <c r="H19" s="96" t="s">
        <v>309</v>
      </c>
      <c r="I19" s="92" t="s">
        <v>310</v>
      </c>
      <c r="J19" s="92" t="s">
        <v>297</v>
      </c>
      <c r="K19" s="101" t="s">
        <v>298</v>
      </c>
      <c r="L19" s="216">
        <v>6.5</v>
      </c>
      <c r="M19" s="216">
        <v>7</v>
      </c>
      <c r="N19" s="216">
        <v>6.5</v>
      </c>
      <c r="O19" s="216">
        <v>6</v>
      </c>
      <c r="P19" s="216">
        <v>6.8</v>
      </c>
      <c r="Q19" s="215"/>
      <c r="R19" s="217">
        <f t="shared" si="1"/>
        <v>32.8</v>
      </c>
      <c r="S19" s="218">
        <f t="shared" si="2"/>
        <v>65.6</v>
      </c>
    </row>
    <row r="20" spans="1:19" s="213" customFormat="1" ht="21" customHeight="1">
      <c r="A20" s="300" t="s">
        <v>269</v>
      </c>
      <c r="B20" s="300"/>
      <c r="C20" s="300"/>
      <c r="D20" s="300"/>
      <c r="E20" s="300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</row>
    <row r="21" spans="1:19" s="213" customFormat="1" ht="21" customHeight="1">
      <c r="A21" s="295" t="s">
        <v>106</v>
      </c>
      <c r="B21" s="295"/>
      <c r="C21" s="295"/>
      <c r="D21" s="295"/>
      <c r="E21" s="295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</row>
    <row r="22" spans="1:19" s="213" customFormat="1" ht="34.5" customHeight="1">
      <c r="A22" s="248">
        <f>RANK(S22,S$22:S$24,0)</f>
        <v>1</v>
      </c>
      <c r="B22" s="214"/>
      <c r="C22" s="214"/>
      <c r="D22" s="86" t="s">
        <v>292</v>
      </c>
      <c r="E22" s="3" t="s">
        <v>293</v>
      </c>
      <c r="F22" s="33" t="s">
        <v>33</v>
      </c>
      <c r="G22" s="102" t="s">
        <v>316</v>
      </c>
      <c r="H22" s="88" t="s">
        <v>317</v>
      </c>
      <c r="I22" s="90" t="s">
        <v>296</v>
      </c>
      <c r="J22" s="90" t="s">
        <v>297</v>
      </c>
      <c r="K22" s="93" t="s">
        <v>298</v>
      </c>
      <c r="L22" s="216">
        <v>6.7</v>
      </c>
      <c r="M22" s="216">
        <v>7.3</v>
      </c>
      <c r="N22" s="216">
        <v>7.4</v>
      </c>
      <c r="O22" s="216">
        <v>6.5</v>
      </c>
      <c r="P22" s="216">
        <v>7</v>
      </c>
      <c r="Q22" s="221"/>
      <c r="R22" s="217">
        <f>L22+M22+N22+O22+P22</f>
        <v>34.9</v>
      </c>
      <c r="S22" s="218">
        <f>R22*2</f>
        <v>69.8</v>
      </c>
    </row>
    <row r="23" spans="1:19" s="213" customFormat="1" ht="34.5" customHeight="1">
      <c r="A23" s="248">
        <f>RANK(S23,S$22:S$24,0)</f>
        <v>2</v>
      </c>
      <c r="B23" s="214"/>
      <c r="C23" s="214"/>
      <c r="D23" s="86" t="s">
        <v>78</v>
      </c>
      <c r="E23" s="3"/>
      <c r="F23" s="33" t="s">
        <v>39</v>
      </c>
      <c r="G23" s="109" t="s">
        <v>79</v>
      </c>
      <c r="H23" s="96" t="s">
        <v>80</v>
      </c>
      <c r="I23" s="103" t="s">
        <v>81</v>
      </c>
      <c r="J23" s="121" t="s">
        <v>81</v>
      </c>
      <c r="K23" s="120" t="s">
        <v>82</v>
      </c>
      <c r="L23" s="216">
        <v>6.7</v>
      </c>
      <c r="M23" s="216">
        <v>7</v>
      </c>
      <c r="N23" s="216">
        <v>6.2</v>
      </c>
      <c r="O23" s="216">
        <v>6.5</v>
      </c>
      <c r="P23" s="216">
        <v>6.5</v>
      </c>
      <c r="Q23" s="221"/>
      <c r="R23" s="217">
        <f>L23+M23+N23+O23+P23</f>
        <v>32.9</v>
      </c>
      <c r="S23" s="218">
        <f>R23*2</f>
        <v>65.8</v>
      </c>
    </row>
    <row r="24" spans="1:19" s="213" customFormat="1" ht="34.5" customHeight="1">
      <c r="A24" s="248">
        <f>RANK(S24,S$22:S$24,0)</f>
        <v>3</v>
      </c>
      <c r="B24" s="214"/>
      <c r="C24" s="214"/>
      <c r="D24" s="86" t="s">
        <v>274</v>
      </c>
      <c r="E24" s="3" t="s">
        <v>275</v>
      </c>
      <c r="F24" s="2" t="s">
        <v>39</v>
      </c>
      <c r="G24" s="106" t="s">
        <v>276</v>
      </c>
      <c r="H24" s="88" t="s">
        <v>277</v>
      </c>
      <c r="I24" s="107" t="s">
        <v>278</v>
      </c>
      <c r="J24" s="107" t="s">
        <v>93</v>
      </c>
      <c r="K24" s="93" t="s">
        <v>279</v>
      </c>
      <c r="L24" s="216">
        <v>6.3</v>
      </c>
      <c r="M24" s="216">
        <v>6.2</v>
      </c>
      <c r="N24" s="216">
        <v>6.2</v>
      </c>
      <c r="O24" s="216">
        <v>6.5</v>
      </c>
      <c r="P24" s="216">
        <v>6.3</v>
      </c>
      <c r="Q24" s="221"/>
      <c r="R24" s="217">
        <f>L24+M24+N24+O24+P24</f>
        <v>31.5</v>
      </c>
      <c r="S24" s="218">
        <f>R24*2</f>
        <v>63</v>
      </c>
    </row>
    <row r="25" spans="1:11" s="226" customFormat="1" ht="21.75" customHeight="1">
      <c r="A25" s="225"/>
      <c r="B25" s="225"/>
      <c r="C25" s="225"/>
      <c r="D25" s="225" t="s">
        <v>14</v>
      </c>
      <c r="E25" s="225"/>
      <c r="F25" s="225"/>
      <c r="G25" s="225"/>
      <c r="H25" s="225"/>
      <c r="J25" s="227"/>
      <c r="K25" s="228" t="s">
        <v>155</v>
      </c>
    </row>
    <row r="26" spans="1:11" s="230" customFormat="1" ht="21.75" customHeight="1">
      <c r="A26" s="200"/>
      <c r="B26" s="200"/>
      <c r="C26" s="200"/>
      <c r="D26" s="225" t="s">
        <v>15</v>
      </c>
      <c r="E26" s="200"/>
      <c r="F26" s="200"/>
      <c r="G26" s="200"/>
      <c r="H26" s="200"/>
      <c r="I26" s="229"/>
      <c r="J26" s="229"/>
      <c r="K26" s="1" t="s">
        <v>330</v>
      </c>
    </row>
    <row r="27" s="231" customFormat="1" ht="12"/>
    <row r="28" spans="1:12" ht="12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</row>
  </sheetData>
  <sheetProtection/>
  <protectedRanges>
    <protectedRange sqref="K19" name="Диапазон1_3_1_1_3_11_1_1_3_1_3_1_1_1_1_4_2"/>
    <protectedRange sqref="K24" name="Диапазон1_3_1_1_3_11_1_1_3_1_3_1_1_1_1_4_2_1_1"/>
  </protectedRanges>
  <mergeCells count="25">
    <mergeCell ref="A21:S21"/>
    <mergeCell ref="O5:O6"/>
    <mergeCell ref="P5:P6"/>
    <mergeCell ref="Q5:Q6"/>
    <mergeCell ref="R5:R6"/>
    <mergeCell ref="S5:S6"/>
    <mergeCell ref="A12:S12"/>
    <mergeCell ref="H5:H6"/>
    <mergeCell ref="I5:I6"/>
    <mergeCell ref="K5:K6"/>
    <mergeCell ref="L5:L6"/>
    <mergeCell ref="M5:M6"/>
    <mergeCell ref="N5:N6"/>
    <mergeCell ref="A7:S7"/>
    <mergeCell ref="A20:S20"/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A3:S3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4"/>
  <sheetViews>
    <sheetView view="pageBreakPreview" zoomScale="75" zoomScaleNormal="75" zoomScaleSheetLayoutView="75" zoomScalePageLayoutView="0" workbookViewId="0" topLeftCell="A1">
      <selection activeCell="A2" sqref="A2:U2"/>
    </sheetView>
  </sheetViews>
  <sheetFormatPr defaultColWidth="9.140625" defaultRowHeight="15"/>
  <cols>
    <col min="1" max="1" width="4.7109375" style="200" customWidth="1"/>
    <col min="2" max="3" width="6.140625" style="200" hidden="1" customWidth="1"/>
    <col min="4" max="4" width="15.57421875" style="200" customWidth="1"/>
    <col min="5" max="5" width="7.28125" style="200" customWidth="1"/>
    <col min="6" max="6" width="5.8515625" style="200" customWidth="1"/>
    <col min="7" max="7" width="34.7109375" style="200" customWidth="1"/>
    <col min="8" max="8" width="8.421875" style="200" customWidth="1"/>
    <col min="9" max="9" width="16.421875" style="200" customWidth="1"/>
    <col min="10" max="10" width="19.57421875" style="200" hidden="1" customWidth="1"/>
    <col min="11" max="11" width="22.28125" style="200" customWidth="1"/>
    <col min="12" max="16" width="11.7109375" style="200" customWidth="1"/>
    <col min="17" max="17" width="5.00390625" style="200" customWidth="1"/>
    <col min="18" max="18" width="9.28125" style="200" customWidth="1"/>
    <col min="19" max="21" width="12.57421875" style="200" customWidth="1"/>
    <col min="22" max="16384" width="9.140625" style="200" customWidth="1"/>
  </cols>
  <sheetData>
    <row r="1" spans="1:21" ht="48" customHeight="1">
      <c r="A1" s="289" t="s">
        <v>436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21" ht="12">
      <c r="A2" s="290" t="s">
        <v>18</v>
      </c>
      <c r="B2" s="290"/>
      <c r="C2" s="290"/>
      <c r="D2" s="290"/>
      <c r="E2" s="290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3" ht="12">
      <c r="A3" s="302" t="s">
        <v>329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225"/>
      <c r="W3" s="225"/>
    </row>
    <row r="4" spans="1:23" ht="30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25"/>
      <c r="W4" s="225"/>
    </row>
    <row r="5" spans="1:21" s="208" customFormat="1" ht="15" customHeight="1">
      <c r="A5" s="202" t="s">
        <v>114</v>
      </c>
      <c r="B5" s="203"/>
      <c r="C5" s="203"/>
      <c r="D5" s="204"/>
      <c r="E5" s="204"/>
      <c r="F5" s="204"/>
      <c r="G5" s="204"/>
      <c r="H5" s="204"/>
      <c r="I5" s="205"/>
      <c r="J5" s="205"/>
      <c r="K5" s="203"/>
      <c r="L5" s="206"/>
      <c r="M5" s="207"/>
      <c r="O5" s="206"/>
      <c r="P5" s="209"/>
      <c r="R5" s="210" t="s">
        <v>116</v>
      </c>
      <c r="S5" s="210"/>
      <c r="T5" s="210"/>
      <c r="U5" s="209"/>
    </row>
    <row r="6" spans="1:21" s="212" customFormat="1" ht="45" customHeight="1">
      <c r="A6" s="292" t="s">
        <v>32</v>
      </c>
      <c r="B6" s="293" t="s">
        <v>3</v>
      </c>
      <c r="C6" s="293" t="s">
        <v>4</v>
      </c>
      <c r="D6" s="294" t="s">
        <v>19</v>
      </c>
      <c r="E6" s="294" t="s">
        <v>6</v>
      </c>
      <c r="F6" s="292" t="s">
        <v>7</v>
      </c>
      <c r="G6" s="294" t="s">
        <v>20</v>
      </c>
      <c r="H6" s="294" t="s">
        <v>6</v>
      </c>
      <c r="I6" s="294" t="s">
        <v>9</v>
      </c>
      <c r="J6" s="211"/>
      <c r="K6" s="294" t="s">
        <v>11</v>
      </c>
      <c r="L6" s="297" t="s">
        <v>260</v>
      </c>
      <c r="M6" s="297" t="s">
        <v>261</v>
      </c>
      <c r="N6" s="297" t="s">
        <v>262</v>
      </c>
      <c r="O6" s="297" t="s">
        <v>263</v>
      </c>
      <c r="P6" s="297" t="s">
        <v>264</v>
      </c>
      <c r="Q6" s="298" t="s">
        <v>265</v>
      </c>
      <c r="R6" s="303" t="s">
        <v>347</v>
      </c>
      <c r="S6" s="304"/>
      <c r="T6" s="298" t="s">
        <v>346</v>
      </c>
      <c r="U6" s="298" t="s">
        <v>267</v>
      </c>
    </row>
    <row r="7" spans="1:21" s="212" customFormat="1" ht="39.75" customHeight="1">
      <c r="A7" s="292"/>
      <c r="B7" s="293"/>
      <c r="C7" s="293"/>
      <c r="D7" s="294"/>
      <c r="E7" s="294"/>
      <c r="F7" s="292"/>
      <c r="G7" s="294"/>
      <c r="H7" s="294"/>
      <c r="I7" s="294"/>
      <c r="J7" s="211"/>
      <c r="K7" s="294"/>
      <c r="L7" s="297"/>
      <c r="M7" s="297"/>
      <c r="N7" s="297"/>
      <c r="O7" s="297"/>
      <c r="P7" s="297"/>
      <c r="Q7" s="298"/>
      <c r="R7" s="245" t="s">
        <v>266</v>
      </c>
      <c r="S7" s="245" t="s">
        <v>31</v>
      </c>
      <c r="T7" s="298"/>
      <c r="U7" s="298"/>
    </row>
    <row r="8" spans="1:21" s="213" customFormat="1" ht="21" customHeight="1">
      <c r="A8" s="300" t="s">
        <v>322</v>
      </c>
      <c r="B8" s="300"/>
      <c r="C8" s="300"/>
      <c r="D8" s="300"/>
      <c r="E8" s="300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</row>
    <row r="9" spans="1:21" s="213" customFormat="1" ht="47.25" customHeight="1">
      <c r="A9" s="214">
        <v>1</v>
      </c>
      <c r="B9" s="214"/>
      <c r="C9" s="214"/>
      <c r="D9" s="86" t="s">
        <v>274</v>
      </c>
      <c r="E9" s="3" t="s">
        <v>275</v>
      </c>
      <c r="F9" s="2" t="s">
        <v>39</v>
      </c>
      <c r="G9" s="106" t="s">
        <v>318</v>
      </c>
      <c r="H9" s="88" t="s">
        <v>319</v>
      </c>
      <c r="I9" s="107" t="s">
        <v>320</v>
      </c>
      <c r="J9" s="107" t="s">
        <v>93</v>
      </c>
      <c r="K9" s="93" t="s">
        <v>279</v>
      </c>
      <c r="L9" s="216">
        <v>6.8</v>
      </c>
      <c r="M9" s="216">
        <v>6</v>
      </c>
      <c r="N9" s="216">
        <v>6.5</v>
      </c>
      <c r="O9" s="216">
        <v>6.4</v>
      </c>
      <c r="P9" s="216">
        <v>6.4</v>
      </c>
      <c r="Q9" s="221"/>
      <c r="R9" s="217">
        <f>L9+M9+N9+O9+P9</f>
        <v>32.1</v>
      </c>
      <c r="S9" s="218">
        <f>R9*2</f>
        <v>64.2</v>
      </c>
      <c r="T9" s="218">
        <v>64.063</v>
      </c>
      <c r="U9" s="218">
        <f>(S9+T9)/2</f>
        <v>64.1315</v>
      </c>
    </row>
    <row r="10" spans="1:21" s="213" customFormat="1" ht="33" customHeight="1">
      <c r="A10" s="240"/>
      <c r="B10" s="240"/>
      <c r="C10" s="240"/>
      <c r="D10" s="59"/>
      <c r="E10" s="60"/>
      <c r="F10" s="61"/>
      <c r="G10" s="154"/>
      <c r="H10" s="152"/>
      <c r="I10" s="155"/>
      <c r="J10" s="155"/>
      <c r="K10" s="241"/>
      <c r="L10" s="242"/>
      <c r="M10" s="242"/>
      <c r="N10" s="242"/>
      <c r="O10" s="242"/>
      <c r="P10" s="242"/>
      <c r="Q10" s="235"/>
      <c r="R10" s="243"/>
      <c r="S10" s="243"/>
      <c r="T10" s="243"/>
      <c r="U10" s="244"/>
    </row>
    <row r="11" spans="1:11" s="226" customFormat="1" ht="21.75" customHeight="1">
      <c r="A11" s="225"/>
      <c r="B11" s="225"/>
      <c r="C11" s="225"/>
      <c r="D11" s="225" t="s">
        <v>14</v>
      </c>
      <c r="E11" s="225"/>
      <c r="F11" s="225"/>
      <c r="G11" s="225"/>
      <c r="H11" s="225"/>
      <c r="J11" s="227"/>
      <c r="K11" s="228" t="s">
        <v>155</v>
      </c>
    </row>
    <row r="12" spans="1:11" s="230" customFormat="1" ht="21.75" customHeight="1">
      <c r="A12" s="200"/>
      <c r="B12" s="200"/>
      <c r="C12" s="200"/>
      <c r="D12" s="225" t="s">
        <v>15</v>
      </c>
      <c r="E12" s="200"/>
      <c r="F12" s="200"/>
      <c r="G12" s="200"/>
      <c r="H12" s="200"/>
      <c r="I12" s="229"/>
      <c r="J12" s="229"/>
      <c r="K12" s="1" t="s">
        <v>330</v>
      </c>
    </row>
    <row r="13" s="231" customFormat="1" ht="12"/>
    <row r="14" spans="1:12" ht="12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</row>
  </sheetData>
  <sheetProtection/>
  <protectedRanges>
    <protectedRange sqref="K9:K10" name="Диапазон1_3_1_1_3_11_1_1_3_1_3_1_1_1_1_3_3_3_1"/>
  </protectedRanges>
  <mergeCells count="23"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A8:U8"/>
    <mergeCell ref="R6:S6"/>
    <mergeCell ref="T6:T7"/>
    <mergeCell ref="O6:O7"/>
    <mergeCell ref="P6:P7"/>
    <mergeCell ref="Q6:Q7"/>
    <mergeCell ref="U6:U7"/>
    <mergeCell ref="H6:H7"/>
    <mergeCell ref="I6:I7"/>
    <mergeCell ref="K6:K7"/>
    <mergeCell ref="L6:L7"/>
    <mergeCell ref="M6:M7"/>
    <mergeCell ref="N6:N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Normal="50" zoomScaleSheetLayoutView="75" zoomScalePageLayoutView="0" workbookViewId="0" topLeftCell="A2">
      <selection activeCell="A3" sqref="A3:Z3"/>
    </sheetView>
  </sheetViews>
  <sheetFormatPr defaultColWidth="9.140625" defaultRowHeight="15"/>
  <cols>
    <col min="1" max="1" width="4.421875" style="39" customWidth="1"/>
    <col min="2" max="2" width="4.7109375" style="39" hidden="1" customWidth="1"/>
    <col min="3" max="3" width="5.421875" style="39" hidden="1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39.75" customHeight="1">
      <c r="A2" s="283" t="s">
        <v>434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s="37" customFormat="1" ht="26.25" customHeight="1">
      <c r="A5" s="286" t="s">
        <v>38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s="38" customFormat="1" ht="11.25">
      <c r="A6" s="287" t="s">
        <v>43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8.75" customHeight="1">
      <c r="A7" s="282" t="s">
        <v>349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</row>
    <row r="8" spans="1:23" s="37" customFormat="1" ht="12.75">
      <c r="A8" s="7" t="s">
        <v>114</v>
      </c>
      <c r="B8" s="41"/>
      <c r="C8" s="42"/>
      <c r="D8" s="42"/>
      <c r="E8" s="42"/>
      <c r="F8" s="42"/>
      <c r="G8" s="42"/>
      <c r="H8" s="42"/>
      <c r="I8" s="42"/>
      <c r="J8" s="42"/>
      <c r="K8" s="43"/>
      <c r="L8" s="44"/>
      <c r="V8" s="7" t="s">
        <v>116</v>
      </c>
      <c r="W8" s="7"/>
    </row>
    <row r="9" spans="1:26" s="46" customFormat="1" ht="19.5" customHeight="1">
      <c r="A9" s="279" t="s">
        <v>32</v>
      </c>
      <c r="B9" s="280" t="s">
        <v>3</v>
      </c>
      <c r="C9" s="277" t="s">
        <v>4</v>
      </c>
      <c r="D9" s="281" t="s">
        <v>19</v>
      </c>
      <c r="E9" s="281" t="s">
        <v>6</v>
      </c>
      <c r="F9" s="279" t="s">
        <v>7</v>
      </c>
      <c r="G9" s="281" t="s">
        <v>20</v>
      </c>
      <c r="H9" s="281" t="s">
        <v>6</v>
      </c>
      <c r="I9" s="281" t="s">
        <v>9</v>
      </c>
      <c r="J9" s="45"/>
      <c r="K9" s="281" t="s">
        <v>11</v>
      </c>
      <c r="L9" s="274" t="s">
        <v>21</v>
      </c>
      <c r="M9" s="274"/>
      <c r="N9" s="274"/>
      <c r="O9" s="274" t="s">
        <v>22</v>
      </c>
      <c r="P9" s="274"/>
      <c r="Q9" s="274"/>
      <c r="R9" s="274" t="s">
        <v>23</v>
      </c>
      <c r="S9" s="274"/>
      <c r="T9" s="274"/>
      <c r="U9" s="275" t="s">
        <v>24</v>
      </c>
      <c r="V9" s="277" t="s">
        <v>25</v>
      </c>
      <c r="W9" s="279" t="s">
        <v>26</v>
      </c>
      <c r="X9" s="280" t="s">
        <v>27</v>
      </c>
      <c r="Y9" s="273" t="s">
        <v>28</v>
      </c>
      <c r="Z9" s="273" t="s">
        <v>29</v>
      </c>
    </row>
    <row r="10" spans="1:26" s="46" customFormat="1" ht="39.75" customHeight="1">
      <c r="A10" s="279"/>
      <c r="B10" s="280"/>
      <c r="C10" s="278"/>
      <c r="D10" s="281"/>
      <c r="E10" s="281"/>
      <c r="F10" s="279"/>
      <c r="G10" s="281"/>
      <c r="H10" s="281"/>
      <c r="I10" s="281"/>
      <c r="J10" s="45"/>
      <c r="K10" s="281"/>
      <c r="L10" s="47" t="s">
        <v>30</v>
      </c>
      <c r="M10" s="48" t="s">
        <v>31</v>
      </c>
      <c r="N10" s="49" t="s">
        <v>32</v>
      </c>
      <c r="O10" s="47" t="s">
        <v>30</v>
      </c>
      <c r="P10" s="48" t="s">
        <v>31</v>
      </c>
      <c r="Q10" s="49" t="s">
        <v>32</v>
      </c>
      <c r="R10" s="47" t="s">
        <v>30</v>
      </c>
      <c r="S10" s="48" t="s">
        <v>31</v>
      </c>
      <c r="T10" s="49" t="s">
        <v>32</v>
      </c>
      <c r="U10" s="276"/>
      <c r="V10" s="278"/>
      <c r="W10" s="279"/>
      <c r="X10" s="280"/>
      <c r="Y10" s="273"/>
      <c r="Z10" s="273"/>
    </row>
    <row r="11" spans="1:26" s="38" customFormat="1" ht="33" customHeight="1">
      <c r="A11" s="248">
        <f aca="true" t="shared" si="0" ref="A11:A28">RANK(Y11,Y$11:Y$29,0)</f>
        <v>1</v>
      </c>
      <c r="B11" s="50"/>
      <c r="C11" s="85"/>
      <c r="D11" s="86" t="s">
        <v>53</v>
      </c>
      <c r="E11" s="3" t="s">
        <v>54</v>
      </c>
      <c r="F11" s="5">
        <v>2</v>
      </c>
      <c r="G11" s="87" t="s">
        <v>99</v>
      </c>
      <c r="H11" s="88" t="s">
        <v>100</v>
      </c>
      <c r="I11" s="120" t="s">
        <v>56</v>
      </c>
      <c r="J11" s="90" t="s">
        <v>57</v>
      </c>
      <c r="K11" s="89" t="s">
        <v>185</v>
      </c>
      <c r="L11" s="51">
        <v>178</v>
      </c>
      <c r="M11" s="52">
        <f aca="true" t="shared" si="1" ref="M11:M28">L11/2.6</f>
        <v>68.46153846153845</v>
      </c>
      <c r="N11" s="53">
        <f aca="true" t="shared" si="2" ref="N11:N28">RANK(M11,M$11:M$29,0)</f>
        <v>2</v>
      </c>
      <c r="O11" s="51">
        <v>187.5</v>
      </c>
      <c r="P11" s="52">
        <f aca="true" t="shared" si="3" ref="P11:P28">O11/2.6</f>
        <v>72.11538461538461</v>
      </c>
      <c r="Q11" s="53">
        <f aca="true" t="shared" si="4" ref="Q11:Q28">RANK(P11,P$11:P$29,0)</f>
        <v>1</v>
      </c>
      <c r="R11" s="51">
        <v>181</v>
      </c>
      <c r="S11" s="52">
        <f aca="true" t="shared" si="5" ref="S11:S28">R11/2.6</f>
        <v>69.61538461538461</v>
      </c>
      <c r="T11" s="53">
        <f aca="true" t="shared" si="6" ref="T11:T28">RANK(S11,S$11:S$29,0)</f>
        <v>1</v>
      </c>
      <c r="U11" s="53">
        <v>1</v>
      </c>
      <c r="V11" s="53"/>
      <c r="W11" s="51">
        <f aca="true" t="shared" si="7" ref="W11:W28">L11+O11+R11</f>
        <v>546.5</v>
      </c>
      <c r="X11" s="54"/>
      <c r="Y11" s="84">
        <f aca="true" t="shared" si="8" ref="Y11:Y28">ROUND(SUM(M11,P11,S11)/3,3)-IF($U11=1,0.5,IF($U11=2,1.5,0))</f>
        <v>69.564</v>
      </c>
      <c r="Z11" s="55" t="s">
        <v>34</v>
      </c>
    </row>
    <row r="12" spans="1:26" s="38" customFormat="1" ht="33" customHeight="1">
      <c r="A12" s="248">
        <f t="shared" si="0"/>
        <v>2</v>
      </c>
      <c r="B12" s="50"/>
      <c r="C12" s="85"/>
      <c r="D12" s="86" t="s">
        <v>53</v>
      </c>
      <c r="E12" s="3" t="s">
        <v>54</v>
      </c>
      <c r="F12" s="5">
        <v>2</v>
      </c>
      <c r="G12" s="87" t="s">
        <v>176</v>
      </c>
      <c r="H12" s="88" t="s">
        <v>55</v>
      </c>
      <c r="I12" s="120" t="s">
        <v>56</v>
      </c>
      <c r="J12" s="90" t="s">
        <v>57</v>
      </c>
      <c r="K12" s="89" t="s">
        <v>185</v>
      </c>
      <c r="L12" s="51">
        <v>180.5</v>
      </c>
      <c r="M12" s="52">
        <f t="shared" si="1"/>
        <v>69.42307692307692</v>
      </c>
      <c r="N12" s="53">
        <f t="shared" si="2"/>
        <v>1</v>
      </c>
      <c r="O12" s="51">
        <v>178.5</v>
      </c>
      <c r="P12" s="52">
        <f t="shared" si="3"/>
        <v>68.65384615384615</v>
      </c>
      <c r="Q12" s="53">
        <f t="shared" si="4"/>
        <v>2</v>
      </c>
      <c r="R12" s="51">
        <v>176</v>
      </c>
      <c r="S12" s="52">
        <f t="shared" si="5"/>
        <v>67.6923076923077</v>
      </c>
      <c r="T12" s="53">
        <f t="shared" si="6"/>
        <v>3</v>
      </c>
      <c r="U12" s="53"/>
      <c r="V12" s="53"/>
      <c r="W12" s="51">
        <f t="shared" si="7"/>
        <v>535</v>
      </c>
      <c r="X12" s="54"/>
      <c r="Y12" s="84">
        <f t="shared" si="8"/>
        <v>68.59</v>
      </c>
      <c r="Z12" s="55" t="s">
        <v>34</v>
      </c>
    </row>
    <row r="13" spans="1:26" s="38" customFormat="1" ht="33" customHeight="1">
      <c r="A13" s="248">
        <f t="shared" si="0"/>
        <v>3</v>
      </c>
      <c r="B13" s="50"/>
      <c r="C13" s="85"/>
      <c r="D13" s="86" t="s">
        <v>58</v>
      </c>
      <c r="E13" s="3"/>
      <c r="F13" s="2" t="s">
        <v>34</v>
      </c>
      <c r="G13" s="87" t="s">
        <v>59</v>
      </c>
      <c r="H13" s="96" t="s">
        <v>60</v>
      </c>
      <c r="I13" s="120" t="s">
        <v>46</v>
      </c>
      <c r="J13" s="90" t="s">
        <v>57</v>
      </c>
      <c r="K13" s="89" t="s">
        <v>185</v>
      </c>
      <c r="L13" s="51">
        <v>176</v>
      </c>
      <c r="M13" s="52">
        <f t="shared" si="1"/>
        <v>67.6923076923077</v>
      </c>
      <c r="N13" s="53">
        <f t="shared" si="2"/>
        <v>3</v>
      </c>
      <c r="O13" s="51">
        <v>174.5</v>
      </c>
      <c r="P13" s="52">
        <f t="shared" si="3"/>
        <v>67.11538461538461</v>
      </c>
      <c r="Q13" s="53">
        <f t="shared" si="4"/>
        <v>3</v>
      </c>
      <c r="R13" s="51">
        <v>174.5</v>
      </c>
      <c r="S13" s="52">
        <f t="shared" si="5"/>
        <v>67.11538461538461</v>
      </c>
      <c r="T13" s="53">
        <f t="shared" si="6"/>
        <v>4</v>
      </c>
      <c r="U13" s="53"/>
      <c r="V13" s="53"/>
      <c r="W13" s="51">
        <f t="shared" si="7"/>
        <v>525</v>
      </c>
      <c r="X13" s="54"/>
      <c r="Y13" s="84">
        <f t="shared" si="8"/>
        <v>67.308</v>
      </c>
      <c r="Z13" s="55" t="s">
        <v>34</v>
      </c>
    </row>
    <row r="14" spans="1:26" s="38" customFormat="1" ht="33" customHeight="1">
      <c r="A14" s="248">
        <f t="shared" si="0"/>
        <v>4</v>
      </c>
      <c r="B14" s="50"/>
      <c r="C14" s="85"/>
      <c r="D14" s="113" t="s">
        <v>149</v>
      </c>
      <c r="E14" s="116"/>
      <c r="F14" s="114" t="s">
        <v>39</v>
      </c>
      <c r="G14" s="115" t="s">
        <v>150</v>
      </c>
      <c r="H14" s="114" t="s">
        <v>151</v>
      </c>
      <c r="I14" s="120" t="s">
        <v>152</v>
      </c>
      <c r="J14" s="181" t="s">
        <v>153</v>
      </c>
      <c r="K14" s="89" t="s">
        <v>324</v>
      </c>
      <c r="L14" s="51">
        <v>171</v>
      </c>
      <c r="M14" s="52">
        <f t="shared" si="1"/>
        <v>65.76923076923077</v>
      </c>
      <c r="N14" s="53">
        <f t="shared" si="2"/>
        <v>4</v>
      </c>
      <c r="O14" s="51">
        <v>174</v>
      </c>
      <c r="P14" s="52">
        <f t="shared" si="3"/>
        <v>66.92307692307692</v>
      </c>
      <c r="Q14" s="53">
        <f t="shared" si="4"/>
        <v>4</v>
      </c>
      <c r="R14" s="51">
        <v>176.5</v>
      </c>
      <c r="S14" s="52">
        <f t="shared" si="5"/>
        <v>67.88461538461539</v>
      </c>
      <c r="T14" s="53">
        <f t="shared" si="6"/>
        <v>2</v>
      </c>
      <c r="U14" s="53"/>
      <c r="V14" s="53"/>
      <c r="W14" s="51">
        <f t="shared" si="7"/>
        <v>521.5</v>
      </c>
      <c r="X14" s="54"/>
      <c r="Y14" s="84">
        <f t="shared" si="8"/>
        <v>66.859</v>
      </c>
      <c r="Z14" s="55" t="s">
        <v>34</v>
      </c>
    </row>
    <row r="15" spans="1:26" s="38" customFormat="1" ht="33" customHeight="1">
      <c r="A15" s="248">
        <f t="shared" si="0"/>
        <v>5</v>
      </c>
      <c r="B15" s="50"/>
      <c r="C15" s="85"/>
      <c r="D15" s="94" t="s">
        <v>44</v>
      </c>
      <c r="E15" s="3"/>
      <c r="F15" s="19" t="s">
        <v>34</v>
      </c>
      <c r="G15" s="87" t="s">
        <v>210</v>
      </c>
      <c r="H15" s="95" t="s">
        <v>45</v>
      </c>
      <c r="I15" s="120" t="s">
        <v>46</v>
      </c>
      <c r="J15" s="90" t="s">
        <v>47</v>
      </c>
      <c r="K15" s="89" t="s">
        <v>185</v>
      </c>
      <c r="L15" s="51">
        <v>171</v>
      </c>
      <c r="M15" s="52">
        <f t="shared" si="1"/>
        <v>65.76923076923077</v>
      </c>
      <c r="N15" s="53">
        <f t="shared" si="2"/>
        <v>4</v>
      </c>
      <c r="O15" s="51">
        <v>169.5</v>
      </c>
      <c r="P15" s="52">
        <f t="shared" si="3"/>
        <v>65.1923076923077</v>
      </c>
      <c r="Q15" s="53">
        <f t="shared" si="4"/>
        <v>5</v>
      </c>
      <c r="R15" s="51">
        <v>166.5</v>
      </c>
      <c r="S15" s="52">
        <f t="shared" si="5"/>
        <v>64.03846153846153</v>
      </c>
      <c r="T15" s="53">
        <f t="shared" si="6"/>
        <v>7</v>
      </c>
      <c r="U15" s="53"/>
      <c r="V15" s="53"/>
      <c r="W15" s="51">
        <f t="shared" si="7"/>
        <v>507</v>
      </c>
      <c r="X15" s="54"/>
      <c r="Y15" s="84">
        <f t="shared" si="8"/>
        <v>65</v>
      </c>
      <c r="Z15" s="55" t="s">
        <v>34</v>
      </c>
    </row>
    <row r="16" spans="1:26" s="38" customFormat="1" ht="33" customHeight="1">
      <c r="A16" s="248">
        <f t="shared" si="0"/>
        <v>6</v>
      </c>
      <c r="B16" s="50"/>
      <c r="C16" s="85"/>
      <c r="D16" s="86" t="s">
        <v>211</v>
      </c>
      <c r="E16" s="3"/>
      <c r="F16" s="2" t="s">
        <v>34</v>
      </c>
      <c r="G16" s="87" t="s">
        <v>212</v>
      </c>
      <c r="H16" s="88" t="s">
        <v>213</v>
      </c>
      <c r="I16" s="120" t="s">
        <v>214</v>
      </c>
      <c r="J16" s="89" t="s">
        <v>215</v>
      </c>
      <c r="K16" s="89" t="s">
        <v>216</v>
      </c>
      <c r="L16" s="51">
        <v>167</v>
      </c>
      <c r="M16" s="52">
        <f t="shared" si="1"/>
        <v>64.23076923076923</v>
      </c>
      <c r="N16" s="53">
        <f t="shared" si="2"/>
        <v>8</v>
      </c>
      <c r="O16" s="51">
        <v>167.5</v>
      </c>
      <c r="P16" s="52">
        <f t="shared" si="3"/>
        <v>64.42307692307692</v>
      </c>
      <c r="Q16" s="53">
        <f t="shared" si="4"/>
        <v>6</v>
      </c>
      <c r="R16" s="51">
        <v>171.5</v>
      </c>
      <c r="S16" s="52">
        <f t="shared" si="5"/>
        <v>65.96153846153845</v>
      </c>
      <c r="T16" s="53">
        <f t="shared" si="6"/>
        <v>6</v>
      </c>
      <c r="U16" s="53"/>
      <c r="V16" s="53"/>
      <c r="W16" s="51">
        <f t="shared" si="7"/>
        <v>506</v>
      </c>
      <c r="X16" s="54"/>
      <c r="Y16" s="84">
        <f t="shared" si="8"/>
        <v>64.872</v>
      </c>
      <c r="Z16" s="55" t="s">
        <v>34</v>
      </c>
    </row>
    <row r="17" spans="1:26" s="38" customFormat="1" ht="33" customHeight="1">
      <c r="A17" s="248">
        <f t="shared" si="0"/>
        <v>7</v>
      </c>
      <c r="B17" s="50"/>
      <c r="C17" s="85"/>
      <c r="D17" s="94" t="s">
        <v>173</v>
      </c>
      <c r="E17" s="3"/>
      <c r="F17" s="6" t="s">
        <v>34</v>
      </c>
      <c r="G17" s="87" t="s">
        <v>174</v>
      </c>
      <c r="H17" s="100" t="s">
        <v>175</v>
      </c>
      <c r="I17" s="120" t="s">
        <v>56</v>
      </c>
      <c r="J17" s="90" t="s">
        <v>47</v>
      </c>
      <c r="K17" s="89" t="s">
        <v>185</v>
      </c>
      <c r="L17" s="51">
        <v>167.5</v>
      </c>
      <c r="M17" s="52">
        <f t="shared" si="1"/>
        <v>64.42307692307692</v>
      </c>
      <c r="N17" s="53">
        <f t="shared" si="2"/>
        <v>7</v>
      </c>
      <c r="O17" s="51">
        <v>164.5</v>
      </c>
      <c r="P17" s="52">
        <f t="shared" si="3"/>
        <v>63.26923076923077</v>
      </c>
      <c r="Q17" s="53">
        <f t="shared" si="4"/>
        <v>8</v>
      </c>
      <c r="R17" s="51">
        <v>160.5</v>
      </c>
      <c r="S17" s="52">
        <f t="shared" si="5"/>
        <v>61.730769230769226</v>
      </c>
      <c r="T17" s="53">
        <f t="shared" si="6"/>
        <v>16</v>
      </c>
      <c r="U17" s="53"/>
      <c r="V17" s="53"/>
      <c r="W17" s="51">
        <f t="shared" si="7"/>
        <v>492.5</v>
      </c>
      <c r="X17" s="54"/>
      <c r="Y17" s="84">
        <f t="shared" si="8"/>
        <v>63.141</v>
      </c>
      <c r="Z17" s="55" t="s">
        <v>34</v>
      </c>
    </row>
    <row r="18" spans="1:26" s="38" customFormat="1" ht="33" customHeight="1">
      <c r="A18" s="248">
        <f t="shared" si="0"/>
        <v>7</v>
      </c>
      <c r="B18" s="50"/>
      <c r="C18" s="85"/>
      <c r="D18" s="188" t="s">
        <v>177</v>
      </c>
      <c r="E18" s="3"/>
      <c r="F18" s="2" t="s">
        <v>71</v>
      </c>
      <c r="G18" s="189" t="s">
        <v>178</v>
      </c>
      <c r="H18" s="96" t="s">
        <v>179</v>
      </c>
      <c r="I18" s="120" t="s">
        <v>46</v>
      </c>
      <c r="J18" s="90" t="s">
        <v>47</v>
      </c>
      <c r="K18" s="89" t="s">
        <v>185</v>
      </c>
      <c r="L18" s="51">
        <v>171</v>
      </c>
      <c r="M18" s="52">
        <f t="shared" si="1"/>
        <v>65.76923076923077</v>
      </c>
      <c r="N18" s="53">
        <f t="shared" si="2"/>
        <v>4</v>
      </c>
      <c r="O18" s="51">
        <v>158.5</v>
      </c>
      <c r="P18" s="52">
        <f t="shared" si="3"/>
        <v>60.96153846153846</v>
      </c>
      <c r="Q18" s="53">
        <f t="shared" si="4"/>
        <v>16</v>
      </c>
      <c r="R18" s="51">
        <v>163</v>
      </c>
      <c r="S18" s="52">
        <f t="shared" si="5"/>
        <v>62.69230769230769</v>
      </c>
      <c r="T18" s="53">
        <f t="shared" si="6"/>
        <v>11</v>
      </c>
      <c r="U18" s="53"/>
      <c r="V18" s="53"/>
      <c r="W18" s="51">
        <f t="shared" si="7"/>
        <v>492.5</v>
      </c>
      <c r="X18" s="54"/>
      <c r="Y18" s="84">
        <f t="shared" si="8"/>
        <v>63.141</v>
      </c>
      <c r="Z18" s="55" t="s">
        <v>34</v>
      </c>
    </row>
    <row r="19" spans="1:26" s="38" customFormat="1" ht="33" customHeight="1">
      <c r="A19" s="248">
        <f t="shared" si="0"/>
        <v>9</v>
      </c>
      <c r="B19" s="50"/>
      <c r="C19" s="85"/>
      <c r="D19" s="94" t="s">
        <v>201</v>
      </c>
      <c r="E19" s="3"/>
      <c r="F19" s="251" t="s">
        <v>34</v>
      </c>
      <c r="G19" s="87" t="s">
        <v>202</v>
      </c>
      <c r="H19" s="100" t="s">
        <v>190</v>
      </c>
      <c r="I19" s="120" t="s">
        <v>46</v>
      </c>
      <c r="J19" s="90" t="s">
        <v>47</v>
      </c>
      <c r="K19" s="89" t="s">
        <v>185</v>
      </c>
      <c r="L19" s="51">
        <v>167</v>
      </c>
      <c r="M19" s="52">
        <f t="shared" si="1"/>
        <v>64.23076923076923</v>
      </c>
      <c r="N19" s="53">
        <f t="shared" si="2"/>
        <v>8</v>
      </c>
      <c r="O19" s="51">
        <v>160.5</v>
      </c>
      <c r="P19" s="52">
        <f t="shared" si="3"/>
        <v>61.730769230769226</v>
      </c>
      <c r="Q19" s="53">
        <f t="shared" si="4"/>
        <v>12</v>
      </c>
      <c r="R19" s="51">
        <v>164.5</v>
      </c>
      <c r="S19" s="52">
        <f t="shared" si="5"/>
        <v>63.26923076923077</v>
      </c>
      <c r="T19" s="53">
        <f t="shared" si="6"/>
        <v>8</v>
      </c>
      <c r="U19" s="53"/>
      <c r="V19" s="53"/>
      <c r="W19" s="51">
        <f t="shared" si="7"/>
        <v>492</v>
      </c>
      <c r="X19" s="54"/>
      <c r="Y19" s="84">
        <f t="shared" si="8"/>
        <v>63.077</v>
      </c>
      <c r="Z19" s="55" t="s">
        <v>34</v>
      </c>
    </row>
    <row r="20" spans="1:26" s="38" customFormat="1" ht="33" customHeight="1">
      <c r="A20" s="248">
        <f t="shared" si="0"/>
        <v>10</v>
      </c>
      <c r="B20" s="50"/>
      <c r="C20" s="85"/>
      <c r="D20" s="105" t="s">
        <v>189</v>
      </c>
      <c r="E20" s="34"/>
      <c r="F20" s="195" t="s">
        <v>49</v>
      </c>
      <c r="G20" s="145" t="s">
        <v>351</v>
      </c>
      <c r="H20" s="111" t="s">
        <v>190</v>
      </c>
      <c r="I20" s="120" t="s">
        <v>46</v>
      </c>
      <c r="J20" s="146" t="s">
        <v>47</v>
      </c>
      <c r="K20" s="89" t="s">
        <v>185</v>
      </c>
      <c r="L20" s="51">
        <v>166.5</v>
      </c>
      <c r="M20" s="52">
        <f t="shared" si="1"/>
        <v>64.03846153846153</v>
      </c>
      <c r="N20" s="53">
        <f t="shared" si="2"/>
        <v>10</v>
      </c>
      <c r="O20" s="51">
        <v>160.5</v>
      </c>
      <c r="P20" s="52">
        <f t="shared" si="3"/>
        <v>61.730769230769226</v>
      </c>
      <c r="Q20" s="53">
        <f t="shared" si="4"/>
        <v>12</v>
      </c>
      <c r="R20" s="51">
        <v>164.5</v>
      </c>
      <c r="S20" s="52">
        <f t="shared" si="5"/>
        <v>63.26923076923077</v>
      </c>
      <c r="T20" s="53">
        <f t="shared" si="6"/>
        <v>8</v>
      </c>
      <c r="U20" s="53"/>
      <c r="V20" s="53"/>
      <c r="W20" s="51">
        <f t="shared" si="7"/>
        <v>491.5</v>
      </c>
      <c r="X20" s="54"/>
      <c r="Y20" s="84">
        <f t="shared" si="8"/>
        <v>63.013</v>
      </c>
      <c r="Z20" s="55" t="s">
        <v>34</v>
      </c>
    </row>
    <row r="21" spans="1:26" s="38" customFormat="1" ht="33" customHeight="1">
      <c r="A21" s="248">
        <f t="shared" si="0"/>
        <v>11</v>
      </c>
      <c r="B21" s="50"/>
      <c r="C21" s="85"/>
      <c r="D21" s="94" t="s">
        <v>197</v>
      </c>
      <c r="E21" s="3"/>
      <c r="F21" s="19" t="s">
        <v>49</v>
      </c>
      <c r="G21" s="87" t="s">
        <v>183</v>
      </c>
      <c r="H21" s="100" t="s">
        <v>184</v>
      </c>
      <c r="I21" s="120" t="s">
        <v>46</v>
      </c>
      <c r="J21" s="90" t="s">
        <v>47</v>
      </c>
      <c r="K21" s="89" t="s">
        <v>185</v>
      </c>
      <c r="L21" s="51">
        <v>164.5</v>
      </c>
      <c r="M21" s="52">
        <f t="shared" si="1"/>
        <v>63.26923076923077</v>
      </c>
      <c r="N21" s="53">
        <f t="shared" si="2"/>
        <v>13</v>
      </c>
      <c r="O21" s="51">
        <v>164.5</v>
      </c>
      <c r="P21" s="52">
        <f t="shared" si="3"/>
        <v>63.26923076923077</v>
      </c>
      <c r="Q21" s="53">
        <f t="shared" si="4"/>
        <v>8</v>
      </c>
      <c r="R21" s="51">
        <v>161.5</v>
      </c>
      <c r="S21" s="52">
        <f t="shared" si="5"/>
        <v>62.11538461538461</v>
      </c>
      <c r="T21" s="53">
        <f t="shared" si="6"/>
        <v>13</v>
      </c>
      <c r="U21" s="53"/>
      <c r="V21" s="53"/>
      <c r="W21" s="51">
        <f t="shared" si="7"/>
        <v>490.5</v>
      </c>
      <c r="X21" s="54"/>
      <c r="Y21" s="84">
        <f t="shared" si="8"/>
        <v>62.885</v>
      </c>
      <c r="Z21" s="55" t="s">
        <v>49</v>
      </c>
    </row>
    <row r="22" spans="1:26" s="38" customFormat="1" ht="33" customHeight="1">
      <c r="A22" s="248">
        <f t="shared" si="0"/>
        <v>12</v>
      </c>
      <c r="B22" s="50"/>
      <c r="C22" s="85"/>
      <c r="D22" s="105" t="s">
        <v>186</v>
      </c>
      <c r="E22" s="111"/>
      <c r="F22" s="254" t="s">
        <v>39</v>
      </c>
      <c r="G22" s="145" t="s">
        <v>187</v>
      </c>
      <c r="H22" s="111" t="s">
        <v>188</v>
      </c>
      <c r="I22" s="120" t="s">
        <v>46</v>
      </c>
      <c r="J22" s="146" t="s">
        <v>47</v>
      </c>
      <c r="K22" s="89" t="s">
        <v>185</v>
      </c>
      <c r="L22" s="51">
        <v>166</v>
      </c>
      <c r="M22" s="52">
        <f t="shared" si="1"/>
        <v>63.84615384615385</v>
      </c>
      <c r="N22" s="53">
        <f t="shared" si="2"/>
        <v>11</v>
      </c>
      <c r="O22" s="51">
        <v>162.5</v>
      </c>
      <c r="P22" s="52">
        <f t="shared" si="3"/>
        <v>62.5</v>
      </c>
      <c r="Q22" s="53">
        <f t="shared" si="4"/>
        <v>11</v>
      </c>
      <c r="R22" s="51">
        <v>160.5</v>
      </c>
      <c r="S22" s="52">
        <f t="shared" si="5"/>
        <v>61.730769230769226</v>
      </c>
      <c r="T22" s="53">
        <f t="shared" si="6"/>
        <v>16</v>
      </c>
      <c r="U22" s="53"/>
      <c r="V22" s="53"/>
      <c r="W22" s="51">
        <f t="shared" si="7"/>
        <v>489</v>
      </c>
      <c r="X22" s="54"/>
      <c r="Y22" s="84">
        <f t="shared" si="8"/>
        <v>62.692</v>
      </c>
      <c r="Z22" s="55" t="s">
        <v>49</v>
      </c>
    </row>
    <row r="23" spans="1:26" s="38" customFormat="1" ht="33" customHeight="1">
      <c r="A23" s="248">
        <f t="shared" si="0"/>
        <v>13</v>
      </c>
      <c r="B23" s="50"/>
      <c r="C23" s="85"/>
      <c r="D23" s="86" t="s">
        <v>154</v>
      </c>
      <c r="E23" s="3"/>
      <c r="F23" s="2">
        <v>2</v>
      </c>
      <c r="G23" s="109" t="s">
        <v>353</v>
      </c>
      <c r="H23" s="96" t="s">
        <v>205</v>
      </c>
      <c r="I23" s="120" t="s">
        <v>81</v>
      </c>
      <c r="J23" s="121" t="s">
        <v>206</v>
      </c>
      <c r="K23" s="89" t="s">
        <v>321</v>
      </c>
      <c r="L23" s="51">
        <v>165</v>
      </c>
      <c r="M23" s="52">
        <f t="shared" si="1"/>
        <v>63.46153846153846</v>
      </c>
      <c r="N23" s="53">
        <f t="shared" si="2"/>
        <v>12</v>
      </c>
      <c r="O23" s="51">
        <v>159</v>
      </c>
      <c r="P23" s="52">
        <f t="shared" si="3"/>
        <v>61.15384615384615</v>
      </c>
      <c r="Q23" s="53">
        <f t="shared" si="4"/>
        <v>15</v>
      </c>
      <c r="R23" s="51">
        <v>164</v>
      </c>
      <c r="S23" s="52">
        <f t="shared" si="5"/>
        <v>63.07692307692307</v>
      </c>
      <c r="T23" s="53">
        <f t="shared" si="6"/>
        <v>10</v>
      </c>
      <c r="U23" s="53"/>
      <c r="V23" s="53"/>
      <c r="W23" s="51">
        <f t="shared" si="7"/>
        <v>488</v>
      </c>
      <c r="X23" s="54"/>
      <c r="Y23" s="84">
        <f t="shared" si="8"/>
        <v>62.564</v>
      </c>
      <c r="Z23" s="55" t="s">
        <v>49</v>
      </c>
    </row>
    <row r="24" spans="1:26" s="38" customFormat="1" ht="33" customHeight="1">
      <c r="A24" s="248">
        <f t="shared" si="0"/>
        <v>14</v>
      </c>
      <c r="B24" s="50"/>
      <c r="C24" s="85"/>
      <c r="D24" s="86" t="s">
        <v>198</v>
      </c>
      <c r="E24" s="3"/>
      <c r="F24" s="2" t="s">
        <v>34</v>
      </c>
      <c r="G24" s="87" t="s">
        <v>352</v>
      </c>
      <c r="H24" s="88" t="s">
        <v>200</v>
      </c>
      <c r="I24" s="120" t="s">
        <v>46</v>
      </c>
      <c r="J24" s="90" t="s">
        <v>47</v>
      </c>
      <c r="K24" s="89" t="s">
        <v>185</v>
      </c>
      <c r="L24" s="51">
        <v>159</v>
      </c>
      <c r="M24" s="52">
        <f t="shared" si="1"/>
        <v>61.15384615384615</v>
      </c>
      <c r="N24" s="53">
        <f t="shared" si="2"/>
        <v>16</v>
      </c>
      <c r="O24" s="51">
        <v>167</v>
      </c>
      <c r="P24" s="52">
        <f t="shared" si="3"/>
        <v>64.23076923076923</v>
      </c>
      <c r="Q24" s="53">
        <f t="shared" si="4"/>
        <v>7</v>
      </c>
      <c r="R24" s="51">
        <v>161</v>
      </c>
      <c r="S24" s="52">
        <f t="shared" si="5"/>
        <v>61.92307692307692</v>
      </c>
      <c r="T24" s="53">
        <f t="shared" si="6"/>
        <v>15</v>
      </c>
      <c r="U24" s="53"/>
      <c r="V24" s="53"/>
      <c r="W24" s="51">
        <f t="shared" si="7"/>
        <v>487</v>
      </c>
      <c r="X24" s="54"/>
      <c r="Y24" s="84">
        <f t="shared" si="8"/>
        <v>62.436</v>
      </c>
      <c r="Z24" s="55" t="s">
        <v>49</v>
      </c>
    </row>
    <row r="25" spans="1:26" s="38" customFormat="1" ht="33" customHeight="1">
      <c r="A25" s="248">
        <f t="shared" si="0"/>
        <v>15</v>
      </c>
      <c r="B25" s="50"/>
      <c r="C25" s="85"/>
      <c r="D25" s="94" t="s">
        <v>182</v>
      </c>
      <c r="E25" s="3"/>
      <c r="F25" s="19" t="s">
        <v>39</v>
      </c>
      <c r="G25" s="87" t="s">
        <v>183</v>
      </c>
      <c r="H25" s="110" t="s">
        <v>184</v>
      </c>
      <c r="I25" s="120" t="s">
        <v>46</v>
      </c>
      <c r="J25" s="90" t="s">
        <v>47</v>
      </c>
      <c r="K25" s="89" t="s">
        <v>185</v>
      </c>
      <c r="L25" s="51">
        <v>161</v>
      </c>
      <c r="M25" s="52">
        <f t="shared" si="1"/>
        <v>61.92307692307692</v>
      </c>
      <c r="N25" s="53">
        <f t="shared" si="2"/>
        <v>15</v>
      </c>
      <c r="O25" s="51">
        <v>163</v>
      </c>
      <c r="P25" s="52">
        <f t="shared" si="3"/>
        <v>62.69230769230769</v>
      </c>
      <c r="Q25" s="53">
        <f t="shared" si="4"/>
        <v>10</v>
      </c>
      <c r="R25" s="51">
        <v>161.5</v>
      </c>
      <c r="S25" s="52">
        <f t="shared" si="5"/>
        <v>62.11538461538461</v>
      </c>
      <c r="T25" s="53">
        <f t="shared" si="6"/>
        <v>13</v>
      </c>
      <c r="U25" s="53"/>
      <c r="V25" s="53"/>
      <c r="W25" s="51">
        <f t="shared" si="7"/>
        <v>485.5</v>
      </c>
      <c r="X25" s="54"/>
      <c r="Y25" s="84">
        <f t="shared" si="8"/>
        <v>62.244</v>
      </c>
      <c r="Z25" s="55" t="s">
        <v>49</v>
      </c>
    </row>
    <row r="26" spans="1:26" s="38" customFormat="1" ht="33" customHeight="1">
      <c r="A26" s="248">
        <f t="shared" si="0"/>
        <v>15</v>
      </c>
      <c r="B26" s="50"/>
      <c r="C26" s="85"/>
      <c r="D26" s="94" t="s">
        <v>191</v>
      </c>
      <c r="E26" s="3" t="s">
        <v>192</v>
      </c>
      <c r="F26" s="6" t="s">
        <v>34</v>
      </c>
      <c r="G26" s="87" t="s">
        <v>193</v>
      </c>
      <c r="H26" s="110" t="s">
        <v>194</v>
      </c>
      <c r="I26" s="120" t="s">
        <v>195</v>
      </c>
      <c r="J26" s="97" t="s">
        <v>196</v>
      </c>
      <c r="K26" s="89" t="s">
        <v>107</v>
      </c>
      <c r="L26" s="51">
        <v>154</v>
      </c>
      <c r="M26" s="52">
        <f t="shared" si="1"/>
        <v>59.230769230769226</v>
      </c>
      <c r="N26" s="53">
        <f t="shared" si="2"/>
        <v>18</v>
      </c>
      <c r="O26" s="51">
        <v>159.5</v>
      </c>
      <c r="P26" s="52">
        <f t="shared" si="3"/>
        <v>61.34615384615385</v>
      </c>
      <c r="Q26" s="53">
        <f t="shared" si="4"/>
        <v>14</v>
      </c>
      <c r="R26" s="51">
        <v>172</v>
      </c>
      <c r="S26" s="52">
        <f t="shared" si="5"/>
        <v>66.15384615384615</v>
      </c>
      <c r="T26" s="53">
        <f t="shared" si="6"/>
        <v>5</v>
      </c>
      <c r="U26" s="53"/>
      <c r="V26" s="53"/>
      <c r="W26" s="51">
        <f t="shared" si="7"/>
        <v>485.5</v>
      </c>
      <c r="X26" s="54"/>
      <c r="Y26" s="84">
        <f t="shared" si="8"/>
        <v>62.244</v>
      </c>
      <c r="Z26" s="55" t="s">
        <v>49</v>
      </c>
    </row>
    <row r="27" spans="1:26" s="38" customFormat="1" ht="33" customHeight="1">
      <c r="A27" s="248">
        <f t="shared" si="0"/>
        <v>17</v>
      </c>
      <c r="B27" s="50"/>
      <c r="C27" s="104"/>
      <c r="D27" s="91" t="s">
        <v>203</v>
      </c>
      <c r="E27" s="3"/>
      <c r="F27" s="126" t="s">
        <v>39</v>
      </c>
      <c r="G27" s="144" t="s">
        <v>204</v>
      </c>
      <c r="H27" s="96" t="s">
        <v>83</v>
      </c>
      <c r="I27" s="120"/>
      <c r="J27" s="92"/>
      <c r="K27" s="89" t="s">
        <v>82</v>
      </c>
      <c r="L27" s="51">
        <v>162</v>
      </c>
      <c r="M27" s="52">
        <f t="shared" si="1"/>
        <v>62.30769230769231</v>
      </c>
      <c r="N27" s="53">
        <f t="shared" si="2"/>
        <v>14</v>
      </c>
      <c r="O27" s="51">
        <v>154</v>
      </c>
      <c r="P27" s="52">
        <f t="shared" si="3"/>
        <v>59.230769230769226</v>
      </c>
      <c r="Q27" s="53">
        <f t="shared" si="4"/>
        <v>18</v>
      </c>
      <c r="R27" s="51">
        <v>163</v>
      </c>
      <c r="S27" s="52">
        <f t="shared" si="5"/>
        <v>62.69230769230769</v>
      </c>
      <c r="T27" s="53">
        <f t="shared" si="6"/>
        <v>11</v>
      </c>
      <c r="U27" s="53"/>
      <c r="V27" s="53"/>
      <c r="W27" s="51">
        <f t="shared" si="7"/>
        <v>479</v>
      </c>
      <c r="X27" s="54"/>
      <c r="Y27" s="84">
        <f t="shared" si="8"/>
        <v>61.41</v>
      </c>
      <c r="Z27" s="55" t="s">
        <v>49</v>
      </c>
    </row>
    <row r="28" spans="1:26" s="38" customFormat="1" ht="33" customHeight="1">
      <c r="A28" s="248">
        <f t="shared" si="0"/>
        <v>18</v>
      </c>
      <c r="B28" s="50"/>
      <c r="C28" s="85"/>
      <c r="D28" s="94" t="s">
        <v>207</v>
      </c>
      <c r="E28" s="3"/>
      <c r="F28" s="252" t="s">
        <v>34</v>
      </c>
      <c r="G28" s="255" t="s">
        <v>208</v>
      </c>
      <c r="H28" s="258" t="s">
        <v>209</v>
      </c>
      <c r="I28" s="120" t="s">
        <v>46</v>
      </c>
      <c r="J28" s="234" t="s">
        <v>47</v>
      </c>
      <c r="K28" s="89" t="s">
        <v>185</v>
      </c>
      <c r="L28" s="51">
        <v>158</v>
      </c>
      <c r="M28" s="52">
        <f t="shared" si="1"/>
        <v>60.76923076923077</v>
      </c>
      <c r="N28" s="53">
        <f t="shared" si="2"/>
        <v>17</v>
      </c>
      <c r="O28" s="51">
        <v>156</v>
      </c>
      <c r="P28" s="52">
        <f t="shared" si="3"/>
        <v>60</v>
      </c>
      <c r="Q28" s="53">
        <f t="shared" si="4"/>
        <v>17</v>
      </c>
      <c r="R28" s="51">
        <v>154</v>
      </c>
      <c r="S28" s="52">
        <f t="shared" si="5"/>
        <v>59.230769230769226</v>
      </c>
      <c r="T28" s="53">
        <f t="shared" si="6"/>
        <v>18</v>
      </c>
      <c r="U28" s="53"/>
      <c r="V28" s="53"/>
      <c r="W28" s="51">
        <f t="shared" si="7"/>
        <v>468</v>
      </c>
      <c r="X28" s="54"/>
      <c r="Y28" s="84">
        <f t="shared" si="8"/>
        <v>60</v>
      </c>
      <c r="Z28" s="55" t="s">
        <v>71</v>
      </c>
    </row>
    <row r="29" spans="1:26" s="38" customFormat="1" ht="33" customHeight="1">
      <c r="A29" s="248"/>
      <c r="B29" s="50"/>
      <c r="C29" s="85"/>
      <c r="D29" s="94" t="s">
        <v>180</v>
      </c>
      <c r="E29" s="3"/>
      <c r="F29" s="126" t="s">
        <v>34</v>
      </c>
      <c r="G29" s="87" t="s">
        <v>350</v>
      </c>
      <c r="H29" s="122" t="s">
        <v>181</v>
      </c>
      <c r="I29" s="120" t="s">
        <v>46</v>
      </c>
      <c r="J29" s="90" t="s">
        <v>47</v>
      </c>
      <c r="K29" s="89" t="s">
        <v>185</v>
      </c>
      <c r="L29" s="305" t="s">
        <v>325</v>
      </c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7"/>
    </row>
    <row r="30" spans="1:25" ht="21.75" customHeight="1">
      <c r="A30" s="1"/>
      <c r="B30" s="1"/>
      <c r="C30" s="1"/>
      <c r="D30" s="1" t="s">
        <v>14</v>
      </c>
      <c r="E30" s="1"/>
      <c r="F30" s="1"/>
      <c r="G30" s="1"/>
      <c r="H30" s="1"/>
      <c r="I30" s="1" t="s">
        <v>155</v>
      </c>
      <c r="J30" s="1"/>
      <c r="K30" s="70"/>
      <c r="L30" s="71"/>
      <c r="M30" s="70"/>
      <c r="N30" s="1"/>
      <c r="O30" s="72"/>
      <c r="P30" s="73"/>
      <c r="Q30" s="1"/>
      <c r="R30" s="72"/>
      <c r="S30" s="73"/>
      <c r="T30" s="1"/>
      <c r="U30" s="1"/>
      <c r="V30" s="1"/>
      <c r="W30" s="1"/>
      <c r="X30" s="1"/>
      <c r="Y30" s="73"/>
    </row>
    <row r="31" spans="1:25" ht="21.75" customHeight="1">
      <c r="A31" s="1"/>
      <c r="B31" s="1"/>
      <c r="C31" s="1"/>
      <c r="D31" s="1" t="s">
        <v>15</v>
      </c>
      <c r="E31" s="1"/>
      <c r="F31" s="1"/>
      <c r="G31" s="1"/>
      <c r="H31" s="1"/>
      <c r="I31" s="1" t="s">
        <v>330</v>
      </c>
      <c r="J31" s="1"/>
      <c r="K31" s="70"/>
      <c r="L31" s="71"/>
      <c r="M31" s="74"/>
      <c r="O31" s="72"/>
      <c r="P31" s="73"/>
      <c r="Q31" s="1"/>
      <c r="R31" s="72"/>
      <c r="S31" s="73"/>
      <c r="T31" s="1"/>
      <c r="U31" s="1"/>
      <c r="V31" s="1"/>
      <c r="W31" s="1"/>
      <c r="X31" s="1"/>
      <c r="Y31" s="73"/>
    </row>
    <row r="32" spans="11:13" ht="12.75">
      <c r="K32" s="70"/>
      <c r="L32" s="71"/>
      <c r="M32" s="70"/>
    </row>
    <row r="33" spans="11:13" ht="12.75">
      <c r="K33" s="70"/>
      <c r="L33" s="71"/>
      <c r="M33" s="70"/>
    </row>
  </sheetData>
  <sheetProtection/>
  <protectedRanges>
    <protectedRange sqref="K28" name="Диапазон1_3_1_1_3_11_1_1_3_1_3_1_1_1_1_4_2_1"/>
    <protectedRange sqref="K29" name="Диапазон1_3_1_1_3_11_1_1_3_1_3_1_1_1_1_3_3_1_1_1_2"/>
  </protectedRanges>
  <mergeCells count="26"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L29:Z29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75" zoomScaleNormal="50" zoomScaleSheetLayoutView="75" zoomScalePageLayoutView="0" workbookViewId="0" topLeftCell="A2">
      <selection activeCell="P12" sqref="P12"/>
    </sheetView>
  </sheetViews>
  <sheetFormatPr defaultColWidth="9.140625" defaultRowHeight="15"/>
  <cols>
    <col min="1" max="1" width="4.140625" style="39" customWidth="1"/>
    <col min="2" max="2" width="4.7109375" style="39" hidden="1" customWidth="1"/>
    <col min="3" max="3" width="5.421875" style="39" hidden="1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39" customHeight="1">
      <c r="A2" s="283" t="s">
        <v>434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s="37" customFormat="1" ht="26.25" customHeight="1">
      <c r="A5" s="286" t="s">
        <v>63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</row>
    <row r="6" spans="1:26" s="38" customFormat="1" ht="11.25">
      <c r="A6" s="287" t="s">
        <v>43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8.75" customHeight="1">
      <c r="A7" s="282" t="s">
        <v>355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</row>
    <row r="8" spans="1:23" s="37" customFormat="1" ht="12.75">
      <c r="A8" s="7" t="s">
        <v>114</v>
      </c>
      <c r="B8" s="41"/>
      <c r="C8" s="42"/>
      <c r="D8" s="42"/>
      <c r="E8" s="42"/>
      <c r="F8" s="42"/>
      <c r="G8" s="42"/>
      <c r="H8" s="42"/>
      <c r="I8" s="42"/>
      <c r="J8" s="42"/>
      <c r="K8" s="43"/>
      <c r="L8" s="44"/>
      <c r="V8" s="7" t="s">
        <v>116</v>
      </c>
      <c r="W8" s="7"/>
    </row>
    <row r="9" spans="1:26" s="46" customFormat="1" ht="19.5" customHeight="1">
      <c r="A9" s="279" t="s">
        <v>32</v>
      </c>
      <c r="B9" s="280" t="s">
        <v>3</v>
      </c>
      <c r="C9" s="277" t="s">
        <v>4</v>
      </c>
      <c r="D9" s="281" t="s">
        <v>19</v>
      </c>
      <c r="E9" s="281" t="s">
        <v>6</v>
      </c>
      <c r="F9" s="279" t="s">
        <v>7</v>
      </c>
      <c r="G9" s="281" t="s">
        <v>20</v>
      </c>
      <c r="H9" s="281" t="s">
        <v>6</v>
      </c>
      <c r="I9" s="281" t="s">
        <v>9</v>
      </c>
      <c r="J9" s="45"/>
      <c r="K9" s="281" t="s">
        <v>11</v>
      </c>
      <c r="L9" s="274" t="s">
        <v>21</v>
      </c>
      <c r="M9" s="274"/>
      <c r="N9" s="274"/>
      <c r="O9" s="274" t="s">
        <v>22</v>
      </c>
      <c r="P9" s="274"/>
      <c r="Q9" s="274"/>
      <c r="R9" s="274" t="s">
        <v>23</v>
      </c>
      <c r="S9" s="274"/>
      <c r="T9" s="274"/>
      <c r="U9" s="275" t="s">
        <v>24</v>
      </c>
      <c r="V9" s="277" t="s">
        <v>25</v>
      </c>
      <c r="W9" s="279" t="s">
        <v>26</v>
      </c>
      <c r="X9" s="280" t="s">
        <v>27</v>
      </c>
      <c r="Y9" s="273" t="s">
        <v>28</v>
      </c>
      <c r="Z9" s="273" t="s">
        <v>29</v>
      </c>
    </row>
    <row r="10" spans="1:26" s="46" customFormat="1" ht="39.75" customHeight="1">
      <c r="A10" s="279"/>
      <c r="B10" s="280"/>
      <c r="C10" s="278"/>
      <c r="D10" s="281"/>
      <c r="E10" s="281"/>
      <c r="F10" s="279"/>
      <c r="G10" s="281"/>
      <c r="H10" s="281"/>
      <c r="I10" s="281"/>
      <c r="J10" s="45"/>
      <c r="K10" s="281"/>
      <c r="L10" s="47" t="s">
        <v>30</v>
      </c>
      <c r="M10" s="48" t="s">
        <v>31</v>
      </c>
      <c r="N10" s="49" t="s">
        <v>32</v>
      </c>
      <c r="O10" s="47" t="s">
        <v>30</v>
      </c>
      <c r="P10" s="48" t="s">
        <v>31</v>
      </c>
      <c r="Q10" s="49" t="s">
        <v>32</v>
      </c>
      <c r="R10" s="47" t="s">
        <v>30</v>
      </c>
      <c r="S10" s="48" t="s">
        <v>31</v>
      </c>
      <c r="T10" s="49" t="s">
        <v>32</v>
      </c>
      <c r="U10" s="276"/>
      <c r="V10" s="278"/>
      <c r="W10" s="279"/>
      <c r="X10" s="280"/>
      <c r="Y10" s="273"/>
      <c r="Z10" s="273"/>
    </row>
    <row r="11" spans="1:26" s="38" customFormat="1" ht="33" customHeight="1">
      <c r="A11" s="248">
        <f aca="true" t="shared" si="0" ref="A11:A21">RANK(Y11,Y$11:Y$21,0)</f>
        <v>1</v>
      </c>
      <c r="B11" s="50"/>
      <c r="C11" s="85"/>
      <c r="D11" s="86" t="s">
        <v>53</v>
      </c>
      <c r="E11" s="3" t="s">
        <v>54</v>
      </c>
      <c r="F11" s="5">
        <v>2</v>
      </c>
      <c r="G11" s="87" t="s">
        <v>99</v>
      </c>
      <c r="H11" s="88" t="s">
        <v>100</v>
      </c>
      <c r="I11" s="89" t="s">
        <v>56</v>
      </c>
      <c r="J11" s="90" t="s">
        <v>57</v>
      </c>
      <c r="K11" s="93" t="s">
        <v>48</v>
      </c>
      <c r="L11" s="51">
        <v>209</v>
      </c>
      <c r="M11" s="52">
        <f aca="true" t="shared" si="1" ref="M11:M21">L11/3</f>
        <v>69.66666666666667</v>
      </c>
      <c r="N11" s="53">
        <f aca="true" t="shared" si="2" ref="N11:N21">RANK(M11,M$11:M$21,0)</f>
        <v>1</v>
      </c>
      <c r="O11" s="51">
        <v>205.5</v>
      </c>
      <c r="P11" s="52">
        <f aca="true" t="shared" si="3" ref="P11:P21">O11/3</f>
        <v>68.5</v>
      </c>
      <c r="Q11" s="53">
        <f aca="true" t="shared" si="4" ref="Q11:Q21">RANK(P11,P$11:P$21,0)</f>
        <v>1</v>
      </c>
      <c r="R11" s="51">
        <v>206</v>
      </c>
      <c r="S11" s="52">
        <f aca="true" t="shared" si="5" ref="S11:S21">R11/3</f>
        <v>68.66666666666667</v>
      </c>
      <c r="T11" s="53">
        <f aca="true" t="shared" si="6" ref="T11:T21">RANK(S11,S$11:S$21,0)</f>
        <v>1</v>
      </c>
      <c r="U11" s="53"/>
      <c r="V11" s="53"/>
      <c r="W11" s="51">
        <f aca="true" t="shared" si="7" ref="W11:W21">L11+O11+R11</f>
        <v>620.5</v>
      </c>
      <c r="X11" s="54"/>
      <c r="Y11" s="84">
        <f aca="true" t="shared" si="8" ref="Y11:Y21">ROUND(SUM(M11,P11,S11)/3,3)-IF($U11=1,0.5,IF($U11=2,1.5,0))</f>
        <v>68.944</v>
      </c>
      <c r="Z11" s="55" t="s">
        <v>34</v>
      </c>
    </row>
    <row r="12" spans="1:26" s="38" customFormat="1" ht="33" customHeight="1">
      <c r="A12" s="248">
        <f t="shared" si="0"/>
        <v>2</v>
      </c>
      <c r="B12" s="50"/>
      <c r="C12" s="85"/>
      <c r="D12" s="86" t="s">
        <v>58</v>
      </c>
      <c r="E12" s="3"/>
      <c r="F12" s="2" t="s">
        <v>34</v>
      </c>
      <c r="G12" s="87" t="s">
        <v>59</v>
      </c>
      <c r="H12" s="96" t="s">
        <v>60</v>
      </c>
      <c r="I12" s="89" t="s">
        <v>46</v>
      </c>
      <c r="J12" s="90" t="s">
        <v>57</v>
      </c>
      <c r="K12" s="93" t="s">
        <v>48</v>
      </c>
      <c r="L12" s="51">
        <v>200</v>
      </c>
      <c r="M12" s="52">
        <f t="shared" si="1"/>
        <v>66.66666666666667</v>
      </c>
      <c r="N12" s="53">
        <f t="shared" si="2"/>
        <v>2</v>
      </c>
      <c r="O12" s="51">
        <v>201.5</v>
      </c>
      <c r="P12" s="52">
        <f t="shared" si="3"/>
        <v>67.16666666666667</v>
      </c>
      <c r="Q12" s="53">
        <f t="shared" si="4"/>
        <v>2</v>
      </c>
      <c r="R12" s="51">
        <v>200</v>
      </c>
      <c r="S12" s="52">
        <f t="shared" si="5"/>
        <v>66.66666666666667</v>
      </c>
      <c r="T12" s="53">
        <f t="shared" si="6"/>
        <v>4</v>
      </c>
      <c r="U12" s="53"/>
      <c r="V12" s="53"/>
      <c r="W12" s="51">
        <f t="shared" si="7"/>
        <v>601.5</v>
      </c>
      <c r="X12" s="54"/>
      <c r="Y12" s="84">
        <f t="shared" si="8"/>
        <v>66.833</v>
      </c>
      <c r="Z12" s="55" t="s">
        <v>34</v>
      </c>
    </row>
    <row r="13" spans="1:26" s="38" customFormat="1" ht="33" customHeight="1">
      <c r="A13" s="248">
        <f t="shared" si="0"/>
        <v>3</v>
      </c>
      <c r="B13" s="50"/>
      <c r="C13" s="85"/>
      <c r="D13" s="86" t="s">
        <v>50</v>
      </c>
      <c r="E13" s="3" t="s">
        <v>125</v>
      </c>
      <c r="F13" s="2" t="s">
        <v>34</v>
      </c>
      <c r="G13" s="87" t="s">
        <v>51</v>
      </c>
      <c r="H13" s="88" t="s">
        <v>52</v>
      </c>
      <c r="I13" s="90" t="s">
        <v>46</v>
      </c>
      <c r="J13" s="90" t="s">
        <v>47</v>
      </c>
      <c r="K13" s="120" t="s">
        <v>48</v>
      </c>
      <c r="L13" s="51">
        <v>193</v>
      </c>
      <c r="M13" s="52">
        <f t="shared" si="1"/>
        <v>64.33333333333333</v>
      </c>
      <c r="N13" s="53">
        <f t="shared" si="2"/>
        <v>5</v>
      </c>
      <c r="O13" s="51">
        <v>200.5</v>
      </c>
      <c r="P13" s="52">
        <f t="shared" si="3"/>
        <v>66.83333333333333</v>
      </c>
      <c r="Q13" s="53">
        <f t="shared" si="4"/>
        <v>3</v>
      </c>
      <c r="R13" s="51">
        <v>202.5</v>
      </c>
      <c r="S13" s="52">
        <f t="shared" si="5"/>
        <v>67.5</v>
      </c>
      <c r="T13" s="53">
        <f t="shared" si="6"/>
        <v>2</v>
      </c>
      <c r="U13" s="53"/>
      <c r="V13" s="53"/>
      <c r="W13" s="51">
        <f t="shared" si="7"/>
        <v>596</v>
      </c>
      <c r="X13" s="54"/>
      <c r="Y13" s="84">
        <f t="shared" si="8"/>
        <v>66.222</v>
      </c>
      <c r="Z13" s="55" t="s">
        <v>34</v>
      </c>
    </row>
    <row r="14" spans="1:26" s="38" customFormat="1" ht="33" customHeight="1">
      <c r="A14" s="248">
        <f t="shared" si="0"/>
        <v>4</v>
      </c>
      <c r="B14" s="50"/>
      <c r="C14" s="85"/>
      <c r="D14" s="94" t="s">
        <v>44</v>
      </c>
      <c r="E14" s="3"/>
      <c r="F14" s="19" t="s">
        <v>34</v>
      </c>
      <c r="G14" s="87" t="s">
        <v>210</v>
      </c>
      <c r="H14" s="95" t="s">
        <v>45</v>
      </c>
      <c r="I14" s="89" t="s">
        <v>46</v>
      </c>
      <c r="J14" s="90" t="s">
        <v>47</v>
      </c>
      <c r="K14" s="93" t="s">
        <v>48</v>
      </c>
      <c r="L14" s="51">
        <v>196</v>
      </c>
      <c r="M14" s="52">
        <f t="shared" si="1"/>
        <v>65.33333333333333</v>
      </c>
      <c r="N14" s="53">
        <f t="shared" si="2"/>
        <v>3</v>
      </c>
      <c r="O14" s="51">
        <v>195.5</v>
      </c>
      <c r="P14" s="52">
        <f t="shared" si="3"/>
        <v>65.16666666666667</v>
      </c>
      <c r="Q14" s="53">
        <f t="shared" si="4"/>
        <v>4</v>
      </c>
      <c r="R14" s="51">
        <v>200.5</v>
      </c>
      <c r="S14" s="52">
        <f t="shared" si="5"/>
        <v>66.83333333333333</v>
      </c>
      <c r="T14" s="53">
        <f t="shared" si="6"/>
        <v>3</v>
      </c>
      <c r="U14" s="53"/>
      <c r="V14" s="53"/>
      <c r="W14" s="51">
        <f t="shared" si="7"/>
        <v>592</v>
      </c>
      <c r="X14" s="54"/>
      <c r="Y14" s="84">
        <f t="shared" si="8"/>
        <v>65.778</v>
      </c>
      <c r="Z14" s="55" t="s">
        <v>34</v>
      </c>
    </row>
    <row r="15" spans="1:26" s="38" customFormat="1" ht="33" customHeight="1">
      <c r="A15" s="248">
        <f t="shared" si="0"/>
        <v>5</v>
      </c>
      <c r="B15" s="50"/>
      <c r="C15" s="85"/>
      <c r="D15" s="86" t="s">
        <v>219</v>
      </c>
      <c r="E15" s="3"/>
      <c r="F15" s="2" t="s">
        <v>39</v>
      </c>
      <c r="G15" s="87" t="s">
        <v>220</v>
      </c>
      <c r="H15" s="96" t="s">
        <v>221</v>
      </c>
      <c r="I15" s="89"/>
      <c r="J15" s="90"/>
      <c r="K15" s="93" t="s">
        <v>324</v>
      </c>
      <c r="L15" s="51">
        <v>193.5</v>
      </c>
      <c r="M15" s="52">
        <f t="shared" si="1"/>
        <v>64.5</v>
      </c>
      <c r="N15" s="53">
        <f t="shared" si="2"/>
        <v>4</v>
      </c>
      <c r="O15" s="51">
        <v>194.5</v>
      </c>
      <c r="P15" s="52">
        <f t="shared" si="3"/>
        <v>64.83333333333333</v>
      </c>
      <c r="Q15" s="53">
        <f t="shared" si="4"/>
        <v>5</v>
      </c>
      <c r="R15" s="51">
        <v>192.5</v>
      </c>
      <c r="S15" s="52">
        <f t="shared" si="5"/>
        <v>64.16666666666667</v>
      </c>
      <c r="T15" s="53">
        <f t="shared" si="6"/>
        <v>6</v>
      </c>
      <c r="U15" s="53"/>
      <c r="V15" s="53"/>
      <c r="W15" s="51">
        <f t="shared" si="7"/>
        <v>580.5</v>
      </c>
      <c r="X15" s="54"/>
      <c r="Y15" s="84">
        <f t="shared" si="8"/>
        <v>64.5</v>
      </c>
      <c r="Z15" s="55" t="s">
        <v>34</v>
      </c>
    </row>
    <row r="16" spans="1:26" s="38" customFormat="1" ht="33" customHeight="1">
      <c r="A16" s="248">
        <f t="shared" si="0"/>
        <v>6</v>
      </c>
      <c r="B16" s="50"/>
      <c r="C16" s="85"/>
      <c r="D16" s="86" t="s">
        <v>186</v>
      </c>
      <c r="E16" s="96"/>
      <c r="F16" s="6" t="s">
        <v>39</v>
      </c>
      <c r="G16" s="87" t="s">
        <v>187</v>
      </c>
      <c r="H16" s="96" t="s">
        <v>188</v>
      </c>
      <c r="I16" s="89" t="s">
        <v>46</v>
      </c>
      <c r="J16" s="90" t="s">
        <v>47</v>
      </c>
      <c r="K16" s="93" t="s">
        <v>48</v>
      </c>
      <c r="L16" s="51">
        <v>189</v>
      </c>
      <c r="M16" s="52">
        <f t="shared" si="1"/>
        <v>63</v>
      </c>
      <c r="N16" s="53">
        <f t="shared" si="2"/>
        <v>7</v>
      </c>
      <c r="O16" s="51">
        <v>192</v>
      </c>
      <c r="P16" s="52">
        <f t="shared" si="3"/>
        <v>64</v>
      </c>
      <c r="Q16" s="53">
        <f t="shared" si="4"/>
        <v>6</v>
      </c>
      <c r="R16" s="51">
        <v>195</v>
      </c>
      <c r="S16" s="52">
        <f t="shared" si="5"/>
        <v>65</v>
      </c>
      <c r="T16" s="53">
        <f t="shared" si="6"/>
        <v>5</v>
      </c>
      <c r="U16" s="53"/>
      <c r="V16" s="53"/>
      <c r="W16" s="51">
        <f t="shared" si="7"/>
        <v>576</v>
      </c>
      <c r="X16" s="54"/>
      <c r="Y16" s="84">
        <f t="shared" si="8"/>
        <v>64</v>
      </c>
      <c r="Z16" s="55" t="s">
        <v>34</v>
      </c>
    </row>
    <row r="17" spans="1:26" s="38" customFormat="1" ht="33" customHeight="1">
      <c r="A17" s="248">
        <f t="shared" si="0"/>
        <v>7</v>
      </c>
      <c r="B17" s="50"/>
      <c r="C17" s="85"/>
      <c r="D17" s="86" t="s">
        <v>53</v>
      </c>
      <c r="E17" s="3" t="s">
        <v>54</v>
      </c>
      <c r="F17" s="5">
        <v>2</v>
      </c>
      <c r="G17" s="87" t="s">
        <v>176</v>
      </c>
      <c r="H17" s="88" t="s">
        <v>55</v>
      </c>
      <c r="I17" s="89" t="s">
        <v>56</v>
      </c>
      <c r="J17" s="90" t="s">
        <v>57</v>
      </c>
      <c r="K17" s="93" t="s">
        <v>48</v>
      </c>
      <c r="L17" s="51">
        <v>190.5</v>
      </c>
      <c r="M17" s="52">
        <f t="shared" si="1"/>
        <v>63.5</v>
      </c>
      <c r="N17" s="53">
        <f t="shared" si="2"/>
        <v>6</v>
      </c>
      <c r="O17" s="51">
        <v>187</v>
      </c>
      <c r="P17" s="52">
        <f t="shared" si="3"/>
        <v>62.333333333333336</v>
      </c>
      <c r="Q17" s="53">
        <f t="shared" si="4"/>
        <v>8</v>
      </c>
      <c r="R17" s="51">
        <v>190</v>
      </c>
      <c r="S17" s="52">
        <f t="shared" si="5"/>
        <v>63.333333333333336</v>
      </c>
      <c r="T17" s="53">
        <f t="shared" si="6"/>
        <v>8</v>
      </c>
      <c r="U17" s="53"/>
      <c r="V17" s="53"/>
      <c r="W17" s="51">
        <f t="shared" si="7"/>
        <v>567.5</v>
      </c>
      <c r="X17" s="54"/>
      <c r="Y17" s="84">
        <f t="shared" si="8"/>
        <v>63.056</v>
      </c>
      <c r="Z17" s="55" t="s">
        <v>34</v>
      </c>
    </row>
    <row r="18" spans="1:26" s="38" customFormat="1" ht="33" customHeight="1">
      <c r="A18" s="248">
        <f t="shared" si="0"/>
        <v>8</v>
      </c>
      <c r="B18" s="50"/>
      <c r="C18" s="85"/>
      <c r="D18" s="188" t="s">
        <v>177</v>
      </c>
      <c r="E18" s="3"/>
      <c r="F18" s="2" t="s">
        <v>71</v>
      </c>
      <c r="G18" s="189" t="s">
        <v>178</v>
      </c>
      <c r="H18" s="96" t="s">
        <v>179</v>
      </c>
      <c r="I18" s="89" t="s">
        <v>46</v>
      </c>
      <c r="J18" s="90" t="s">
        <v>47</v>
      </c>
      <c r="K18" s="93" t="s">
        <v>48</v>
      </c>
      <c r="L18" s="51">
        <v>186</v>
      </c>
      <c r="M18" s="52">
        <f t="shared" si="1"/>
        <v>62</v>
      </c>
      <c r="N18" s="53">
        <f t="shared" si="2"/>
        <v>9</v>
      </c>
      <c r="O18" s="51">
        <v>188</v>
      </c>
      <c r="P18" s="52">
        <f t="shared" si="3"/>
        <v>62.666666666666664</v>
      </c>
      <c r="Q18" s="53">
        <f t="shared" si="4"/>
        <v>7</v>
      </c>
      <c r="R18" s="51">
        <v>190.5</v>
      </c>
      <c r="S18" s="52">
        <f t="shared" si="5"/>
        <v>63.5</v>
      </c>
      <c r="T18" s="53">
        <f t="shared" si="6"/>
        <v>7</v>
      </c>
      <c r="U18" s="53"/>
      <c r="V18" s="53"/>
      <c r="W18" s="51">
        <f t="shared" si="7"/>
        <v>564.5</v>
      </c>
      <c r="X18" s="54"/>
      <c r="Y18" s="84">
        <f t="shared" si="8"/>
        <v>62.722</v>
      </c>
      <c r="Z18" s="55" t="s">
        <v>49</v>
      </c>
    </row>
    <row r="19" spans="1:26" s="38" customFormat="1" ht="33" customHeight="1">
      <c r="A19" s="248">
        <f t="shared" si="0"/>
        <v>9</v>
      </c>
      <c r="B19" s="50"/>
      <c r="C19" s="85"/>
      <c r="D19" s="105" t="s">
        <v>198</v>
      </c>
      <c r="E19" s="34"/>
      <c r="F19" s="61" t="s">
        <v>34</v>
      </c>
      <c r="G19" s="145" t="s">
        <v>199</v>
      </c>
      <c r="H19" s="259" t="s">
        <v>200</v>
      </c>
      <c r="I19" s="89" t="s">
        <v>46</v>
      </c>
      <c r="J19" s="146" t="s">
        <v>47</v>
      </c>
      <c r="K19" s="93" t="s">
        <v>48</v>
      </c>
      <c r="L19" s="51">
        <v>181</v>
      </c>
      <c r="M19" s="52">
        <f t="shared" si="1"/>
        <v>60.333333333333336</v>
      </c>
      <c r="N19" s="53">
        <f t="shared" si="2"/>
        <v>11</v>
      </c>
      <c r="O19" s="51">
        <v>182.5</v>
      </c>
      <c r="P19" s="52">
        <f t="shared" si="3"/>
        <v>60.833333333333336</v>
      </c>
      <c r="Q19" s="53">
        <f t="shared" si="4"/>
        <v>11</v>
      </c>
      <c r="R19" s="51">
        <v>188</v>
      </c>
      <c r="S19" s="52">
        <f t="shared" si="5"/>
        <v>62.666666666666664</v>
      </c>
      <c r="T19" s="53">
        <f t="shared" si="6"/>
        <v>9</v>
      </c>
      <c r="U19" s="53"/>
      <c r="V19" s="53"/>
      <c r="W19" s="51">
        <f t="shared" si="7"/>
        <v>551.5</v>
      </c>
      <c r="X19" s="54"/>
      <c r="Y19" s="84">
        <f t="shared" si="8"/>
        <v>61.278</v>
      </c>
      <c r="Z19" s="55" t="s">
        <v>49</v>
      </c>
    </row>
    <row r="20" spans="1:26" s="38" customFormat="1" ht="33" customHeight="1">
      <c r="A20" s="248">
        <f t="shared" si="0"/>
        <v>10</v>
      </c>
      <c r="B20" s="50"/>
      <c r="C20" s="85"/>
      <c r="D20" s="149" t="s">
        <v>173</v>
      </c>
      <c r="E20" s="34"/>
      <c r="F20" s="253" t="s">
        <v>34</v>
      </c>
      <c r="G20" s="145" t="s">
        <v>174</v>
      </c>
      <c r="H20" s="150" t="s">
        <v>175</v>
      </c>
      <c r="I20" s="89" t="s">
        <v>56</v>
      </c>
      <c r="J20" s="146" t="s">
        <v>47</v>
      </c>
      <c r="K20" s="93" t="s">
        <v>48</v>
      </c>
      <c r="L20" s="51">
        <v>183.5</v>
      </c>
      <c r="M20" s="52">
        <f t="shared" si="1"/>
        <v>61.166666666666664</v>
      </c>
      <c r="N20" s="53">
        <f t="shared" si="2"/>
        <v>10</v>
      </c>
      <c r="O20" s="51">
        <v>185.5</v>
      </c>
      <c r="P20" s="52">
        <f t="shared" si="3"/>
        <v>61.833333333333336</v>
      </c>
      <c r="Q20" s="53">
        <f t="shared" si="4"/>
        <v>10</v>
      </c>
      <c r="R20" s="51">
        <v>182</v>
      </c>
      <c r="S20" s="52">
        <f t="shared" si="5"/>
        <v>60.666666666666664</v>
      </c>
      <c r="T20" s="53">
        <f t="shared" si="6"/>
        <v>10</v>
      </c>
      <c r="U20" s="53"/>
      <c r="V20" s="53"/>
      <c r="W20" s="51">
        <f t="shared" si="7"/>
        <v>551</v>
      </c>
      <c r="X20" s="54"/>
      <c r="Y20" s="84">
        <f t="shared" si="8"/>
        <v>61.222</v>
      </c>
      <c r="Z20" s="55" t="s">
        <v>49</v>
      </c>
    </row>
    <row r="21" spans="1:26" s="38" customFormat="1" ht="33" customHeight="1">
      <c r="A21" s="248">
        <f t="shared" si="0"/>
        <v>11</v>
      </c>
      <c r="B21" s="50"/>
      <c r="C21" s="85"/>
      <c r="D21" s="193" t="s">
        <v>64</v>
      </c>
      <c r="E21" s="3" t="s">
        <v>65</v>
      </c>
      <c r="F21" s="194" t="s">
        <v>34</v>
      </c>
      <c r="G21" s="118" t="s">
        <v>217</v>
      </c>
      <c r="H21" s="119" t="s">
        <v>218</v>
      </c>
      <c r="I21" s="107" t="s">
        <v>37</v>
      </c>
      <c r="J21" s="107" t="s">
        <v>68</v>
      </c>
      <c r="K21" s="93" t="s">
        <v>354</v>
      </c>
      <c r="L21" s="51">
        <v>187.5</v>
      </c>
      <c r="M21" s="52">
        <f t="shared" si="1"/>
        <v>62.5</v>
      </c>
      <c r="N21" s="53">
        <f t="shared" si="2"/>
        <v>8</v>
      </c>
      <c r="O21" s="51">
        <v>186</v>
      </c>
      <c r="P21" s="52">
        <f t="shared" si="3"/>
        <v>62</v>
      </c>
      <c r="Q21" s="53">
        <f t="shared" si="4"/>
        <v>9</v>
      </c>
      <c r="R21" s="51">
        <v>176</v>
      </c>
      <c r="S21" s="52">
        <f t="shared" si="5"/>
        <v>58.666666666666664</v>
      </c>
      <c r="T21" s="53">
        <f t="shared" si="6"/>
        <v>11</v>
      </c>
      <c r="U21" s="53"/>
      <c r="V21" s="53"/>
      <c r="W21" s="51">
        <f t="shared" si="7"/>
        <v>549.5</v>
      </c>
      <c r="X21" s="54"/>
      <c r="Y21" s="84">
        <f t="shared" si="8"/>
        <v>61.056</v>
      </c>
      <c r="Z21" s="55" t="s">
        <v>49</v>
      </c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155</v>
      </c>
      <c r="J22" s="1"/>
      <c r="K22" s="70"/>
      <c r="L22" s="71"/>
      <c r="M22" s="70"/>
      <c r="N22" s="1"/>
      <c r="O22" s="72"/>
      <c r="P22" s="73"/>
      <c r="Q22" s="1"/>
      <c r="R22" s="72"/>
      <c r="S22" s="73"/>
      <c r="T22" s="1"/>
      <c r="U22" s="1"/>
      <c r="V22" s="1"/>
      <c r="W22" s="1"/>
      <c r="X22" s="1"/>
      <c r="Y22" s="73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330</v>
      </c>
      <c r="J23" s="1"/>
      <c r="K23" s="70"/>
      <c r="L23" s="71"/>
      <c r="M23" s="74"/>
      <c r="O23" s="72"/>
      <c r="P23" s="73"/>
      <c r="Q23" s="1"/>
      <c r="R23" s="72"/>
      <c r="S23" s="73"/>
      <c r="T23" s="1"/>
      <c r="U23" s="1"/>
      <c r="V23" s="1"/>
      <c r="W23" s="1"/>
      <c r="X23" s="1"/>
      <c r="Y23" s="73"/>
    </row>
    <row r="24" spans="11:13" ht="12.75">
      <c r="K24" s="70"/>
      <c r="L24" s="71"/>
      <c r="M24" s="70"/>
    </row>
    <row r="25" spans="11:13" ht="12.75">
      <c r="K25" s="70"/>
      <c r="L25" s="71"/>
      <c r="M25" s="70"/>
    </row>
  </sheetData>
  <sheetProtection/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75" zoomScaleNormal="50" zoomScaleSheetLayoutView="75" zoomScalePageLayoutView="0" workbookViewId="0" topLeftCell="A2">
      <selection activeCell="A3" sqref="A3:Z3"/>
    </sheetView>
  </sheetViews>
  <sheetFormatPr defaultColWidth="9.140625" defaultRowHeight="15"/>
  <cols>
    <col min="1" max="1" width="3.7109375" style="39" customWidth="1"/>
    <col min="2" max="2" width="4.7109375" style="39" hidden="1" customWidth="1"/>
    <col min="3" max="3" width="5.421875" style="39" hidden="1" customWidth="1"/>
    <col min="4" max="4" width="19.140625" style="39" customWidth="1"/>
    <col min="5" max="5" width="8.7109375" style="39" customWidth="1"/>
    <col min="6" max="6" width="4.8515625" style="39" customWidth="1"/>
    <col min="7" max="7" width="39.57421875" style="39" customWidth="1"/>
    <col min="8" max="8" width="8.7109375" style="39" customWidth="1"/>
    <col min="9" max="9" width="15.7109375" style="39" customWidth="1"/>
    <col min="10" max="10" width="12.7109375" style="39" hidden="1" customWidth="1"/>
    <col min="11" max="11" width="19.7109375" style="39" customWidth="1"/>
    <col min="12" max="12" width="6.7109375" style="82" customWidth="1"/>
    <col min="13" max="13" width="9.8515625" style="83" customWidth="1"/>
    <col min="14" max="14" width="3.7109375" style="39" customWidth="1"/>
    <col min="15" max="15" width="6.8515625" style="82" customWidth="1"/>
    <col min="16" max="16" width="9.8515625" style="83" customWidth="1"/>
    <col min="17" max="17" width="3.7109375" style="39" customWidth="1"/>
    <col min="18" max="18" width="6.8515625" style="82" customWidth="1"/>
    <col min="19" max="19" width="9.57421875" style="83" customWidth="1"/>
    <col min="20" max="20" width="3.7109375" style="39" customWidth="1"/>
    <col min="21" max="22" width="4.8515625" style="39" customWidth="1"/>
    <col min="23" max="23" width="6.7109375" style="39" customWidth="1"/>
    <col min="24" max="24" width="6.7109375" style="39" hidden="1" customWidth="1"/>
    <col min="25" max="25" width="9.7109375" style="83" customWidth="1"/>
    <col min="26" max="16384" width="9.140625" style="39" customWidth="1"/>
  </cols>
  <sheetData>
    <row r="1" spans="1:25" s="80" customFormat="1" ht="7.5" customHeight="1" hidden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77"/>
      <c r="N1" s="78"/>
      <c r="O1" s="79"/>
      <c r="P1" s="77"/>
      <c r="Q1" s="78"/>
      <c r="R1" s="79"/>
      <c r="S1" s="77"/>
      <c r="T1" s="78"/>
      <c r="Y1" s="81"/>
    </row>
    <row r="2" spans="1:26" s="37" customFormat="1" ht="39" customHeight="1">
      <c r="A2" s="283" t="s">
        <v>434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26" s="37" customFormat="1" ht="15" customHeight="1">
      <c r="A3" s="284" t="s">
        <v>17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s="37" customFormat="1" ht="19.5" customHeight="1">
      <c r="A4" s="285" t="s">
        <v>18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ht="18.75" customHeight="1">
      <c r="A5" s="282" t="s">
        <v>360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3" s="37" customFormat="1" ht="12.75">
      <c r="A6" s="7" t="s">
        <v>114</v>
      </c>
      <c r="B6" s="41"/>
      <c r="C6" s="42"/>
      <c r="D6" s="42"/>
      <c r="E6" s="42"/>
      <c r="F6" s="42"/>
      <c r="G6" s="42"/>
      <c r="H6" s="42"/>
      <c r="I6" s="42"/>
      <c r="J6" s="42"/>
      <c r="K6" s="43"/>
      <c r="L6" s="44"/>
      <c r="V6" s="7" t="s">
        <v>116</v>
      </c>
      <c r="W6" s="7"/>
    </row>
    <row r="7" spans="1:26" s="46" customFormat="1" ht="19.5" customHeight="1">
      <c r="A7" s="279" t="s">
        <v>32</v>
      </c>
      <c r="B7" s="280" t="s">
        <v>3</v>
      </c>
      <c r="C7" s="280" t="s">
        <v>4</v>
      </c>
      <c r="D7" s="281" t="s">
        <v>19</v>
      </c>
      <c r="E7" s="281" t="s">
        <v>6</v>
      </c>
      <c r="F7" s="279" t="s">
        <v>7</v>
      </c>
      <c r="G7" s="281" t="s">
        <v>20</v>
      </c>
      <c r="H7" s="281" t="s">
        <v>6</v>
      </c>
      <c r="I7" s="281" t="s">
        <v>9</v>
      </c>
      <c r="J7" s="148"/>
      <c r="K7" s="281" t="s">
        <v>11</v>
      </c>
      <c r="L7" s="274" t="s">
        <v>21</v>
      </c>
      <c r="M7" s="274"/>
      <c r="N7" s="274"/>
      <c r="O7" s="274" t="s">
        <v>22</v>
      </c>
      <c r="P7" s="274"/>
      <c r="Q7" s="274"/>
      <c r="R7" s="274" t="s">
        <v>23</v>
      </c>
      <c r="S7" s="274"/>
      <c r="T7" s="274"/>
      <c r="U7" s="280" t="s">
        <v>24</v>
      </c>
      <c r="V7" s="280" t="s">
        <v>25</v>
      </c>
      <c r="W7" s="279" t="s">
        <v>26</v>
      </c>
      <c r="X7" s="280" t="s">
        <v>27</v>
      </c>
      <c r="Y7" s="273" t="s">
        <v>28</v>
      </c>
      <c r="Z7" s="273" t="s">
        <v>29</v>
      </c>
    </row>
    <row r="8" spans="1:26" s="46" customFormat="1" ht="39.75" customHeight="1">
      <c r="A8" s="279"/>
      <c r="B8" s="280"/>
      <c r="C8" s="280"/>
      <c r="D8" s="281"/>
      <c r="E8" s="281"/>
      <c r="F8" s="279"/>
      <c r="G8" s="281"/>
      <c r="H8" s="281"/>
      <c r="I8" s="281"/>
      <c r="J8" s="148"/>
      <c r="K8" s="281"/>
      <c r="L8" s="47" t="s">
        <v>30</v>
      </c>
      <c r="M8" s="48" t="s">
        <v>31</v>
      </c>
      <c r="N8" s="49" t="s">
        <v>32</v>
      </c>
      <c r="O8" s="47" t="s">
        <v>30</v>
      </c>
      <c r="P8" s="48" t="s">
        <v>31</v>
      </c>
      <c r="Q8" s="49" t="s">
        <v>32</v>
      </c>
      <c r="R8" s="47" t="s">
        <v>30</v>
      </c>
      <c r="S8" s="48" t="s">
        <v>31</v>
      </c>
      <c r="T8" s="49" t="s">
        <v>32</v>
      </c>
      <c r="U8" s="280"/>
      <c r="V8" s="280"/>
      <c r="W8" s="279"/>
      <c r="X8" s="280"/>
      <c r="Y8" s="273"/>
      <c r="Z8" s="273"/>
    </row>
    <row r="9" spans="1:26" s="37" customFormat="1" ht="26.25" customHeight="1">
      <c r="A9" s="308" t="s">
        <v>86</v>
      </c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</row>
    <row r="10" spans="1:26" s="38" customFormat="1" ht="11.25">
      <c r="A10" s="309" t="s">
        <v>70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</row>
    <row r="11" spans="1:26" s="38" customFormat="1" ht="33" customHeight="1">
      <c r="A11" s="248">
        <f>RANK(Y11,Y$11:Y$13,0)</f>
        <v>1</v>
      </c>
      <c r="B11" s="50"/>
      <c r="C11" s="85"/>
      <c r="D11" s="193" t="s">
        <v>222</v>
      </c>
      <c r="E11" s="3" t="s">
        <v>223</v>
      </c>
      <c r="F11" s="194" t="s">
        <v>33</v>
      </c>
      <c r="G11" s="118" t="s">
        <v>224</v>
      </c>
      <c r="H11" s="119" t="s">
        <v>225</v>
      </c>
      <c r="I11" s="124" t="s">
        <v>226</v>
      </c>
      <c r="J11" s="97" t="s">
        <v>137</v>
      </c>
      <c r="K11" s="93" t="s">
        <v>227</v>
      </c>
      <c r="L11" s="51">
        <v>245</v>
      </c>
      <c r="M11" s="52">
        <f>L11/3.7</f>
        <v>66.21621621621621</v>
      </c>
      <c r="N11" s="53">
        <f>RANK(M11,M$11:M$13,0)</f>
        <v>2</v>
      </c>
      <c r="O11" s="51">
        <v>239.5</v>
      </c>
      <c r="P11" s="52">
        <f>O11/3.7</f>
        <v>64.72972972972973</v>
      </c>
      <c r="Q11" s="53">
        <f>RANK(P11,P$11:P$13,0)</f>
        <v>1</v>
      </c>
      <c r="R11" s="51">
        <v>238.5</v>
      </c>
      <c r="S11" s="52">
        <f>R11/3.7</f>
        <v>64.45945945945945</v>
      </c>
      <c r="T11" s="53">
        <f>RANK(S11,S$11:S$13,0)</f>
        <v>1</v>
      </c>
      <c r="U11" s="53"/>
      <c r="V11" s="53"/>
      <c r="W11" s="51">
        <f>L11+O11+R11</f>
        <v>723</v>
      </c>
      <c r="X11" s="54"/>
      <c r="Y11" s="84">
        <f>ROUND(SUM(M11,P11,S11)/3,3)-IF($U11=1,0.5,IF($U11=2,1.5,0))</f>
        <v>65.135</v>
      </c>
      <c r="Z11" s="55" t="s">
        <v>33</v>
      </c>
    </row>
    <row r="12" spans="1:26" s="38" customFormat="1" ht="33" customHeight="1">
      <c r="A12" s="248">
        <f>RANK(Y12,Y$11:Y$13,0)</f>
        <v>2</v>
      </c>
      <c r="B12" s="50"/>
      <c r="C12" s="85"/>
      <c r="D12" s="94" t="s">
        <v>72</v>
      </c>
      <c r="E12" s="3" t="s">
        <v>73</v>
      </c>
      <c r="F12" s="19" t="s">
        <v>33</v>
      </c>
      <c r="G12" s="87" t="s">
        <v>74</v>
      </c>
      <c r="H12" s="95" t="s">
        <v>75</v>
      </c>
      <c r="I12" s="90" t="s">
        <v>76</v>
      </c>
      <c r="J12" s="97" t="s">
        <v>77</v>
      </c>
      <c r="K12" s="101" t="s">
        <v>356</v>
      </c>
      <c r="L12" s="51">
        <v>246</v>
      </c>
      <c r="M12" s="52">
        <f>L12/3.7</f>
        <v>66.48648648648648</v>
      </c>
      <c r="N12" s="53">
        <f>RANK(M12,M$11:M$13,0)</f>
        <v>1</v>
      </c>
      <c r="O12" s="51">
        <v>237</v>
      </c>
      <c r="P12" s="52">
        <f>O12/3.7</f>
        <v>64.05405405405405</v>
      </c>
      <c r="Q12" s="53">
        <f>RANK(P12,P$11:P$13,0)</f>
        <v>2</v>
      </c>
      <c r="R12" s="51">
        <v>237.5</v>
      </c>
      <c r="S12" s="52">
        <f>R12/3.7</f>
        <v>64.1891891891892</v>
      </c>
      <c r="T12" s="53">
        <f>RANK(S12,S$11:S$13,0)</f>
        <v>2</v>
      </c>
      <c r="U12" s="53">
        <v>1</v>
      </c>
      <c r="V12" s="53"/>
      <c r="W12" s="51">
        <f>L12+O12+R12</f>
        <v>720.5</v>
      </c>
      <c r="X12" s="54"/>
      <c r="Y12" s="84">
        <f>ROUND(SUM(M12,P12,S12)/3,3)-IF($U12=1,0.5,IF($U12=2,1.5,0))</f>
        <v>64.41</v>
      </c>
      <c r="Z12" s="55">
        <v>1</v>
      </c>
    </row>
    <row r="13" spans="1:26" s="38" customFormat="1" ht="33" customHeight="1">
      <c r="A13" s="248">
        <f>RANK(Y13,Y$11:Y$13,0)</f>
        <v>3</v>
      </c>
      <c r="B13" s="50"/>
      <c r="C13" s="85"/>
      <c r="D13" s="86" t="s">
        <v>87</v>
      </c>
      <c r="E13" s="3" t="s">
        <v>84</v>
      </c>
      <c r="F13" s="6" t="s">
        <v>33</v>
      </c>
      <c r="G13" s="87" t="s">
        <v>88</v>
      </c>
      <c r="H13" s="108" t="s">
        <v>85</v>
      </c>
      <c r="I13" s="89" t="s">
        <v>46</v>
      </c>
      <c r="J13" s="97" t="s">
        <v>57</v>
      </c>
      <c r="K13" s="89" t="s">
        <v>48</v>
      </c>
      <c r="L13" s="51">
        <v>232</v>
      </c>
      <c r="M13" s="52">
        <f>L13/3.7</f>
        <v>62.7027027027027</v>
      </c>
      <c r="N13" s="53">
        <f>RANK(M13,M$11:M$13,0)</f>
        <v>3</v>
      </c>
      <c r="O13" s="51">
        <v>230.5</v>
      </c>
      <c r="P13" s="52">
        <f>O13/3.7</f>
        <v>62.29729729729729</v>
      </c>
      <c r="Q13" s="53">
        <f>RANK(P13,P$11:P$13,0)</f>
        <v>3</v>
      </c>
      <c r="R13" s="51">
        <v>232</v>
      </c>
      <c r="S13" s="52">
        <f>R13/3.7</f>
        <v>62.7027027027027</v>
      </c>
      <c r="T13" s="53">
        <f>RANK(S13,S$11:S$13,0)</f>
        <v>3</v>
      </c>
      <c r="U13" s="53"/>
      <c r="V13" s="53"/>
      <c r="W13" s="51">
        <f>L13+O13+R13</f>
        <v>694.5</v>
      </c>
      <c r="X13" s="54"/>
      <c r="Y13" s="84">
        <f>ROUND(SUM(M13,P13,S13)/3,3)-IF($U13=1,0.5,IF($U13=2,1.5,0))</f>
        <v>62.568</v>
      </c>
      <c r="Z13" s="55">
        <v>2</v>
      </c>
    </row>
    <row r="14" spans="1:26" s="37" customFormat="1" ht="26.25" customHeight="1">
      <c r="A14" s="308" t="s">
        <v>69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</row>
    <row r="15" spans="1:26" s="38" customFormat="1" ht="11.25">
      <c r="A15" s="309" t="s">
        <v>70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</row>
    <row r="16" spans="1:26" s="38" customFormat="1" ht="33" customHeight="1">
      <c r="A16" s="248">
        <f>RANK(Y16,Y$16:Y$20,0)</f>
        <v>1</v>
      </c>
      <c r="B16" s="50"/>
      <c r="C16" s="85"/>
      <c r="D16" s="94" t="s">
        <v>72</v>
      </c>
      <c r="E16" s="3" t="s">
        <v>73</v>
      </c>
      <c r="F16" s="99" t="s">
        <v>33</v>
      </c>
      <c r="G16" s="87" t="s">
        <v>74</v>
      </c>
      <c r="H16" s="95" t="s">
        <v>75</v>
      </c>
      <c r="I16" s="90" t="s">
        <v>76</v>
      </c>
      <c r="J16" s="97" t="s">
        <v>77</v>
      </c>
      <c r="K16" s="101" t="s">
        <v>356</v>
      </c>
      <c r="L16" s="51">
        <v>223</v>
      </c>
      <c r="M16" s="52">
        <f>L16/3.4</f>
        <v>65.58823529411765</v>
      </c>
      <c r="N16" s="53">
        <f>RANK(M16,M$16:M$20,0)</f>
        <v>1</v>
      </c>
      <c r="O16" s="51">
        <v>219</v>
      </c>
      <c r="P16" s="52">
        <f>O16/3.4</f>
        <v>64.41176470588235</v>
      </c>
      <c r="Q16" s="53">
        <f>RANK(P16,P$16:P$20,0)</f>
        <v>2</v>
      </c>
      <c r="R16" s="51">
        <v>223.5</v>
      </c>
      <c r="S16" s="52">
        <f>R16/3.4</f>
        <v>65.73529411764706</v>
      </c>
      <c r="T16" s="53">
        <f>RANK(S16,S$16:S$20,0)</f>
        <v>1</v>
      </c>
      <c r="U16" s="53"/>
      <c r="V16" s="53"/>
      <c r="W16" s="51">
        <f>L16+O16+R16</f>
        <v>665.5</v>
      </c>
      <c r="X16" s="54"/>
      <c r="Y16" s="84">
        <f>ROUND(SUM(M16,P16,S16)/3,3)-IF($U16=1,0.5,IF($U16=2,1.5,0))</f>
        <v>65.245</v>
      </c>
      <c r="Z16" s="55" t="s">
        <v>33</v>
      </c>
    </row>
    <row r="17" spans="1:26" s="38" customFormat="1" ht="33" customHeight="1">
      <c r="A17" s="248">
        <f>RANK(Y17,Y$16:Y$20,0)</f>
        <v>2</v>
      </c>
      <c r="B17" s="50"/>
      <c r="C17" s="85"/>
      <c r="D17" s="86" t="s">
        <v>132</v>
      </c>
      <c r="E17" s="3" t="s">
        <v>133</v>
      </c>
      <c r="F17" s="6" t="s">
        <v>34</v>
      </c>
      <c r="G17" s="87" t="s">
        <v>232</v>
      </c>
      <c r="H17" s="96" t="s">
        <v>233</v>
      </c>
      <c r="I17" s="97" t="s">
        <v>226</v>
      </c>
      <c r="J17" s="97" t="s">
        <v>137</v>
      </c>
      <c r="K17" s="93" t="s">
        <v>138</v>
      </c>
      <c r="L17" s="51">
        <v>223</v>
      </c>
      <c r="M17" s="52">
        <f>L17/3.4</f>
        <v>65.58823529411765</v>
      </c>
      <c r="N17" s="53">
        <f>RANK(M17,M$16:M$20,0)</f>
        <v>1</v>
      </c>
      <c r="O17" s="51">
        <v>221.5</v>
      </c>
      <c r="P17" s="52">
        <f>O17/3.4</f>
        <v>65.14705882352942</v>
      </c>
      <c r="Q17" s="53">
        <f>RANK(P17,P$16:P$20,0)</f>
        <v>1</v>
      </c>
      <c r="R17" s="51">
        <v>219.5</v>
      </c>
      <c r="S17" s="52">
        <f>R17/3.4</f>
        <v>64.55882352941177</v>
      </c>
      <c r="T17" s="53">
        <f>RANK(S17,S$16:S$20,0)</f>
        <v>2</v>
      </c>
      <c r="U17" s="53"/>
      <c r="V17" s="53"/>
      <c r="W17" s="51">
        <f>L17+O17+R17</f>
        <v>664</v>
      </c>
      <c r="X17" s="54"/>
      <c r="Y17" s="84">
        <f>ROUND(SUM(M17,P17,S17)/3,3)-IF($U17=1,0.5,IF($U17=2,1.5,0))</f>
        <v>65.098</v>
      </c>
      <c r="Z17" s="55" t="s">
        <v>33</v>
      </c>
    </row>
    <row r="18" spans="1:26" s="38" customFormat="1" ht="33" customHeight="1">
      <c r="A18" s="248">
        <f>RANK(Y18,Y$16:Y$20,0)</f>
        <v>3</v>
      </c>
      <c r="B18" s="50"/>
      <c r="C18" s="85"/>
      <c r="D18" s="94" t="s">
        <v>228</v>
      </c>
      <c r="E18" s="3"/>
      <c r="F18" s="19">
        <v>3</v>
      </c>
      <c r="G18" s="87" t="s">
        <v>229</v>
      </c>
      <c r="H18" s="95" t="s">
        <v>230</v>
      </c>
      <c r="I18" s="89" t="s">
        <v>46</v>
      </c>
      <c r="J18" s="90" t="s">
        <v>103</v>
      </c>
      <c r="K18" s="89" t="s">
        <v>48</v>
      </c>
      <c r="L18" s="51">
        <v>218.5</v>
      </c>
      <c r="M18" s="52">
        <f>L18/3.4</f>
        <v>64.26470588235294</v>
      </c>
      <c r="N18" s="53">
        <f>RANK(M18,M$16:M$20,0)</f>
        <v>3</v>
      </c>
      <c r="O18" s="51">
        <v>210.5</v>
      </c>
      <c r="P18" s="52">
        <f>O18/3.4</f>
        <v>61.911764705882355</v>
      </c>
      <c r="Q18" s="53">
        <f>RANK(P18,P$16:P$20,0)</f>
        <v>3</v>
      </c>
      <c r="R18" s="51">
        <v>216</v>
      </c>
      <c r="S18" s="52">
        <f>R18/3.4</f>
        <v>63.529411764705884</v>
      </c>
      <c r="T18" s="53">
        <f>RANK(S18,S$16:S$20,0)</f>
        <v>3</v>
      </c>
      <c r="U18" s="53"/>
      <c r="V18" s="53"/>
      <c r="W18" s="51">
        <f>L18+O18+R18</f>
        <v>645</v>
      </c>
      <c r="X18" s="54"/>
      <c r="Y18" s="84">
        <f>ROUND(SUM(M18,P18,S18)/3,3)-IF($U18=1,0.5,IF($U18=2,1.5,0))</f>
        <v>63.235</v>
      </c>
      <c r="Z18" s="55">
        <v>2</v>
      </c>
    </row>
    <row r="19" spans="1:26" s="38" customFormat="1" ht="33" customHeight="1">
      <c r="A19" s="248">
        <f>RANK(Y19,Y$16:Y$20,0)</f>
        <v>4</v>
      </c>
      <c r="B19" s="50"/>
      <c r="C19" s="85"/>
      <c r="D19" s="86" t="s">
        <v>78</v>
      </c>
      <c r="E19" s="3"/>
      <c r="F19" s="2" t="s">
        <v>39</v>
      </c>
      <c r="G19" s="109" t="s">
        <v>79</v>
      </c>
      <c r="H19" s="96" t="s">
        <v>80</v>
      </c>
      <c r="I19" s="103" t="s">
        <v>81</v>
      </c>
      <c r="J19" s="121" t="s">
        <v>81</v>
      </c>
      <c r="K19" s="120" t="s">
        <v>82</v>
      </c>
      <c r="L19" s="51">
        <v>206</v>
      </c>
      <c r="M19" s="52">
        <f>L19/3.4</f>
        <v>60.58823529411765</v>
      </c>
      <c r="N19" s="53">
        <f>RANK(M19,M$16:M$20,0)</f>
        <v>4</v>
      </c>
      <c r="O19" s="51">
        <v>209</v>
      </c>
      <c r="P19" s="52">
        <f>O19/3.4</f>
        <v>61.470588235294116</v>
      </c>
      <c r="Q19" s="53">
        <f>RANK(P19,P$16:P$20,0)</f>
        <v>4</v>
      </c>
      <c r="R19" s="51">
        <v>193.5</v>
      </c>
      <c r="S19" s="52">
        <f>R19/3.4</f>
        <v>56.911764705882355</v>
      </c>
      <c r="T19" s="53">
        <f>RANK(S19,S$16:S$20,0)</f>
        <v>4</v>
      </c>
      <c r="U19" s="53"/>
      <c r="V19" s="53"/>
      <c r="W19" s="51">
        <f>L19+O19+R19</f>
        <v>608.5</v>
      </c>
      <c r="X19" s="54"/>
      <c r="Y19" s="84">
        <f>ROUND(SUM(M19,P19,S19)/3,3)-IF($U19=1,0.5,IF($U19=2,1.5,0))</f>
        <v>59.657</v>
      </c>
      <c r="Z19" s="55" t="s">
        <v>109</v>
      </c>
    </row>
    <row r="20" spans="1:26" s="38" customFormat="1" ht="33" customHeight="1">
      <c r="A20" s="248">
        <f>RANK(Y20,Y$16:Y$20,0)</f>
        <v>5</v>
      </c>
      <c r="B20" s="50"/>
      <c r="C20" s="85"/>
      <c r="D20" s="86" t="s">
        <v>159</v>
      </c>
      <c r="E20" s="3"/>
      <c r="F20" s="2" t="s">
        <v>39</v>
      </c>
      <c r="G20" s="109" t="s">
        <v>231</v>
      </c>
      <c r="H20" s="96" t="s">
        <v>158</v>
      </c>
      <c r="I20" s="103" t="s">
        <v>81</v>
      </c>
      <c r="J20" s="121" t="s">
        <v>162</v>
      </c>
      <c r="K20" s="120" t="s">
        <v>82</v>
      </c>
      <c r="L20" s="51">
        <v>200</v>
      </c>
      <c r="M20" s="52">
        <f>L20/3.4</f>
        <v>58.82352941176471</v>
      </c>
      <c r="N20" s="53">
        <f>RANK(M20,M$16:M$20,0)</f>
        <v>5</v>
      </c>
      <c r="O20" s="51">
        <v>200.5</v>
      </c>
      <c r="P20" s="52">
        <f>O20/3.4</f>
        <v>58.970588235294116</v>
      </c>
      <c r="Q20" s="53">
        <f>RANK(P20,P$16:P$20,0)</f>
        <v>5</v>
      </c>
      <c r="R20" s="51">
        <v>190.5</v>
      </c>
      <c r="S20" s="52">
        <f>R20/3.4</f>
        <v>56.029411764705884</v>
      </c>
      <c r="T20" s="53">
        <f>RANK(S20,S$16:S$20,0)</f>
        <v>5</v>
      </c>
      <c r="U20" s="53"/>
      <c r="V20" s="53"/>
      <c r="W20" s="51">
        <f>L20+O20+R20</f>
        <v>591</v>
      </c>
      <c r="X20" s="54"/>
      <c r="Y20" s="84">
        <f>ROUND(SUM(M20,P20,S20)/3,3)-IF($U20=1,0.5,IF($U20=2,1.5,0))</f>
        <v>57.941</v>
      </c>
      <c r="Z20" s="55" t="s">
        <v>109</v>
      </c>
    </row>
    <row r="21" spans="1:26" s="38" customFormat="1" ht="33" customHeight="1">
      <c r="A21" s="130"/>
      <c r="B21" s="57"/>
      <c r="C21" s="131"/>
      <c r="D21" s="59"/>
      <c r="E21" s="60"/>
      <c r="F21" s="61"/>
      <c r="G21" s="151"/>
      <c r="H21" s="152"/>
      <c r="I21" s="136"/>
      <c r="J21" s="136"/>
      <c r="K21" s="137"/>
      <c r="L21" s="138"/>
      <c r="M21" s="139"/>
      <c r="N21" s="140"/>
      <c r="O21" s="138"/>
      <c r="P21" s="139"/>
      <c r="Q21" s="140"/>
      <c r="R21" s="138"/>
      <c r="S21" s="139"/>
      <c r="T21" s="140"/>
      <c r="U21" s="140"/>
      <c r="V21" s="140"/>
      <c r="W21" s="138"/>
      <c r="X21" s="141"/>
      <c r="Y21" s="67"/>
      <c r="Z21" s="142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155</v>
      </c>
      <c r="J22" s="1"/>
      <c r="K22" s="70"/>
      <c r="L22" s="71"/>
      <c r="M22" s="70"/>
      <c r="N22" s="1"/>
      <c r="O22" s="72"/>
      <c r="P22" s="73"/>
      <c r="Q22" s="1"/>
      <c r="R22" s="72"/>
      <c r="S22" s="73"/>
      <c r="T22" s="1"/>
      <c r="U22" s="1"/>
      <c r="V22" s="1"/>
      <c r="W22" s="1"/>
      <c r="X22" s="1"/>
      <c r="Y22" s="73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330</v>
      </c>
      <c r="J23" s="1"/>
      <c r="K23" s="70"/>
      <c r="L23" s="71"/>
      <c r="M23" s="74"/>
      <c r="O23" s="72"/>
      <c r="P23" s="73"/>
      <c r="Q23" s="1"/>
      <c r="R23" s="72"/>
      <c r="S23" s="73"/>
      <c r="T23" s="1"/>
      <c r="U23" s="1"/>
      <c r="V23" s="1"/>
      <c r="W23" s="1"/>
      <c r="X23" s="1"/>
      <c r="Y23" s="73"/>
    </row>
    <row r="24" spans="11:13" ht="12.75">
      <c r="K24" s="70"/>
      <c r="L24" s="71"/>
      <c r="M24" s="70"/>
    </row>
    <row r="25" spans="11:13" ht="12.75">
      <c r="K25" s="70"/>
      <c r="L25" s="71"/>
      <c r="M25" s="70"/>
    </row>
  </sheetData>
  <sheetProtection/>
  <mergeCells count="27">
    <mergeCell ref="H7:H8"/>
    <mergeCell ref="I7:I8"/>
    <mergeCell ref="K7:K8"/>
    <mergeCell ref="L7:N7"/>
    <mergeCell ref="Z7:Z8"/>
    <mergeCell ref="R7:T7"/>
    <mergeCell ref="U7:U8"/>
    <mergeCell ref="V7:V8"/>
    <mergeCell ref="W7:W8"/>
    <mergeCell ref="X7:X8"/>
    <mergeCell ref="Y7:Y8"/>
    <mergeCell ref="A14:Z14"/>
    <mergeCell ref="A15:Z15"/>
    <mergeCell ref="A5:Z5"/>
    <mergeCell ref="A2:Z2"/>
    <mergeCell ref="A3:Z3"/>
    <mergeCell ref="A4:Z4"/>
    <mergeCell ref="A9:Z9"/>
    <mergeCell ref="A10:Z10"/>
    <mergeCell ref="O7:Q7"/>
    <mergeCell ref="A7:A8"/>
    <mergeCell ref="B7:B8"/>
    <mergeCell ref="C7:C8"/>
    <mergeCell ref="D7:D8"/>
    <mergeCell ref="E7:E8"/>
    <mergeCell ref="F7:F8"/>
    <mergeCell ref="G7:G8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Анна</cp:lastModifiedBy>
  <cp:lastPrinted>2017-04-29T17:52:48Z</cp:lastPrinted>
  <dcterms:created xsi:type="dcterms:W3CDTF">2017-04-06T18:59:51Z</dcterms:created>
  <dcterms:modified xsi:type="dcterms:W3CDTF">2017-04-30T11:56:42Z</dcterms:modified>
  <cp:category/>
  <cp:version/>
  <cp:contentType/>
  <cp:contentStatus/>
</cp:coreProperties>
</file>