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5" windowWidth="16605" windowHeight="9435" tabRatio="896" activeTab="25"/>
  </bookViews>
  <sheets>
    <sheet name="МЛ" sheetId="70" r:id="rId1"/>
    <sheet name="МЛ 3-4-5" sheetId="163" r:id="rId2"/>
    <sheet name="ППВ д" sheetId="169" r:id="rId3"/>
    <sheet name="ЛПюн" sheetId="165" r:id="rId4"/>
    <sheet name="ППюн " sheetId="189" r:id="rId5"/>
    <sheet name="БП сокр" sheetId="176" r:id="rId6"/>
    <sheet name="СПА" sheetId="177" r:id="rId7"/>
    <sheet name="СП2" sheetId="164" r:id="rId8"/>
    <sheet name="БП" sheetId="190" r:id="rId9"/>
    <sheet name="МП " sheetId="106" r:id="rId10"/>
    <sheet name="ППюн ОК" sheetId="145" r:id="rId11"/>
    <sheet name="ППдА" sheetId="166" r:id="rId12"/>
    <sheet name="КПд" sheetId="156" r:id="rId13"/>
    <sheet name="дети команды" sheetId="186" r:id="rId14"/>
    <sheet name="КПюн" sheetId="157" r:id="rId15"/>
    <sheet name="юноши команды" sheetId="187" r:id="rId16"/>
    <sheet name="МП  (2)" sheetId="192" r:id="rId17"/>
    <sheet name="СП1" sheetId="193" r:id="rId18"/>
    <sheet name="СП2 (2)" sheetId="194" r:id="rId19"/>
    <sheet name="СП В" sheetId="195" r:id="rId20"/>
    <sheet name="БП (2)" sheetId="196" r:id="rId21"/>
    <sheet name="ПБП" sheetId="191" r:id="rId22"/>
    <sheet name="команда Ч" sheetId="188" r:id="rId23"/>
    <sheet name="ППд А ок" sheetId="185" r:id="rId24"/>
    <sheet name="ППюн дж ОК" sheetId="197" r:id="rId25"/>
    <sheet name=" выбор" sheetId="181" r:id="rId26"/>
    <sheet name="Судейская" sheetId="142" r:id="rId27"/>
  </sheets>
  <definedNames>
    <definedName name="_xlnm._FilterDatabase" localSheetId="0" hidden="1">МЛ!$A$5:$L$128</definedName>
    <definedName name="_xlnm.Print_Titles" localSheetId="25">' выбор'!$8:$9</definedName>
    <definedName name="_xlnm.Print_Titles" localSheetId="8">БП!$8:$9</definedName>
    <definedName name="_xlnm.Print_Titles" localSheetId="20">'БП (2)'!$8:$9</definedName>
    <definedName name="_xlnm.Print_Titles" localSheetId="5">'БП сокр'!$9:$10</definedName>
    <definedName name="_xlnm.Print_Titles" localSheetId="12">КПд!$9:$11</definedName>
    <definedName name="_xlnm.Print_Titles" localSheetId="14">КПюн!$7:$8</definedName>
    <definedName name="_xlnm.Print_Titles" localSheetId="3">ЛПюн!$8:$9</definedName>
    <definedName name="_xlnm.Print_Titles" localSheetId="9">'МП '!$7:$8</definedName>
    <definedName name="_xlnm.Print_Titles" localSheetId="16">'МП  (2)'!$7:$8</definedName>
    <definedName name="_xlnm.Print_Titles" localSheetId="21">ПБП!$8:$9</definedName>
    <definedName name="_xlnm.Print_Titles" localSheetId="2">'ППВ д'!$8:$10</definedName>
    <definedName name="_xlnm.Print_Titles" localSheetId="23">'ППд А ок'!$8:$9</definedName>
    <definedName name="_xlnm.Print_Titles" localSheetId="11">ППдА!$8:$10</definedName>
    <definedName name="_xlnm.Print_Titles" localSheetId="4">'ППюн '!$8:$9</definedName>
    <definedName name="_xlnm.Print_Titles" localSheetId="24">'ППюн дж ОК'!$8:$9</definedName>
    <definedName name="_xlnm.Print_Titles" localSheetId="10">'ППюн ОК'!$8:$9</definedName>
    <definedName name="_xlnm.Print_Titles" localSheetId="19">'СП В'!$8:$9</definedName>
    <definedName name="_xlnm.Print_Titles" localSheetId="17">СП1!$8:$9</definedName>
    <definedName name="_xlnm.Print_Titles" localSheetId="7">СП2!$9:$10</definedName>
    <definedName name="_xlnm.Print_Titles" localSheetId="18">'СП2 (2)'!$8:$9</definedName>
    <definedName name="_xlnm.Print_Titles" localSheetId="6">СПА!$8:$9</definedName>
    <definedName name="_xlnm.Print_Area" localSheetId="25">' выбор'!$A$1:$Z$14</definedName>
    <definedName name="_xlnm.Print_Area" localSheetId="8">БП!$A$1:$Z$16</definedName>
    <definedName name="_xlnm.Print_Area" localSheetId="20">'БП (2)'!$A$1:$Z$14</definedName>
    <definedName name="_xlnm.Print_Area" localSheetId="5">'БП сокр'!$A$1:$Z$14</definedName>
    <definedName name="_xlnm.Print_Area" localSheetId="13">'дети команды'!$A$1:$M$26</definedName>
    <definedName name="_xlnm.Print_Area" localSheetId="22">'команда Ч'!$A$1:$Y$27</definedName>
    <definedName name="_xlnm.Print_Area" localSheetId="12">КПд!$A$1:$AA$34</definedName>
    <definedName name="_xlnm.Print_Area" localSheetId="14">КПюн!$A$1:$Z$31</definedName>
    <definedName name="_xlnm.Print_Area" localSheetId="3">ЛПюн!$A$1:$Z$26</definedName>
    <definedName name="_xlnm.Print_Area" localSheetId="0">МЛ!$A$1:$L$133</definedName>
    <definedName name="_xlnm.Print_Area" localSheetId="1">'МЛ 3-4-5'!$A$1:$T$27</definedName>
    <definedName name="_xlnm.Print_Area" localSheetId="9">'МП '!$A$1:$Z$30</definedName>
    <definedName name="_xlnm.Print_Area" localSheetId="16">'МП  (2)'!$A$1:$Z$22</definedName>
    <definedName name="_xlnm.Print_Area" localSheetId="21">ПБП!$A$1:$Z$15</definedName>
    <definedName name="_xlnm.Print_Area" localSheetId="2">'ППВ д'!$A$1:$AA$37</definedName>
    <definedName name="_xlnm.Print_Area" localSheetId="23">'ППд А ок'!$A$1:$Z$23</definedName>
    <definedName name="_xlnm.Print_Area" localSheetId="11">ППдА!$A$1:$AA$27</definedName>
    <definedName name="_xlnm.Print_Area" localSheetId="4">'ППюн '!$A$1:$Z$21</definedName>
    <definedName name="_xlnm.Print_Area" localSheetId="24">'ППюн дж ОК'!$A$1:$Z$19</definedName>
    <definedName name="_xlnm.Print_Area" localSheetId="10">'ППюн ОК'!$A$1:$Z$20</definedName>
    <definedName name="_xlnm.Print_Area" localSheetId="19">'СП В'!$A$1:$Z$13</definedName>
    <definedName name="_xlnm.Print_Area" localSheetId="17">СП1!$A$1:$Z$20</definedName>
    <definedName name="_xlnm.Print_Area" localSheetId="7">СП2!$A$1:$Z$16</definedName>
    <definedName name="_xlnm.Print_Area" localSheetId="18">'СП2 (2)'!$A$1:$Z$15</definedName>
    <definedName name="_xlnm.Print_Area" localSheetId="6">СПА!$A$1:$Z$13</definedName>
    <definedName name="_xlnm.Print_Area" localSheetId="15">'юноши команды'!$A$1:$M$27</definedName>
  </definedNames>
  <calcPr calcId="125725"/>
</workbook>
</file>

<file path=xl/calcChain.xml><?xml version="1.0" encoding="utf-8"?>
<calcChain xmlns="http://schemas.openxmlformats.org/spreadsheetml/2006/main">
  <c r="S10" i="181"/>
  <c r="P10"/>
  <c r="M10"/>
  <c r="Y9" i="188"/>
  <c r="S11" i="191"/>
  <c r="P11"/>
  <c r="S10"/>
  <c r="P10"/>
  <c r="M11"/>
  <c r="M10"/>
  <c r="Y20" i="188"/>
  <c r="W21"/>
  <c r="Y15"/>
  <c r="W16"/>
  <c r="Y18"/>
  <c r="W19"/>
  <c r="S10" i="195"/>
  <c r="S11" i="196"/>
  <c r="P10" i="195"/>
  <c r="M10"/>
  <c r="Y12" i="188"/>
  <c r="W14"/>
  <c r="W20"/>
  <c r="W15"/>
  <c r="W9"/>
  <c r="W13"/>
  <c r="W17"/>
  <c r="W24"/>
  <c r="M22" i="187"/>
  <c r="M27" i="157"/>
  <c r="M16" i="187"/>
  <c r="M19"/>
  <c r="P26" i="157"/>
  <c r="M10" i="187"/>
  <c r="M13"/>
  <c r="M18" i="186"/>
  <c r="M21"/>
  <c r="M15"/>
  <c r="M12"/>
  <c r="M12" i="156"/>
  <c r="M21"/>
  <c r="M23"/>
  <c r="M24"/>
  <c r="M18"/>
  <c r="M28"/>
  <c r="M29"/>
  <c r="M32"/>
  <c r="M19"/>
  <c r="M17"/>
  <c r="M15"/>
  <c r="M22"/>
  <c r="M31"/>
  <c r="M25"/>
  <c r="M30"/>
  <c r="M13"/>
  <c r="M16"/>
  <c r="M14"/>
  <c r="M20"/>
  <c r="M26"/>
  <c r="M27"/>
  <c r="M9" i="186"/>
  <c r="M15" i="197"/>
  <c r="P15"/>
  <c r="S15"/>
  <c r="W15"/>
  <c r="M16"/>
  <c r="P16"/>
  <c r="S16"/>
  <c r="W16"/>
  <c r="M14"/>
  <c r="P14"/>
  <c r="S14"/>
  <c r="W14"/>
  <c r="M13"/>
  <c r="P13"/>
  <c r="S13"/>
  <c r="W13"/>
  <c r="M11"/>
  <c r="P11"/>
  <c r="S11"/>
  <c r="W11"/>
  <c r="Y11"/>
  <c r="M10"/>
  <c r="P10"/>
  <c r="S10"/>
  <c r="W10"/>
  <c r="W12"/>
  <c r="S12"/>
  <c r="P12"/>
  <c r="M12"/>
  <c r="M20" i="185"/>
  <c r="Y20" s="1"/>
  <c r="P20"/>
  <c r="S20"/>
  <c r="W20"/>
  <c r="M13"/>
  <c r="P13"/>
  <c r="S13"/>
  <c r="W13"/>
  <c r="M14"/>
  <c r="P14"/>
  <c r="S14"/>
  <c r="W14"/>
  <c r="M10"/>
  <c r="P10"/>
  <c r="S10"/>
  <c r="W10"/>
  <c r="M18"/>
  <c r="P18"/>
  <c r="S18"/>
  <c r="W18"/>
  <c r="M12"/>
  <c r="P12"/>
  <c r="S12"/>
  <c r="W12"/>
  <c r="M16"/>
  <c r="P16"/>
  <c r="S16"/>
  <c r="W16"/>
  <c r="M11"/>
  <c r="P11"/>
  <c r="S11"/>
  <c r="W11"/>
  <c r="M19"/>
  <c r="P19"/>
  <c r="S19"/>
  <c r="W19"/>
  <c r="M17"/>
  <c r="P17"/>
  <c r="S17"/>
  <c r="W17"/>
  <c r="W10" i="196"/>
  <c r="S10"/>
  <c r="P10"/>
  <c r="M10"/>
  <c r="N10" s="1"/>
  <c r="W11"/>
  <c r="P11"/>
  <c r="M11"/>
  <c r="W10" i="195"/>
  <c r="T10"/>
  <c r="N10"/>
  <c r="W11" i="194"/>
  <c r="S11"/>
  <c r="P11"/>
  <c r="M11"/>
  <c r="W10"/>
  <c r="S10"/>
  <c r="P10"/>
  <c r="Q10" s="1"/>
  <c r="M10"/>
  <c r="N10" s="1"/>
  <c r="M10" i="193"/>
  <c r="P10"/>
  <c r="S10"/>
  <c r="W10"/>
  <c r="M12"/>
  <c r="P12"/>
  <c r="S12"/>
  <c r="W12"/>
  <c r="M16"/>
  <c r="P16"/>
  <c r="S16"/>
  <c r="W16"/>
  <c r="M14"/>
  <c r="P14"/>
  <c r="S14"/>
  <c r="W14"/>
  <c r="M13"/>
  <c r="P13"/>
  <c r="S13"/>
  <c r="W13"/>
  <c r="M15"/>
  <c r="P15"/>
  <c r="S15"/>
  <c r="W15"/>
  <c r="M17"/>
  <c r="N14" s="1"/>
  <c r="P17"/>
  <c r="Q14" s="1"/>
  <c r="S17"/>
  <c r="W17"/>
  <c r="M11" i="192"/>
  <c r="P11"/>
  <c r="S11"/>
  <c r="W11"/>
  <c r="M10"/>
  <c r="P10"/>
  <c r="S10"/>
  <c r="W10"/>
  <c r="M14"/>
  <c r="P14"/>
  <c r="S14"/>
  <c r="W14"/>
  <c r="M16"/>
  <c r="P16"/>
  <c r="S16"/>
  <c r="W16"/>
  <c r="M17"/>
  <c r="P17"/>
  <c r="S17"/>
  <c r="W17"/>
  <c r="M18"/>
  <c r="P18"/>
  <c r="S18"/>
  <c r="W18"/>
  <c r="M12"/>
  <c r="P12"/>
  <c r="S12"/>
  <c r="W12"/>
  <c r="M13"/>
  <c r="P13"/>
  <c r="S13"/>
  <c r="W13"/>
  <c r="M9"/>
  <c r="P9"/>
  <c r="S9"/>
  <c r="W9"/>
  <c r="W11" i="193"/>
  <c r="S11"/>
  <c r="P11"/>
  <c r="M11"/>
  <c r="W15" i="192"/>
  <c r="S15"/>
  <c r="P15"/>
  <c r="M15"/>
  <c r="W22" i="188"/>
  <c r="M13" i="157"/>
  <c r="P13"/>
  <c r="S13"/>
  <c r="W13"/>
  <c r="M23"/>
  <c r="P23"/>
  <c r="S23"/>
  <c r="W23"/>
  <c r="M22"/>
  <c r="P22"/>
  <c r="S22"/>
  <c r="W22"/>
  <c r="M29"/>
  <c r="P29"/>
  <c r="S29"/>
  <c r="W29"/>
  <c r="M28"/>
  <c r="P28"/>
  <c r="S28"/>
  <c r="W28"/>
  <c r="M10"/>
  <c r="P10"/>
  <c r="S10"/>
  <c r="W10"/>
  <c r="M16"/>
  <c r="P16"/>
  <c r="S16"/>
  <c r="W16"/>
  <c r="M14"/>
  <c r="P14"/>
  <c r="S14"/>
  <c r="W14"/>
  <c r="M20"/>
  <c r="P20"/>
  <c r="S20"/>
  <c r="W20"/>
  <c r="M11"/>
  <c r="P11"/>
  <c r="S11"/>
  <c r="W11"/>
  <c r="M12"/>
  <c r="P12"/>
  <c r="S12"/>
  <c r="W12"/>
  <c r="M15"/>
  <c r="P15"/>
  <c r="S15"/>
  <c r="W15"/>
  <c r="M24"/>
  <c r="P24"/>
  <c r="S24"/>
  <c r="W24"/>
  <c r="M18"/>
  <c r="P18"/>
  <c r="S18"/>
  <c r="W18"/>
  <c r="M17"/>
  <c r="P17"/>
  <c r="S17"/>
  <c r="W17"/>
  <c r="M26"/>
  <c r="S26"/>
  <c r="W26"/>
  <c r="M25"/>
  <c r="P25"/>
  <c r="S25"/>
  <c r="W25"/>
  <c r="P27"/>
  <c r="S27"/>
  <c r="W27"/>
  <c r="M9"/>
  <c r="P9"/>
  <c r="S9"/>
  <c r="W9"/>
  <c r="M21"/>
  <c r="P21"/>
  <c r="S21"/>
  <c r="W21"/>
  <c r="S12" i="156"/>
  <c r="T12" s="1"/>
  <c r="X12"/>
  <c r="S21"/>
  <c r="T21" s="1"/>
  <c r="X21"/>
  <c r="S23"/>
  <c r="T23" s="1"/>
  <c r="X23"/>
  <c r="S24"/>
  <c r="T24" s="1"/>
  <c r="X24"/>
  <c r="S18"/>
  <c r="T18" s="1"/>
  <c r="X18"/>
  <c r="S28"/>
  <c r="T28" s="1"/>
  <c r="X28"/>
  <c r="S29"/>
  <c r="T29" s="1"/>
  <c r="X29"/>
  <c r="S32"/>
  <c r="T32" s="1"/>
  <c r="X32"/>
  <c r="S19"/>
  <c r="T19" s="1"/>
  <c r="X19"/>
  <c r="S17"/>
  <c r="T17" s="1"/>
  <c r="X17"/>
  <c r="S15"/>
  <c r="T15" s="1"/>
  <c r="X15"/>
  <c r="S22"/>
  <c r="T22" s="1"/>
  <c r="X22"/>
  <c r="S31"/>
  <c r="T31" s="1"/>
  <c r="X31"/>
  <c r="S25"/>
  <c r="T25" s="1"/>
  <c r="X25"/>
  <c r="S30"/>
  <c r="T30" s="1"/>
  <c r="X30"/>
  <c r="S13"/>
  <c r="T13" s="1"/>
  <c r="X13"/>
  <c r="S16"/>
  <c r="T16" s="1"/>
  <c r="X16"/>
  <c r="S14"/>
  <c r="T14" s="1"/>
  <c r="X14"/>
  <c r="S20"/>
  <c r="T20" s="1"/>
  <c r="X20"/>
  <c r="S26"/>
  <c r="T26" s="1"/>
  <c r="X26"/>
  <c r="M14" i="166"/>
  <c r="S14"/>
  <c r="T14" s="1"/>
  <c r="X14"/>
  <c r="M21"/>
  <c r="S21"/>
  <c r="T21" s="1"/>
  <c r="X21"/>
  <c r="M23"/>
  <c r="S23"/>
  <c r="T23" s="1"/>
  <c r="X23"/>
  <c r="M17"/>
  <c r="S17"/>
  <c r="T17" s="1"/>
  <c r="X17"/>
  <c r="M19"/>
  <c r="S19"/>
  <c r="T19" s="1"/>
  <c r="X19"/>
  <c r="M24"/>
  <c r="S24"/>
  <c r="T24" s="1"/>
  <c r="X24"/>
  <c r="M16"/>
  <c r="S16"/>
  <c r="T16" s="1"/>
  <c r="X16"/>
  <c r="M18"/>
  <c r="S18"/>
  <c r="T18" s="1"/>
  <c r="X18"/>
  <c r="M11"/>
  <c r="S11"/>
  <c r="T11" s="1"/>
  <c r="X11"/>
  <c r="M22"/>
  <c r="S22"/>
  <c r="T22" s="1"/>
  <c r="X22"/>
  <c r="M13"/>
  <c r="S13"/>
  <c r="T13" s="1"/>
  <c r="X13"/>
  <c r="M15"/>
  <c r="S15"/>
  <c r="T15" s="1"/>
  <c r="X15"/>
  <c r="M12"/>
  <c r="S12"/>
  <c r="T12" s="1"/>
  <c r="X12"/>
  <c r="M20"/>
  <c r="W10" i="181"/>
  <c r="S25" i="106"/>
  <c r="S11" i="176"/>
  <c r="P11"/>
  <c r="M11"/>
  <c r="S15" i="189"/>
  <c r="P15"/>
  <c r="M15"/>
  <c r="M19" i="169"/>
  <c r="M15"/>
  <c r="M27"/>
  <c r="M12"/>
  <c r="M21"/>
  <c r="M25"/>
  <c r="M34"/>
  <c r="M30"/>
  <c r="M22"/>
  <c r="M32"/>
  <c r="M24"/>
  <c r="M33"/>
  <c r="M31"/>
  <c r="M20"/>
  <c r="M28"/>
  <c r="M23"/>
  <c r="M11"/>
  <c r="M26"/>
  <c r="M13"/>
  <c r="M18"/>
  <c r="M17"/>
  <c r="M14"/>
  <c r="M16"/>
  <c r="M29"/>
  <c r="S10" i="189"/>
  <c r="S16"/>
  <c r="S11"/>
  <c r="S13"/>
  <c r="S17"/>
  <c r="S14"/>
  <c r="S12"/>
  <c r="P10"/>
  <c r="P16"/>
  <c r="P11"/>
  <c r="P13"/>
  <c r="P17"/>
  <c r="P14"/>
  <c r="P12"/>
  <c r="M11"/>
  <c r="M13"/>
  <c r="M17"/>
  <c r="M14"/>
  <c r="M12"/>
  <c r="M10"/>
  <c r="M16"/>
  <c r="M13" i="165"/>
  <c r="S23"/>
  <c r="P23"/>
  <c r="M23"/>
  <c r="R10" i="163"/>
  <c r="T10" s="1"/>
  <c r="M12" i="165"/>
  <c r="S14"/>
  <c r="S19"/>
  <c r="S12"/>
  <c r="S21"/>
  <c r="S22"/>
  <c r="S24"/>
  <c r="S20"/>
  <c r="S10"/>
  <c r="S17"/>
  <c r="S13"/>
  <c r="S15"/>
  <c r="S16"/>
  <c r="S11"/>
  <c r="S18"/>
  <c r="P14"/>
  <c r="P19"/>
  <c r="P12"/>
  <c r="P21"/>
  <c r="P22"/>
  <c r="P24"/>
  <c r="P20"/>
  <c r="P10"/>
  <c r="P17"/>
  <c r="P13"/>
  <c r="P15"/>
  <c r="P16"/>
  <c r="P11"/>
  <c r="P18"/>
  <c r="M14"/>
  <c r="M19"/>
  <c r="M21"/>
  <c r="Y21" s="1"/>
  <c r="M22"/>
  <c r="M24"/>
  <c r="M20"/>
  <c r="M10"/>
  <c r="M17"/>
  <c r="M15"/>
  <c r="M16"/>
  <c r="M11"/>
  <c r="M18"/>
  <c r="M14" i="145"/>
  <c r="P14"/>
  <c r="S14"/>
  <c r="W14"/>
  <c r="M13"/>
  <c r="P13"/>
  <c r="S13"/>
  <c r="W13"/>
  <c r="M16"/>
  <c r="P16"/>
  <c r="S16"/>
  <c r="W16"/>
  <c r="M15"/>
  <c r="P15"/>
  <c r="S15"/>
  <c r="W15"/>
  <c r="M12"/>
  <c r="P12"/>
  <c r="S12"/>
  <c r="W12"/>
  <c r="M11"/>
  <c r="P11"/>
  <c r="S11"/>
  <c r="W11"/>
  <c r="M25" i="106"/>
  <c r="P25"/>
  <c r="W25"/>
  <c r="M12"/>
  <c r="P12"/>
  <c r="S12"/>
  <c r="W12"/>
  <c r="M9"/>
  <c r="P9"/>
  <c r="S9"/>
  <c r="W9"/>
  <c r="M17"/>
  <c r="P17"/>
  <c r="S17"/>
  <c r="W17"/>
  <c r="M22"/>
  <c r="P22"/>
  <c r="S22"/>
  <c r="W22"/>
  <c r="M20"/>
  <c r="P20"/>
  <c r="S20"/>
  <c r="W20"/>
  <c r="M19"/>
  <c r="P19"/>
  <c r="S19"/>
  <c r="W19"/>
  <c r="M24"/>
  <c r="P24"/>
  <c r="S24"/>
  <c r="W24"/>
  <c r="M23"/>
  <c r="P23"/>
  <c r="S23"/>
  <c r="W23"/>
  <c r="M18"/>
  <c r="P18"/>
  <c r="S18"/>
  <c r="W18"/>
  <c r="M16"/>
  <c r="P16"/>
  <c r="S16"/>
  <c r="W16"/>
  <c r="M10"/>
  <c r="P10"/>
  <c r="S10"/>
  <c r="W10"/>
  <c r="M11"/>
  <c r="P11"/>
  <c r="S11"/>
  <c r="W11"/>
  <c r="M15"/>
  <c r="P15"/>
  <c r="S15"/>
  <c r="W15"/>
  <c r="M13"/>
  <c r="P13"/>
  <c r="S13"/>
  <c r="W13"/>
  <c r="P21"/>
  <c r="S21"/>
  <c r="W21"/>
  <c r="M14"/>
  <c r="P14"/>
  <c r="S14"/>
  <c r="W14"/>
  <c r="M27"/>
  <c r="P27"/>
  <c r="S27"/>
  <c r="W27"/>
  <c r="M28"/>
  <c r="P28"/>
  <c r="S28"/>
  <c r="W28"/>
  <c r="W11" i="190"/>
  <c r="S11"/>
  <c r="P11"/>
  <c r="M11"/>
  <c r="W10"/>
  <c r="S10"/>
  <c r="P10"/>
  <c r="M10"/>
  <c r="W13"/>
  <c r="S13"/>
  <c r="T13" s="1"/>
  <c r="P13"/>
  <c r="M13"/>
  <c r="M12" i="164"/>
  <c r="P12"/>
  <c r="S12"/>
  <c r="W12"/>
  <c r="W11" i="191"/>
  <c r="W10"/>
  <c r="W12" i="190"/>
  <c r="S12"/>
  <c r="P12"/>
  <c r="M12"/>
  <c r="W10" i="189"/>
  <c r="W11"/>
  <c r="W12"/>
  <c r="W15"/>
  <c r="W13"/>
  <c r="W17"/>
  <c r="W16"/>
  <c r="W14" i="165"/>
  <c r="W22"/>
  <c r="W19"/>
  <c r="W16"/>
  <c r="W18"/>
  <c r="W17"/>
  <c r="W20"/>
  <c r="W12"/>
  <c r="W11"/>
  <c r="W13"/>
  <c r="W21"/>
  <c r="W24"/>
  <c r="W23"/>
  <c r="W15"/>
  <c r="W14" i="189"/>
  <c r="W18" i="188"/>
  <c r="W12"/>
  <c r="W11"/>
  <c r="W10"/>
  <c r="S14" i="169"/>
  <c r="T14" s="1"/>
  <c r="X14"/>
  <c r="S12"/>
  <c r="T12" s="1"/>
  <c r="X12"/>
  <c r="S13"/>
  <c r="T13" s="1"/>
  <c r="X13"/>
  <c r="S19"/>
  <c r="T19" s="1"/>
  <c r="X19"/>
  <c r="S22"/>
  <c r="T22" s="1"/>
  <c r="X22"/>
  <c r="S15"/>
  <c r="T15" s="1"/>
  <c r="X15"/>
  <c r="S27"/>
  <c r="T27" s="1"/>
  <c r="X27"/>
  <c r="S24"/>
  <c r="T24" s="1"/>
  <c r="X24"/>
  <c r="S18"/>
  <c r="T18" s="1"/>
  <c r="X18"/>
  <c r="S17"/>
  <c r="T17" s="1"/>
  <c r="X17"/>
  <c r="S33"/>
  <c r="T33" s="1"/>
  <c r="X33"/>
  <c r="S32"/>
  <c r="T32" s="1"/>
  <c r="X32"/>
  <c r="S31"/>
  <c r="T31" s="1"/>
  <c r="X31"/>
  <c r="S23"/>
  <c r="T23" s="1"/>
  <c r="X23"/>
  <c r="S26"/>
  <c r="T26" s="1"/>
  <c r="X26"/>
  <c r="S28"/>
  <c r="T28" s="1"/>
  <c r="X28"/>
  <c r="S34"/>
  <c r="T34" s="1"/>
  <c r="X34"/>
  <c r="S16"/>
  <c r="T16" s="1"/>
  <c r="X16"/>
  <c r="S20"/>
  <c r="T20" s="1"/>
  <c r="X20"/>
  <c r="S21"/>
  <c r="T21" s="1"/>
  <c r="X21"/>
  <c r="S11"/>
  <c r="T11" s="1"/>
  <c r="X11"/>
  <c r="S30"/>
  <c r="T30" s="1"/>
  <c r="X30"/>
  <c r="S25"/>
  <c r="T25" s="1"/>
  <c r="X25"/>
  <c r="R21" i="163"/>
  <c r="T21" s="1"/>
  <c r="R18"/>
  <c r="T18" s="1"/>
  <c r="R19"/>
  <c r="T19" s="1"/>
  <c r="R14"/>
  <c r="T14" s="1"/>
  <c r="R17"/>
  <c r="T17" s="1"/>
  <c r="R25"/>
  <c r="T25" s="1"/>
  <c r="R12"/>
  <c r="T12" s="1"/>
  <c r="R13"/>
  <c r="T13" s="1"/>
  <c r="R16"/>
  <c r="T16" s="1"/>
  <c r="Y10" i="197" l="1"/>
  <c r="Y15"/>
  <c r="Q15"/>
  <c r="Q11"/>
  <c r="Q10"/>
  <c r="Y14"/>
  <c r="Y17" i="185"/>
  <c r="Y11"/>
  <c r="Y19"/>
  <c r="Q12" i="197"/>
  <c r="Q14"/>
  <c r="N13"/>
  <c r="N16"/>
  <c r="N12"/>
  <c r="T13"/>
  <c r="T16"/>
  <c r="T10"/>
  <c r="T11"/>
  <c r="Y13"/>
  <c r="T14"/>
  <c r="Y16"/>
  <c r="T15"/>
  <c r="N10"/>
  <c r="N11"/>
  <c r="Q13"/>
  <c r="N14"/>
  <c r="Q16"/>
  <c r="N15"/>
  <c r="Y12" i="185"/>
  <c r="Y16"/>
  <c r="Y18"/>
  <c r="Y10"/>
  <c r="Y14"/>
  <c r="Y13"/>
  <c r="T10" i="191"/>
  <c r="Q10"/>
  <c r="Q11"/>
  <c r="N10"/>
  <c r="N11"/>
  <c r="T10" i="196"/>
  <c r="T11"/>
  <c r="Y11"/>
  <c r="N11" i="194"/>
  <c r="Y11"/>
  <c r="T11"/>
  <c r="N10" i="193"/>
  <c r="T14"/>
  <c r="T17"/>
  <c r="T16"/>
  <c r="N13"/>
  <c r="N15"/>
  <c r="N12"/>
  <c r="Q12"/>
  <c r="Q15"/>
  <c r="T12"/>
  <c r="T15"/>
  <c r="Q16"/>
  <c r="Q17"/>
  <c r="N17"/>
  <c r="N16"/>
  <c r="Q10"/>
  <c r="Q13"/>
  <c r="T10"/>
  <c r="T13"/>
  <c r="N11"/>
  <c r="Q11"/>
  <c r="T11"/>
  <c r="Y11"/>
  <c r="Y17"/>
  <c r="Y16"/>
  <c r="Y13" i="192"/>
  <c r="Y9"/>
  <c r="Y18"/>
  <c r="Y17"/>
  <c r="Y12"/>
  <c r="Y16"/>
  <c r="Y14"/>
  <c r="Y10"/>
  <c r="Q17"/>
  <c r="Y11"/>
  <c r="T9"/>
  <c r="T13"/>
  <c r="T12"/>
  <c r="T18"/>
  <c r="T17"/>
  <c r="T16"/>
  <c r="T14"/>
  <c r="T10"/>
  <c r="T11"/>
  <c r="Q9"/>
  <c r="Q18"/>
  <c r="Q11"/>
  <c r="Q12"/>
  <c r="Q14"/>
  <c r="Q10"/>
  <c r="Q16"/>
  <c r="Q13"/>
  <c r="Y21" i="157"/>
  <c r="Y27"/>
  <c r="Y26"/>
  <c r="Y18"/>
  <c r="Y15"/>
  <c r="Y11"/>
  <c r="Y14"/>
  <c r="Y10"/>
  <c r="Z15" i="166"/>
  <c r="Z13"/>
  <c r="Z16"/>
  <c r="Z17"/>
  <c r="N11"/>
  <c r="Z14"/>
  <c r="N19"/>
  <c r="N23"/>
  <c r="N12"/>
  <c r="N24"/>
  <c r="N22"/>
  <c r="T12" i="197"/>
  <c r="Y12"/>
  <c r="Q11" i="194"/>
  <c r="T10"/>
  <c r="Y10"/>
  <c r="T11" i="191"/>
  <c r="N11" i="196"/>
  <c r="Y10"/>
  <c r="Q11"/>
  <c r="Q10"/>
  <c r="Y10" i="195"/>
  <c r="Q10"/>
  <c r="Y15" i="193"/>
  <c r="Y12"/>
  <c r="Y10"/>
  <c r="Y14"/>
  <c r="Y13"/>
  <c r="N17" i="192"/>
  <c r="N16"/>
  <c r="N14"/>
  <c r="N10"/>
  <c r="N11"/>
  <c r="N9"/>
  <c r="N13"/>
  <c r="N12"/>
  <c r="N18"/>
  <c r="Y15"/>
  <c r="T15"/>
  <c r="Q15"/>
  <c r="N15"/>
  <c r="Y28" i="157"/>
  <c r="Y29"/>
  <c r="Y22"/>
  <c r="Y23"/>
  <c r="Y13"/>
  <c r="Y9"/>
  <c r="Y17"/>
  <c r="Y12"/>
  <c r="Y16"/>
  <c r="Y25"/>
  <c r="Y24"/>
  <c r="Y20"/>
  <c r="Z13" i="156"/>
  <c r="Z32"/>
  <c r="Z26"/>
  <c r="Z22"/>
  <c r="Z24"/>
  <c r="Z15"/>
  <c r="Z14"/>
  <c r="Z21"/>
  <c r="Z30"/>
  <c r="Z29"/>
  <c r="Z20"/>
  <c r="Z23"/>
  <c r="Z17"/>
  <c r="Z25"/>
  <c r="Z28"/>
  <c r="Z16"/>
  <c r="Z31"/>
  <c r="Z19"/>
  <c r="Z18"/>
  <c r="Z12"/>
  <c r="Z19" i="166"/>
  <c r="Z12"/>
  <c r="Z22"/>
  <c r="Z24"/>
  <c r="Z21"/>
  <c r="Z11"/>
  <c r="Z23"/>
  <c r="N21"/>
  <c r="N15"/>
  <c r="N18"/>
  <c r="N14"/>
  <c r="N13"/>
  <c r="Z18"/>
  <c r="N16"/>
  <c r="N17"/>
  <c r="Y10" i="181"/>
  <c r="Y11" i="145"/>
  <c r="Y13"/>
  <c r="Y15"/>
  <c r="Y28" i="106"/>
  <c r="Y27"/>
  <c r="Y14"/>
  <c r="Y21"/>
  <c r="Y13"/>
  <c r="Y11"/>
  <c r="Y10"/>
  <c r="Y16"/>
  <c r="Y18"/>
  <c r="Y23"/>
  <c r="Y19"/>
  <c r="Y20"/>
  <c r="Y22"/>
  <c r="Y17"/>
  <c r="Y9"/>
  <c r="Y12"/>
  <c r="Y24"/>
  <c r="Y15"/>
  <c r="T11" i="190"/>
  <c r="T12"/>
  <c r="Y13"/>
  <c r="N11"/>
  <c r="Q11"/>
  <c r="Q13"/>
  <c r="Y11"/>
  <c r="Q10"/>
  <c r="Q12"/>
  <c r="N12"/>
  <c r="N13"/>
  <c r="Y10"/>
  <c r="N10"/>
  <c r="T10"/>
  <c r="Q13" i="189"/>
  <c r="Y15" i="165"/>
  <c r="Y20"/>
  <c r="Y13"/>
  <c r="Y23"/>
  <c r="Y24"/>
  <c r="Y16" i="189"/>
  <c r="Y13"/>
  <c r="Y12"/>
  <c r="Y11"/>
  <c r="Y10"/>
  <c r="Q12"/>
  <c r="T15"/>
  <c r="Y14"/>
  <c r="Q11"/>
  <c r="Y12" i="165"/>
  <c r="Y11"/>
  <c r="Y17"/>
  <c r="Y14" i="145"/>
  <c r="Y16"/>
  <c r="Y12"/>
  <c r="Y25" i="106"/>
  <c r="Y12" i="164"/>
  <c r="Y10" i="191"/>
  <c r="Y11"/>
  <c r="Y12" i="190"/>
  <c r="Q17" i="189"/>
  <c r="T13"/>
  <c r="Y15"/>
  <c r="Q10"/>
  <c r="Q16"/>
  <c r="T17"/>
  <c r="T11"/>
  <c r="T10"/>
  <c r="T16"/>
  <c r="Y17"/>
  <c r="Q15"/>
  <c r="T12"/>
  <c r="N16"/>
  <c r="N17"/>
  <c r="N13"/>
  <c r="N15"/>
  <c r="N10"/>
  <c r="N12"/>
  <c r="N11"/>
  <c r="Q14"/>
  <c r="T14"/>
  <c r="N14"/>
  <c r="Y18" i="165"/>
  <c r="Y16"/>
  <c r="Y19"/>
  <c r="Y22"/>
  <c r="Y14"/>
  <c r="Z17" i="169"/>
  <c r="Z31"/>
  <c r="Z30"/>
  <c r="Z11"/>
  <c r="Z15"/>
  <c r="Z22"/>
  <c r="Z18"/>
  <c r="Z16"/>
  <c r="Z34"/>
  <c r="Z12"/>
  <c r="Z14"/>
  <c r="Z20"/>
  <c r="Z24"/>
  <c r="Z13"/>
  <c r="Z32"/>
  <c r="Z27"/>
  <c r="Z25"/>
  <c r="Z28"/>
  <c r="Z33"/>
  <c r="Z21"/>
  <c r="Z26"/>
  <c r="Z19"/>
  <c r="Z23"/>
  <c r="W15" i="185" l="1"/>
  <c r="S15"/>
  <c r="P15"/>
  <c r="M15"/>
  <c r="T11" l="1"/>
  <c r="T10"/>
  <c r="T20"/>
  <c r="T16"/>
  <c r="T19"/>
  <c r="T18"/>
  <c r="T13"/>
  <c r="T17"/>
  <c r="T12"/>
  <c r="T14"/>
  <c r="Q13"/>
  <c r="Q14"/>
  <c r="Q10"/>
  <c r="Q18"/>
  <c r="Q12"/>
  <c r="Q16"/>
  <c r="Q11"/>
  <c r="Q19"/>
  <c r="Q17"/>
  <c r="Q20"/>
  <c r="N16"/>
  <c r="N12"/>
  <c r="N11"/>
  <c r="N10"/>
  <c r="N20"/>
  <c r="N14"/>
  <c r="N19"/>
  <c r="N18"/>
  <c r="N13"/>
  <c r="N17"/>
  <c r="N20" i="166"/>
  <c r="Q15" i="185"/>
  <c r="N15"/>
  <c r="T15"/>
  <c r="Y15"/>
  <c r="T11" i="176"/>
  <c r="Q11"/>
  <c r="N11"/>
  <c r="M19" i="157"/>
  <c r="P19"/>
  <c r="S19"/>
  <c r="W19"/>
  <c r="S20" i="166"/>
  <c r="T20" s="1"/>
  <c r="X20"/>
  <c r="W10" i="177"/>
  <c r="S10"/>
  <c r="P10"/>
  <c r="Q10" s="1"/>
  <c r="M10"/>
  <c r="W11" i="176"/>
  <c r="W10" i="165"/>
  <c r="S29" i="169"/>
  <c r="T29" s="1"/>
  <c r="X29"/>
  <c r="R24" i="163"/>
  <c r="T24" s="1"/>
  <c r="R23"/>
  <c r="T23" s="1"/>
  <c r="R15"/>
  <c r="T15" s="1"/>
  <c r="S27" i="156"/>
  <c r="T27" s="1"/>
  <c r="S10" i="145"/>
  <c r="P10"/>
  <c r="M10"/>
  <c r="S26" i="106"/>
  <c r="X27" i="156"/>
  <c r="M26" i="106"/>
  <c r="P26"/>
  <c r="W26"/>
  <c r="W11" i="164"/>
  <c r="S11"/>
  <c r="P11"/>
  <c r="M11"/>
  <c r="R9" i="163"/>
  <c r="T9" s="1"/>
  <c r="W10" i="145"/>
  <c r="U19" i="166" l="1"/>
  <c r="U12"/>
  <c r="U13"/>
  <c r="U21"/>
  <c r="U16"/>
  <c r="U14"/>
  <c r="U17"/>
  <c r="U15"/>
  <c r="U22"/>
  <c r="U24"/>
  <c r="U11"/>
  <c r="U18"/>
  <c r="U23"/>
  <c r="T25" i="157"/>
  <c r="T12"/>
  <c r="T28"/>
  <c r="T13"/>
  <c r="T10"/>
  <c r="T29"/>
  <c r="T17"/>
  <c r="T21"/>
  <c r="T14"/>
  <c r="T20"/>
  <c r="T23"/>
  <c r="T18"/>
  <c r="T15"/>
  <c r="T27"/>
  <c r="T26"/>
  <c r="T24"/>
  <c r="T22"/>
  <c r="T11"/>
  <c r="T9"/>
  <c r="T16"/>
  <c r="Q10"/>
  <c r="Q11"/>
  <c r="Q18"/>
  <c r="Q27"/>
  <c r="Q14"/>
  <c r="Q15"/>
  <c r="Q26"/>
  <c r="Q21"/>
  <c r="Q12"/>
  <c r="Q22"/>
  <c r="Q25"/>
  <c r="Q24"/>
  <c r="Q28"/>
  <c r="Q17"/>
  <c r="Q16"/>
  <c r="Q29"/>
  <c r="Q9"/>
  <c r="Q20"/>
  <c r="Q13"/>
  <c r="Q23"/>
  <c r="N25"/>
  <c r="N24"/>
  <c r="N20"/>
  <c r="N28"/>
  <c r="N13"/>
  <c r="N23"/>
  <c r="N26"/>
  <c r="N29"/>
  <c r="N27"/>
  <c r="N18"/>
  <c r="N11"/>
  <c r="N10"/>
  <c r="N21"/>
  <c r="N14"/>
  <c r="N9"/>
  <c r="N17"/>
  <c r="N12"/>
  <c r="N16"/>
  <c r="N22"/>
  <c r="N15"/>
  <c r="U14" i="156"/>
  <c r="U12"/>
  <c r="U19"/>
  <c r="U29"/>
  <c r="U20"/>
  <c r="U21"/>
  <c r="U23"/>
  <c r="U24"/>
  <c r="U13"/>
  <c r="U22"/>
  <c r="U18"/>
  <c r="U17"/>
  <c r="U28"/>
  <c r="U15"/>
  <c r="U16"/>
  <c r="U32"/>
  <c r="U26"/>
  <c r="U31"/>
  <c r="U30"/>
  <c r="U25"/>
  <c r="N21"/>
  <c r="N26"/>
  <c r="N22"/>
  <c r="N24"/>
  <c r="N30"/>
  <c r="N13"/>
  <c r="N17"/>
  <c r="N15"/>
  <c r="N23"/>
  <c r="N18"/>
  <c r="N14"/>
  <c r="N12"/>
  <c r="N20"/>
  <c r="N25"/>
  <c r="N19"/>
  <c r="N32"/>
  <c r="N29"/>
  <c r="N16"/>
  <c r="N31"/>
  <c r="N28"/>
  <c r="T10" i="145"/>
  <c r="T16"/>
  <c r="T13"/>
  <c r="T11"/>
  <c r="T12"/>
  <c r="T14"/>
  <c r="T15"/>
  <c r="Q11"/>
  <c r="Q15"/>
  <c r="Q13"/>
  <c r="Q14"/>
  <c r="Q12"/>
  <c r="Q16"/>
  <c r="N14"/>
  <c r="N15"/>
  <c r="N12"/>
  <c r="N13"/>
  <c r="N11"/>
  <c r="N16"/>
  <c r="T12" i="106"/>
  <c r="T9"/>
  <c r="T17"/>
  <c r="T22"/>
  <c r="T24"/>
  <c r="T11"/>
  <c r="T28"/>
  <c r="T25"/>
  <c r="T20"/>
  <c r="T23"/>
  <c r="T16"/>
  <c r="T15"/>
  <c r="T21"/>
  <c r="T27"/>
  <c r="T19"/>
  <c r="T18"/>
  <c r="T10"/>
  <c r="T13"/>
  <c r="T14"/>
  <c r="N25"/>
  <c r="N9"/>
  <c r="N19"/>
  <c r="N18"/>
  <c r="N10"/>
  <c r="N21"/>
  <c r="N27"/>
  <c r="N24"/>
  <c r="N16"/>
  <c r="N11"/>
  <c r="N13"/>
  <c r="N14"/>
  <c r="N28"/>
  <c r="N12"/>
  <c r="N17"/>
  <c r="N22"/>
  <c r="N20"/>
  <c r="N23"/>
  <c r="N15"/>
  <c r="Q15"/>
  <c r="Q19"/>
  <c r="Q25"/>
  <c r="Q18"/>
  <c r="Q12"/>
  <c r="Q16"/>
  <c r="Q21"/>
  <c r="Q23"/>
  <c r="Q9"/>
  <c r="Q11"/>
  <c r="Q14"/>
  <c r="Q13"/>
  <c r="Q22"/>
  <c r="Q28"/>
  <c r="Q10"/>
  <c r="Q20"/>
  <c r="Q27"/>
  <c r="Q24"/>
  <c r="Q17"/>
  <c r="T11" i="164"/>
  <c r="T12"/>
  <c r="Q11"/>
  <c r="Q12"/>
  <c r="N11"/>
  <c r="N12"/>
  <c r="T23" i="165"/>
  <c r="T11"/>
  <c r="T18"/>
  <c r="T14"/>
  <c r="T24"/>
  <c r="T15"/>
  <c r="T13"/>
  <c r="T17"/>
  <c r="T22"/>
  <c r="T16"/>
  <c r="T21"/>
  <c r="T20"/>
  <c r="T19"/>
  <c r="T12"/>
  <c r="N21"/>
  <c r="N20"/>
  <c r="N19"/>
  <c r="N13"/>
  <c r="N24"/>
  <c r="N12"/>
  <c r="N16"/>
  <c r="N15"/>
  <c r="N22"/>
  <c r="N23"/>
  <c r="N11"/>
  <c r="N18"/>
  <c r="N14"/>
  <c r="N17"/>
  <c r="Q21"/>
  <c r="Q20"/>
  <c r="Q19"/>
  <c r="Q13"/>
  <c r="Q24"/>
  <c r="Q12"/>
  <c r="Q16"/>
  <c r="Q17"/>
  <c r="Q22"/>
  <c r="Q23"/>
  <c r="Q11"/>
  <c r="Q18"/>
  <c r="Q14"/>
  <c r="Q15"/>
  <c r="U18" i="169"/>
  <c r="U30"/>
  <c r="U13"/>
  <c r="U21"/>
  <c r="U34"/>
  <c r="U14"/>
  <c r="U24"/>
  <c r="U32"/>
  <c r="U25"/>
  <c r="U33"/>
  <c r="U26"/>
  <c r="U23"/>
  <c r="U12"/>
  <c r="U11"/>
  <c r="U28"/>
  <c r="U16"/>
  <c r="U31"/>
  <c r="U15"/>
  <c r="U22"/>
  <c r="U20"/>
  <c r="U27"/>
  <c r="U19"/>
  <c r="U17"/>
  <c r="N25"/>
  <c r="N24"/>
  <c r="N32"/>
  <c r="N26"/>
  <c r="N30"/>
  <c r="N15"/>
  <c r="N31"/>
  <c r="N21"/>
  <c r="N12"/>
  <c r="N28"/>
  <c r="N14"/>
  <c r="N20"/>
  <c r="N13"/>
  <c r="N17"/>
  <c r="N34"/>
  <c r="N16"/>
  <c r="N19"/>
  <c r="N27"/>
  <c r="N23"/>
  <c r="N11"/>
  <c r="N22"/>
  <c r="N33"/>
  <c r="N18"/>
  <c r="Z29"/>
  <c r="T10" i="177"/>
  <c r="T19" i="157"/>
  <c r="Q19"/>
  <c r="Y19"/>
  <c r="Q10" i="145"/>
  <c r="N10"/>
  <c r="U20" i="166"/>
  <c r="T26" i="106"/>
  <c r="Q26"/>
  <c r="N26"/>
  <c r="T10" i="165"/>
  <c r="Q10"/>
  <c r="N10"/>
  <c r="N29" i="169"/>
  <c r="Y10" i="177"/>
  <c r="N10"/>
  <c r="N19" i="157"/>
  <c r="Z20" i="166"/>
  <c r="Y11" i="176"/>
  <c r="Y10" i="165"/>
  <c r="U29" i="169"/>
  <c r="Z27" i="156"/>
  <c r="N27"/>
  <c r="U27"/>
  <c r="Y11" i="164"/>
  <c r="Y26" i="106"/>
  <c r="Y10" i="145"/>
</calcChain>
</file>

<file path=xl/sharedStrings.xml><?xml version="1.0" encoding="utf-8"?>
<sst xmlns="http://schemas.openxmlformats.org/spreadsheetml/2006/main" count="4127" uniqueCount="782">
  <si>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</si>
  <si>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</si>
  <si>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</si>
  <si>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</si>
  <si>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</si>
  <si>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</si>
  <si>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</si>
  <si>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</si>
  <si>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</si>
  <si>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</si>
  <si>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</si>
  <si>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</si>
  <si>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</si>
  <si>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</si>
  <si>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</si>
  <si>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</si>
  <si>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</si>
  <si>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</si>
  <si>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</si>
  <si>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</si>
  <si>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</si>
  <si>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</si>
  <si>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</si>
  <si>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</si>
  <si>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</si>
  <si>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</si>
  <si>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</si>
  <si>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</si>
  <si>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</si>
  <si>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</si>
  <si>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</si>
  <si>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</si>
  <si>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</si>
  <si>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</si>
  <si>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</si>
  <si>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</si>
  <si>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</si>
  <si>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Егорова А.А.</t>
  </si>
  <si>
    <t>КМС</t>
  </si>
  <si>
    <t>МС</t>
  </si>
  <si>
    <t>Малый приз</t>
  </si>
  <si>
    <t>Ветеринарный делегат</t>
  </si>
  <si>
    <t xml:space="preserve">Главный судья </t>
  </si>
  <si>
    <t>Медиана</t>
  </si>
  <si>
    <t>1К</t>
  </si>
  <si>
    <t>Технический делегат</t>
  </si>
  <si>
    <t>КСК "Вента-арена" / Ленинградская область</t>
  </si>
  <si>
    <t>Состав судейское коллегии</t>
  </si>
  <si>
    <t>Судья-инспектор (шеф-стюард)</t>
  </si>
  <si>
    <t>СПРАВКА о составе судейское коллегии</t>
  </si>
  <si>
    <t xml:space="preserve"> -</t>
  </si>
  <si>
    <t>ч/в /
Санкт-Петербург</t>
  </si>
  <si>
    <t>Ассистент шеф-стюарда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</si>
  <si>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</si>
  <si>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</si>
  <si>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</si>
  <si>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</si>
  <si>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</si>
  <si>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</si>
  <si>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</si>
  <si>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Комина М.</t>
  </si>
  <si>
    <t>Командный приз. Дети</t>
  </si>
  <si>
    <t>СПб ГБУ СШОР по КС и СП</t>
  </si>
  <si>
    <t>001708</t>
  </si>
  <si>
    <t>023067</t>
  </si>
  <si>
    <t>Ушкова К.</t>
  </si>
  <si>
    <t>Русинова Е.П.</t>
  </si>
  <si>
    <t>Ружинская Е.В.</t>
  </si>
  <si>
    <t>КСК "Вента-Арена" / Ленинградская область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</si>
  <si>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</si>
  <si>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</si>
  <si>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</si>
  <si>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</si>
  <si>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</si>
  <si>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</si>
  <si>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</si>
  <si>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</si>
  <si>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Тест FEI 2009г. (ред. 2016г.) «Езда для 3-4-летних лошадей.»</t>
  </si>
  <si>
    <t>КСК "Вента" / 
Санкт-Петербург</t>
  </si>
  <si>
    <t>КСК "Виктори Хорс Клаб" / 
Санкт-Петербург</t>
  </si>
  <si>
    <t>Тест FEI 2009г. (ред. 2016г.) «Предварительная езда для 5-летних лошадей.» / Открытый класс</t>
  </si>
  <si>
    <t>Лудина И. - ВК - Санкт-Петербург</t>
  </si>
  <si>
    <t>007989</t>
  </si>
  <si>
    <t>Хмелев М.</t>
  </si>
  <si>
    <t>001393</t>
  </si>
  <si>
    <t>КСК "Петростиль" / 
Санкт-Петербург</t>
  </si>
  <si>
    <t>059999</t>
  </si>
  <si>
    <t>011364</t>
  </si>
  <si>
    <t>Гаврич М.</t>
  </si>
  <si>
    <t>016999</t>
  </si>
  <si>
    <t>020585</t>
  </si>
  <si>
    <t>Воронцова И.</t>
  </si>
  <si>
    <t>017351</t>
  </si>
  <si>
    <t>Чугунова И.</t>
  </si>
  <si>
    <t>018905</t>
  </si>
  <si>
    <t>Боброва М.</t>
  </si>
  <si>
    <t>Макарова И.</t>
  </si>
  <si>
    <t>КСК "Приор" / 
Ленинградская область</t>
  </si>
  <si>
    <t>1Ю</t>
  </si>
  <si>
    <t>004036</t>
  </si>
  <si>
    <t>045406</t>
  </si>
  <si>
    <t>Мянд А.</t>
  </si>
  <si>
    <t>025809</t>
  </si>
  <si>
    <t>025810</t>
  </si>
  <si>
    <t>Лудина И.В.</t>
  </si>
  <si>
    <t>023005</t>
  </si>
  <si>
    <t>допущен</t>
  </si>
  <si>
    <t>Загоруйко С. - ВК - Санкт-Петербург</t>
  </si>
  <si>
    <t>самостоятельно</t>
  </si>
  <si>
    <t>082000</t>
  </si>
  <si>
    <t>025570</t>
  </si>
  <si>
    <t>Латышев А.</t>
  </si>
  <si>
    <t>КСК "Олики" /
 Санкт-Петербург</t>
  </si>
  <si>
    <r>
      <t xml:space="preserve">КУЦОБИНА </t>
    </r>
    <r>
      <rPr>
        <sz val="8"/>
        <rFont val="Verdana"/>
        <family val="2"/>
        <charset val="204"/>
      </rPr>
      <t>Виктория</t>
    </r>
  </si>
  <si>
    <r>
      <t>НЭВЕР</t>
    </r>
    <r>
      <rPr>
        <sz val="8"/>
        <rFont val="Verdana"/>
        <family val="2"/>
        <charset val="204"/>
      </rPr>
      <t>-18, жер., гнед., полукр., Басси, Россия</t>
    </r>
  </si>
  <si>
    <t>001067</t>
  </si>
  <si>
    <t>025573</t>
  </si>
  <si>
    <t>016148</t>
  </si>
  <si>
    <t>Елкина Ю.</t>
  </si>
  <si>
    <t>067097</t>
  </si>
  <si>
    <t>025584</t>
  </si>
  <si>
    <t>ч/в / 
Санкт-Петербург</t>
  </si>
  <si>
    <t>Гарник В.</t>
  </si>
  <si>
    <t>057801</t>
  </si>
  <si>
    <t>025873</t>
  </si>
  <si>
    <t>Епишина М.</t>
  </si>
  <si>
    <t>Кушнир М.</t>
  </si>
  <si>
    <t>КСК "Конная Лахта" / 
Ленинградская область</t>
  </si>
  <si>
    <r>
      <t xml:space="preserve">ХМЕЛЕВ </t>
    </r>
    <r>
      <rPr>
        <sz val="8"/>
        <rFont val="Verdana"/>
        <family val="2"/>
        <charset val="204"/>
      </rPr>
      <t>Михаил</t>
    </r>
  </si>
  <si>
    <r>
      <t>БОН КЁР БОН ШАРМЁР</t>
    </r>
    <r>
      <rPr>
        <sz val="8"/>
        <rFont val="Verdana"/>
        <family val="2"/>
        <charset val="204"/>
      </rPr>
      <t>-17, мер., т.-гнед., ганн., Бон Кёр, Германия</t>
    </r>
  </si>
  <si>
    <r>
      <t>КАРДИНАЛ</t>
    </r>
    <r>
      <rPr>
        <sz val="8"/>
        <rFont val="Verdana"/>
        <family val="2"/>
        <charset val="204"/>
      </rPr>
      <t>-14, мер., т.-гн., полукр., Копенгаген, Россия</t>
    </r>
  </si>
  <si>
    <r>
      <t xml:space="preserve">МЯНД </t>
    </r>
    <r>
      <rPr>
        <sz val="8"/>
        <rFont val="Verdana"/>
        <family val="2"/>
        <charset val="204"/>
      </rPr>
      <t>Анна</t>
    </r>
  </si>
  <si>
    <r>
      <t>ГАМБИТ</t>
    </r>
    <r>
      <rPr>
        <sz val="8"/>
        <rFont val="Verdana"/>
        <family val="2"/>
        <charset val="204"/>
      </rPr>
      <t>-17, мер., т.-гнед., полукр., Гербион, Россия</t>
    </r>
  </si>
  <si>
    <r>
      <t>ГАРНИК</t>
    </r>
    <r>
      <rPr>
        <sz val="8"/>
        <rFont val="Verdana"/>
        <family val="2"/>
        <charset val="204"/>
      </rPr>
      <t xml:space="preserve"> Анастасия</t>
    </r>
  </si>
  <si>
    <r>
      <t>КРЕЗ</t>
    </r>
    <r>
      <rPr>
        <sz val="8"/>
        <rFont val="Verdana"/>
        <family val="2"/>
        <charset val="204"/>
      </rPr>
      <t>-15, коб., вор., голл. тепл., Грей Фланелл, Нидерланды</t>
    </r>
  </si>
  <si>
    <r>
      <t>ТВОРОГОВА-КУЗНЕЦОВА</t>
    </r>
    <r>
      <rPr>
        <sz val="8"/>
        <rFont val="Verdana"/>
        <family val="2"/>
        <charset val="204"/>
      </rPr>
      <t xml:space="preserve"> Полина, 2001</t>
    </r>
  </si>
  <si>
    <r>
      <t>Д ГУГЛ</t>
    </r>
    <r>
      <rPr>
        <sz val="8"/>
        <rFont val="Verdana"/>
        <family val="2"/>
        <charset val="204"/>
      </rPr>
      <t>-17, жер., вор., фриз., Джей Голиаф, Россия</t>
    </r>
  </si>
  <si>
    <r>
      <t>МИЛЛИАНА Ф</t>
    </r>
    <r>
      <rPr>
        <sz val="8"/>
        <rFont val="Verdana"/>
        <family val="2"/>
        <charset val="204"/>
      </rPr>
      <t>-17, коб., гнед., голл. тепл., Ай Кетчер, Нидерланды</t>
    </r>
  </si>
  <si>
    <t>026096</t>
  </si>
  <si>
    <t>082708</t>
  </si>
  <si>
    <t>022083</t>
  </si>
  <si>
    <t>032109</t>
  </si>
  <si>
    <t>027123</t>
  </si>
  <si>
    <r>
      <t xml:space="preserve">ЛЫКОВА </t>
    </r>
    <r>
      <rPr>
        <sz val="8"/>
        <rFont val="Verdana"/>
        <family val="2"/>
        <charset val="204"/>
      </rPr>
      <t>Сабина, 2010</t>
    </r>
  </si>
  <si>
    <r>
      <t>ДАЙМОНД</t>
    </r>
    <r>
      <rPr>
        <sz val="8"/>
        <rFont val="Verdana"/>
        <family val="2"/>
        <charset val="204"/>
      </rPr>
      <t xml:space="preserve">-15 (), жер., чал., уэльск. пони, Отважное Сердце, Архангельская область </t>
    </r>
  </si>
  <si>
    <r>
      <t>ПАРАЛЛЕЛС АМАЛИЯ</t>
    </r>
    <r>
      <rPr>
        <sz val="8"/>
        <rFont val="Verdana"/>
        <family val="2"/>
        <charset val="204"/>
      </rPr>
      <t xml:space="preserve">-15 (127), коб., бур., уэльск. пони, Вармтебронс Хилке, Нидерланды </t>
    </r>
  </si>
  <si>
    <r>
      <t xml:space="preserve">ГРОМОВА </t>
    </r>
    <r>
      <rPr>
        <sz val="8"/>
        <rFont val="Verdana"/>
        <family val="2"/>
        <charset val="204"/>
      </rPr>
      <t>Мария, 2009</t>
    </r>
    <r>
      <rPr>
        <b/>
        <sz val="8"/>
        <rFont val="Verdana"/>
        <family val="2"/>
        <charset val="204"/>
      </rPr>
      <t xml:space="preserve"> </t>
    </r>
  </si>
  <si>
    <t>СПб ГБУ СШОР по кс и сп / 
Санкт-Петербург</t>
  </si>
  <si>
    <t>023510</t>
  </si>
  <si>
    <t>016131</t>
  </si>
  <si>
    <t>Пелеева Ю.Н.</t>
  </si>
  <si>
    <t>Пелеева Ю.</t>
  </si>
  <si>
    <t>009462</t>
  </si>
  <si>
    <t>033808</t>
  </si>
  <si>
    <t>024890</t>
  </si>
  <si>
    <t>Венидиктова П.</t>
  </si>
  <si>
    <t>047706</t>
  </si>
  <si>
    <t>009150</t>
  </si>
  <si>
    <t>Дука А.</t>
  </si>
  <si>
    <t>009501</t>
  </si>
  <si>
    <t>036205</t>
  </si>
  <si>
    <t>052207</t>
  </si>
  <si>
    <t>016102</t>
  </si>
  <si>
    <r>
      <t xml:space="preserve">СТЕПАНЕНКО </t>
    </r>
    <r>
      <rPr>
        <sz val="8"/>
        <rFont val="Verdana"/>
        <family val="2"/>
        <charset val="204"/>
      </rPr>
      <t>Николай, 2008</t>
    </r>
  </si>
  <si>
    <r>
      <t>ВАНЕССА ФОН КАРЦЕВО</t>
    </r>
    <r>
      <rPr>
        <sz val="8"/>
        <rFont val="Verdana"/>
        <family val="2"/>
        <charset val="204"/>
      </rPr>
      <t>-15, коб., вор., Джерке Ван Коуденбургх, ПКФ "Карцево"</t>
    </r>
  </si>
  <si>
    <r>
      <t xml:space="preserve">МУДРЯКОВА </t>
    </r>
    <r>
      <rPr>
        <sz val="8"/>
        <rFont val="Verdana"/>
        <family val="2"/>
        <charset val="204"/>
      </rPr>
      <t>София, 2010</t>
    </r>
  </si>
  <si>
    <r>
      <t>МАТЕО</t>
    </r>
    <r>
      <rPr>
        <sz val="8"/>
        <rFont val="Verdana"/>
        <family val="2"/>
        <charset val="204"/>
      </rPr>
      <t>-12, мерин, гн. полукр., Тайбэй, Россия</t>
    </r>
  </si>
  <si>
    <r>
      <t>БУЛЕВАР</t>
    </r>
    <r>
      <rPr>
        <sz val="8"/>
        <rFont val="Verdana"/>
        <family val="2"/>
        <charset val="204"/>
      </rPr>
      <t>-06, мер., гнед., ганн.,  Бенедикт, Россия</t>
    </r>
  </si>
  <si>
    <r>
      <t xml:space="preserve">УШАКОВА </t>
    </r>
    <r>
      <rPr>
        <sz val="8"/>
        <rFont val="Verdana"/>
        <family val="2"/>
        <charset val="204"/>
      </rPr>
      <t>Марина, 2008</t>
    </r>
  </si>
  <si>
    <r>
      <t>ЛЕДИ ХИЛЛТОП</t>
    </r>
    <r>
      <rPr>
        <sz val="8"/>
        <rFont val="Verdana"/>
        <family val="2"/>
        <charset val="204"/>
      </rPr>
      <t>-15, коб., игрен., полукр., Хэппи Вей, Россия</t>
    </r>
  </si>
  <si>
    <r>
      <t xml:space="preserve">МОНОСОВА 
</t>
    </r>
    <r>
      <rPr>
        <sz val="8"/>
        <rFont val="Verdana"/>
        <family val="2"/>
        <charset val="204"/>
      </rPr>
      <t>Диана, 2006</t>
    </r>
  </si>
  <si>
    <r>
      <t>КАПИТАНО ЗЭД</t>
    </r>
    <r>
      <rPr>
        <sz val="8"/>
        <rFont val="Verdana"/>
        <family val="2"/>
        <charset val="204"/>
      </rPr>
      <t>-08,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 xml:space="preserve">мер., сер., цанг., Каролус II, Нидерланды </t>
    </r>
  </si>
  <si>
    <r>
      <t>ВАСИЛЕВСКАЯ</t>
    </r>
    <r>
      <rPr>
        <sz val="8"/>
        <rFont val="Verdana"/>
        <family val="2"/>
        <charset val="204"/>
      </rPr>
      <t xml:space="preserve"> Кристина, 2006</t>
    </r>
  </si>
  <si>
    <r>
      <t>ПАДИШАХ</t>
    </r>
    <r>
      <rPr>
        <sz val="8"/>
        <rFont val="Verdana"/>
        <family val="2"/>
        <charset val="204"/>
      </rPr>
      <t>-04,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сер., трак., Август, Беларусь</t>
    </r>
  </si>
  <si>
    <r>
      <t xml:space="preserve">КОРОБЕЙНИКОВА </t>
    </r>
    <r>
      <rPr>
        <sz val="8"/>
        <rFont val="Verdana"/>
        <family val="2"/>
        <charset val="204"/>
      </rPr>
      <t>Камилла, 2005</t>
    </r>
  </si>
  <si>
    <r>
      <t>ФЛИПИАН</t>
    </r>
    <r>
      <rPr>
        <sz val="8"/>
        <rFont val="Verdana"/>
        <family val="2"/>
        <charset val="204"/>
      </rPr>
      <t>-06, мер., бур., ганн., Покахонтас, КК "Прометей"</t>
    </r>
  </si>
  <si>
    <r>
      <t xml:space="preserve">САМОШКИНА </t>
    </r>
    <r>
      <rPr>
        <sz val="8"/>
        <rFont val="Verdana"/>
        <family val="2"/>
        <charset val="204"/>
      </rPr>
      <t>Софья, 2007</t>
    </r>
  </si>
  <si>
    <r>
      <t>ЛОРД-</t>
    </r>
    <r>
      <rPr>
        <sz val="8"/>
        <rFont val="Verdana"/>
        <family val="2"/>
        <charset val="204"/>
      </rPr>
      <t>08, мер., гнед., полукр., Лескор, Беларусь</t>
    </r>
  </si>
  <si>
    <r>
      <t>БОБРОВА</t>
    </r>
    <r>
      <rPr>
        <sz val="8"/>
        <rFont val="Verdana"/>
        <family val="2"/>
        <charset val="204"/>
      </rPr>
      <t xml:space="preserve"> Варвара, 2005</t>
    </r>
  </si>
  <si>
    <r>
      <t>ДИЕГО</t>
    </r>
    <r>
      <rPr>
        <sz val="8"/>
        <rFont val="Verdana"/>
        <family val="2"/>
        <charset val="204"/>
      </rPr>
      <t>-08, мер., т.-гнед., голл., Флеминг, Нидерланды</t>
    </r>
  </si>
  <si>
    <t>037002</t>
  </si>
  <si>
    <t xml:space="preserve"> 017320</t>
  </si>
  <si>
    <t>025096</t>
  </si>
  <si>
    <t>001980</t>
  </si>
  <si>
    <t>Стуканцева Д.</t>
  </si>
  <si>
    <t>063400</t>
  </si>
  <si>
    <t>КСК "Петростиль" / 
Ленинградская область</t>
  </si>
  <si>
    <t>009486</t>
  </si>
  <si>
    <t>011244</t>
  </si>
  <si>
    <t>Каменцева Т.</t>
  </si>
  <si>
    <t>015034</t>
  </si>
  <si>
    <t>Романова О.</t>
  </si>
  <si>
    <r>
      <t xml:space="preserve">ГАВРИЧ </t>
    </r>
    <r>
      <rPr>
        <sz val="8"/>
        <rFont val="Verdana"/>
        <family val="2"/>
        <charset val="204"/>
      </rPr>
      <t>Анна</t>
    </r>
  </si>
  <si>
    <r>
      <t>СИМФОНИ-</t>
    </r>
    <r>
      <rPr>
        <sz val="8"/>
        <rFont val="Verdana"/>
        <family val="2"/>
        <charset val="204"/>
      </rPr>
      <t>08, жер., карак., ганн., Сандро Хит, Германия</t>
    </r>
  </si>
  <si>
    <r>
      <t xml:space="preserve">КОЛЕСНИКОВА </t>
    </r>
    <r>
      <rPr>
        <sz val="8"/>
        <rFont val="Verdana"/>
        <family val="2"/>
        <charset val="204"/>
      </rPr>
      <t>Полина, 2002</t>
    </r>
  </si>
  <si>
    <r>
      <t>ФОРЭВЕР ДБГ</t>
    </r>
    <r>
      <rPr>
        <sz val="8"/>
        <rFont val="Verdana"/>
        <family val="2"/>
        <charset val="204"/>
      </rPr>
      <t>-10,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рыж., гол. тепл., Вивальди, Нидерланды</t>
    </r>
  </si>
  <si>
    <r>
      <t xml:space="preserve">ЛАТЫШЕВ </t>
    </r>
    <r>
      <rPr>
        <sz val="8"/>
        <rFont val="Verdana"/>
        <family val="2"/>
        <charset val="204"/>
      </rPr>
      <t>Андрей</t>
    </r>
  </si>
  <si>
    <r>
      <t xml:space="preserve">СТУКАНЦЕВА </t>
    </r>
    <r>
      <rPr>
        <sz val="8"/>
        <rFont val="Verdana"/>
        <family val="2"/>
        <charset val="204"/>
      </rPr>
      <t>Дарина</t>
    </r>
  </si>
  <si>
    <r>
      <t xml:space="preserve">ВЕНИДИКТОВА </t>
    </r>
    <r>
      <rPr>
        <sz val="8"/>
        <rFont val="Verdana"/>
        <family val="2"/>
        <charset val="204"/>
      </rPr>
      <t>Полина</t>
    </r>
  </si>
  <si>
    <r>
      <t xml:space="preserve">КУШНИР </t>
    </r>
    <r>
      <rPr>
        <sz val="8"/>
        <rFont val="Verdana"/>
        <family val="2"/>
        <charset val="204"/>
      </rPr>
      <t>Лира</t>
    </r>
  </si>
  <si>
    <r>
      <t>ЛОБЕР КРАНЦ</t>
    </r>
    <r>
      <rPr>
        <sz val="8"/>
        <rFont val="Verdana"/>
        <family val="2"/>
        <charset val="204"/>
      </rPr>
      <t>-08, мер, гнед, ганн, Дон Фредерико, Германия</t>
    </r>
  </si>
  <si>
    <r>
      <t>КАВАЛЕР</t>
    </r>
    <r>
      <rPr>
        <sz val="8"/>
        <rFont val="Verdana"/>
        <family val="2"/>
        <charset val="204"/>
      </rPr>
      <t>-05, мер., гнед., ганн., Койот Агли, к/з "Георгенбург"</t>
    </r>
  </si>
  <si>
    <r>
      <t xml:space="preserve">ВОРОНЦОВА </t>
    </r>
    <r>
      <rPr>
        <sz val="8"/>
        <rFont val="Verdana"/>
        <family val="2"/>
        <charset val="204"/>
      </rPr>
      <t>Анна</t>
    </r>
  </si>
  <si>
    <r>
      <t>ДОН ДИЕГО</t>
    </r>
    <r>
      <rPr>
        <sz val="8"/>
        <rFont val="Verdana"/>
        <family val="2"/>
        <charset val="204"/>
      </rPr>
      <t>-08, мер., рыж., KWPN, Джаз, Нидерланды</t>
    </r>
  </si>
  <si>
    <r>
      <t>КАПАБЛАНКА</t>
    </r>
    <r>
      <rPr>
        <sz val="8"/>
        <rFont val="Verdana"/>
        <family val="2"/>
        <charset val="204"/>
      </rPr>
      <t>-13,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рыж., полукр., Клондайк, Санкт-Петербург</t>
    </r>
  </si>
  <si>
    <t>Большой приз</t>
  </si>
  <si>
    <t>Средний приз 2</t>
  </si>
  <si>
    <t>002880</t>
  </si>
  <si>
    <t>013174</t>
  </si>
  <si>
    <t>Княгиничева Е.</t>
  </si>
  <si>
    <t>Мирецкая И.</t>
  </si>
  <si>
    <r>
      <t xml:space="preserve">АНДРЕЕВА </t>
    </r>
    <r>
      <rPr>
        <sz val="8"/>
        <rFont val="Verdana"/>
        <family val="2"/>
        <charset val="204"/>
      </rPr>
      <t>Полина</t>
    </r>
  </si>
  <si>
    <r>
      <t>МЕРИЛИНС</t>
    </r>
    <r>
      <rPr>
        <sz val="8"/>
        <rFont val="Verdana"/>
        <family val="2"/>
        <charset val="204"/>
      </rPr>
      <t>-04, мер., рыж., латв., Моторс, Латвия</t>
    </r>
  </si>
  <si>
    <t>028810</t>
  </si>
  <si>
    <t>033105</t>
  </si>
  <si>
    <t>020958</t>
  </si>
  <si>
    <t>Данилова И.</t>
  </si>
  <si>
    <r>
      <rPr>
        <b/>
        <sz val="14"/>
        <rFont val="Verdana"/>
        <family val="2"/>
        <charset val="204"/>
      </rPr>
      <t>КУБОК КСК "ВЕНТА-АРЕНА"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</si>
  <si>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t>017241</t>
  </si>
  <si>
    <t>Гринберг О.</t>
  </si>
  <si>
    <r>
      <t>САНГРИЯ</t>
    </r>
    <r>
      <rPr>
        <sz val="8"/>
        <rFont val="Verdana"/>
        <family val="2"/>
        <charset val="204"/>
      </rPr>
      <t>-13, коб., гнед., вестф., Сан Доминик, Германия</t>
    </r>
  </si>
  <si>
    <t>-</t>
  </si>
  <si>
    <r>
      <t xml:space="preserve">УЛЬКО </t>
    </r>
    <r>
      <rPr>
        <sz val="8"/>
        <rFont val="Verdana"/>
        <family val="2"/>
        <charset val="204"/>
      </rPr>
      <t>Диана, 2005</t>
    </r>
  </si>
  <si>
    <r>
      <t>РОДРИГО-</t>
    </r>
    <r>
      <rPr>
        <sz val="8"/>
        <rFont val="Verdana"/>
        <family val="2"/>
        <charset val="204"/>
      </rPr>
      <t>13, мер., гнед., полукр., Драгоценный, Россия</t>
    </r>
  </si>
  <si>
    <t>Локтионов В.</t>
  </si>
  <si>
    <r>
      <rPr>
        <b/>
        <sz val="14"/>
        <rFont val="Verdana"/>
        <family val="2"/>
        <charset val="204"/>
      </rPr>
      <t>КУБОК САНКТ-ПЕТЕРБУРГ, этап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</si>
  <si>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t>Сочеванова О.А.</t>
  </si>
  <si>
    <t>Загоруйко С.А.</t>
  </si>
  <si>
    <t>Судья-секретарь</t>
  </si>
  <si>
    <t>2К</t>
  </si>
  <si>
    <t>Тест FEI 2009г. (ред. 2016г.) «Предварительная езда для 5-летних лошадей.»</t>
  </si>
  <si>
    <t>Е</t>
  </si>
  <si>
    <t>М</t>
  </si>
  <si>
    <r>
      <t xml:space="preserve">СЕМЕНОВА </t>
    </r>
    <r>
      <rPr>
        <sz val="8"/>
        <rFont val="Verdana"/>
        <family val="2"/>
        <charset val="204"/>
      </rPr>
      <t>Дарья, 2010</t>
    </r>
  </si>
  <si>
    <r>
      <rPr>
        <b/>
        <sz val="14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</si>
  <si>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t>072107</t>
  </si>
  <si>
    <r>
      <t xml:space="preserve">ИВАШКЕВИЧ </t>
    </r>
    <r>
      <rPr>
        <sz val="8"/>
        <rFont val="Verdana"/>
        <family val="2"/>
        <charset val="204"/>
      </rPr>
      <t>Ангелина, 2007</t>
    </r>
  </si>
  <si>
    <r>
      <t xml:space="preserve">КУБОК СРЕДИ МОЛОДЫХ ЛОШАДЕЙ, этап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</si>
  <si>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rPr>
        <b/>
        <sz val="14"/>
        <rFont val="Verdana"/>
        <family val="2"/>
        <charset val="204"/>
      </rPr>
      <t xml:space="preserve">КОМАНДНЫЙ ЧЕМПИОНАТ И ПЕРВЕНСТВО САНКТ-ПЕТЕРБУРГА
КУБОК СРЕДИ МОЛОДЫХ ЛОШАДЕЙ, этап
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до 15 лет, юноши и девушки 14-18 лет, юниоры и юниорки 16-21 год, 
юниоры и юниорки 16-25 лет, мужчины и женщины</t>
    </r>
  </si>
  <si>
    <t>21-22 июня 2022 г.</t>
  </si>
  <si>
    <t>Резанова С. - ВК - Вологодская область</t>
  </si>
  <si>
    <t>21 июня 2022 г.</t>
  </si>
  <si>
    <r>
      <t xml:space="preserve">ЛАРИКОВА </t>
    </r>
    <r>
      <rPr>
        <sz val="8"/>
        <rFont val="Verdana"/>
        <family val="2"/>
        <charset val="204"/>
      </rPr>
      <t>Диана, 2000</t>
    </r>
  </si>
  <si>
    <r>
      <t xml:space="preserve">МАТЮХИНА </t>
    </r>
    <r>
      <rPr>
        <sz val="8"/>
        <rFont val="Verdana"/>
        <family val="2"/>
        <charset val="204"/>
      </rPr>
      <t>Алина</t>
    </r>
  </si>
  <si>
    <t>042996</t>
  </si>
  <si>
    <r>
      <t>Н. ЭРЕН</t>
    </r>
    <r>
      <rPr>
        <sz val="8"/>
        <rFont val="Verdana"/>
        <family val="2"/>
        <charset val="204"/>
      </rPr>
      <t>-18, жер., рыж., KWPN, Эдельсон, Россия</t>
    </r>
  </si>
  <si>
    <t>025544</t>
  </si>
  <si>
    <t>Матюхина А.</t>
  </si>
  <si>
    <t>Маругина Е.</t>
  </si>
  <si>
    <t>КЦ "Простор" /
Санкт-Петербург</t>
  </si>
  <si>
    <r>
      <t xml:space="preserve">АРХИПЕНКО </t>
    </r>
    <r>
      <rPr>
        <sz val="8"/>
        <rFont val="Verdana"/>
        <family val="2"/>
        <charset val="204"/>
      </rPr>
      <t>Наталья</t>
    </r>
  </si>
  <si>
    <t>003788</t>
  </si>
  <si>
    <r>
      <t>ПЛУТОН-</t>
    </r>
    <r>
      <rPr>
        <sz val="8"/>
        <rFont val="Verdana"/>
        <family val="2"/>
        <charset val="204"/>
      </rPr>
      <t>17, мер., вор., фризск., Мевес 438, Нидерланды</t>
    </r>
  </si>
  <si>
    <t>025864</t>
  </si>
  <si>
    <t>Абрамова К.</t>
  </si>
  <si>
    <r>
      <t xml:space="preserve">КОНОВАЛОВА </t>
    </r>
    <r>
      <rPr>
        <sz val="8"/>
        <rFont val="Verdana"/>
        <family val="2"/>
        <charset val="204"/>
      </rPr>
      <t>Ксения</t>
    </r>
  </si>
  <si>
    <t>051494</t>
  </si>
  <si>
    <r>
      <t>ЦИСТИАНА-</t>
    </r>
    <r>
      <rPr>
        <sz val="8"/>
        <rFont val="Verdana"/>
        <family val="2"/>
        <charset val="204"/>
      </rPr>
      <t>17, коб., сер., терск., Цистон Х, Россия</t>
    </r>
  </si>
  <si>
    <t>027062</t>
  </si>
  <si>
    <t>Санталова О.</t>
  </si>
  <si>
    <t>КСК "Комарово" /
Санкт-Петербург</t>
  </si>
  <si>
    <r>
      <t>БАЗАЛЬТ</t>
    </r>
    <r>
      <rPr>
        <sz val="8"/>
        <rFont val="Verdana"/>
        <family val="2"/>
        <charset val="204"/>
      </rPr>
      <t>-15, жер., вор., трак., Заалькениг, Россия</t>
    </r>
  </si>
  <si>
    <t>017481</t>
  </si>
  <si>
    <r>
      <rPr>
        <b/>
        <sz val="8"/>
        <rFont val="Verdana"/>
        <family val="2"/>
        <charset val="204"/>
      </rPr>
      <t>САНТАЛОВА</t>
    </r>
    <r>
      <rPr>
        <sz val="8"/>
        <rFont val="Verdana"/>
        <family val="2"/>
        <charset val="204"/>
      </rPr>
      <t xml:space="preserve"> Ольга</t>
    </r>
  </si>
  <si>
    <t>016384</t>
  </si>
  <si>
    <r>
      <t>РЕВЕЛЬ-</t>
    </r>
    <r>
      <rPr>
        <sz val="8"/>
        <rFont val="Verdana"/>
        <family val="2"/>
        <charset val="204"/>
      </rPr>
      <t>17, мер., гнед., датск. тепл., Революшен, Дания</t>
    </r>
  </si>
  <si>
    <t>027945</t>
  </si>
  <si>
    <t>Круглова Е.</t>
  </si>
  <si>
    <t>КСК "Комарово" / 
Санкт-Петербург</t>
  </si>
  <si>
    <r>
      <t xml:space="preserve">УСТРОВА </t>
    </r>
    <r>
      <rPr>
        <sz val="8"/>
        <rFont val="Verdana"/>
        <family val="2"/>
        <charset val="204"/>
      </rPr>
      <t>Мария</t>
    </r>
  </si>
  <si>
    <t>017284</t>
  </si>
  <si>
    <r>
      <t>БРАЙТОН</t>
    </r>
    <r>
      <rPr>
        <sz val="8"/>
        <rFont val="Verdana"/>
        <family val="2"/>
        <charset val="204"/>
      </rPr>
      <t>-17, мер., гнед., немец. спорт., Бернау, Германия</t>
    </r>
  </si>
  <si>
    <t>023272</t>
  </si>
  <si>
    <t>Устрова М.</t>
  </si>
  <si>
    <t>ч/в /
 Ленинградская область</t>
  </si>
  <si>
    <r>
      <t xml:space="preserve">ЗИБАРОВА </t>
    </r>
    <r>
      <rPr>
        <sz val="8"/>
        <rFont val="Verdana"/>
        <family val="2"/>
        <charset val="204"/>
      </rPr>
      <t>Екатерина</t>
    </r>
  </si>
  <si>
    <t>025384</t>
  </si>
  <si>
    <r>
      <t>ЛОРЕНЦ</t>
    </r>
    <r>
      <rPr>
        <sz val="8"/>
        <rFont val="Verdana"/>
        <family val="2"/>
        <charset val="204"/>
      </rPr>
      <t>-16, мер., сер., KWPN, Ап Ту Дейт, Нидерланды</t>
    </r>
  </si>
  <si>
    <t>023027</t>
  </si>
  <si>
    <t>Голубев К.</t>
  </si>
  <si>
    <t xml:space="preserve">Тест FEI 2009г. (ред. 2016г.) «Предварительная езда для 6-летних лошадей.» </t>
  </si>
  <si>
    <r>
      <t xml:space="preserve">РОМАШКИНА </t>
    </r>
    <r>
      <rPr>
        <sz val="8"/>
        <rFont val="Verdana"/>
        <family val="2"/>
        <charset val="204"/>
      </rPr>
      <t>Виктория</t>
    </r>
  </si>
  <si>
    <t>039887</t>
  </si>
  <si>
    <r>
      <t>КРЕДО</t>
    </r>
    <r>
      <rPr>
        <sz val="8"/>
        <rFont val="Verdana"/>
        <family val="2"/>
        <charset val="204"/>
      </rPr>
      <t>-16, мер., т.-гнед., ганн., Копенгаген, Россия</t>
    </r>
  </si>
  <si>
    <t>025961</t>
  </si>
  <si>
    <t>Ромашкина В.</t>
  </si>
  <si>
    <t>Костылева Т.</t>
  </si>
  <si>
    <t>КСК "Трава" / 
Санкт-петербург</t>
  </si>
  <si>
    <t>Предварительный приз - дети. Езда В</t>
  </si>
  <si>
    <r>
      <t xml:space="preserve">БЕЛОБОРОДОВА </t>
    </r>
    <r>
      <rPr>
        <sz val="8"/>
        <rFont val="Verdana"/>
        <family val="2"/>
        <charset val="204"/>
      </rPr>
      <t>Александра, 2009</t>
    </r>
  </si>
  <si>
    <t>021609</t>
  </si>
  <si>
    <r>
      <t>МАГРЕЙ-</t>
    </r>
    <r>
      <rPr>
        <sz val="8"/>
        <rFont val="Verdana"/>
        <family val="2"/>
        <charset val="204"/>
      </rPr>
      <t>12 (147), мер., сер., полукр., Гетман, Россия</t>
    </r>
  </si>
  <si>
    <t>016645</t>
  </si>
  <si>
    <t>Аравина Д.</t>
  </si>
  <si>
    <r>
      <t>ВАСИЛЬЕВА</t>
    </r>
    <r>
      <rPr>
        <sz val="8"/>
        <rFont val="Verdana"/>
        <family val="2"/>
        <charset val="204"/>
      </rPr>
      <t xml:space="preserve"> Виктория, 2009</t>
    </r>
  </si>
  <si>
    <t>027809</t>
  </si>
  <si>
    <r>
      <t>ВАРШАВА</t>
    </r>
    <r>
      <rPr>
        <sz val="8"/>
        <rFont val="Verdana"/>
        <family val="2"/>
        <charset val="204"/>
      </rPr>
      <t>-12, коб., вор., полукр., Возрад, Беларусь</t>
    </r>
  </si>
  <si>
    <t>019377</t>
  </si>
  <si>
    <r>
      <t>МАКСИМУС</t>
    </r>
    <r>
      <rPr>
        <sz val="8"/>
        <rFont val="Verdana"/>
        <family val="2"/>
        <charset val="204"/>
      </rPr>
      <t>-16, мер., вор., полукр., Тесоро, Россия</t>
    </r>
  </si>
  <si>
    <t>027928</t>
  </si>
  <si>
    <r>
      <t xml:space="preserve">ВОРОНИНА </t>
    </r>
    <r>
      <rPr>
        <sz val="8"/>
        <rFont val="Verdana"/>
        <family val="2"/>
        <charset val="204"/>
      </rPr>
      <t>Валерия, 2008</t>
    </r>
  </si>
  <si>
    <t>082808</t>
  </si>
  <si>
    <r>
      <t>КОТТОН ДЖИ</t>
    </r>
    <r>
      <rPr>
        <sz val="8"/>
        <rFont val="Verdana"/>
        <family val="2"/>
        <charset val="204"/>
      </rPr>
      <t>-05, мер., рыж., лит.полукр., Карузо Гут, Литва</t>
    </r>
  </si>
  <si>
    <t>005441</t>
  </si>
  <si>
    <t>Трофимова И.</t>
  </si>
  <si>
    <r>
      <rPr>
        <b/>
        <sz val="8"/>
        <rFont val="Verdana"/>
        <family val="2"/>
        <charset val="204"/>
      </rPr>
      <t>ВОРОНИНА</t>
    </r>
    <r>
      <rPr>
        <sz val="8"/>
        <rFont val="Verdana"/>
        <family val="2"/>
        <charset val="204"/>
      </rPr>
      <t xml:space="preserve"> Варвара, 2008</t>
    </r>
  </si>
  <si>
    <r>
      <rPr>
        <b/>
        <sz val="8"/>
        <rFont val="Verdana"/>
        <family val="2"/>
        <charset val="204"/>
      </rPr>
      <t>ДАЙМОНД</t>
    </r>
    <r>
      <rPr>
        <sz val="8"/>
        <rFont val="Verdana"/>
        <family val="2"/>
        <charset val="204"/>
      </rPr>
      <t xml:space="preserve">-15 (), жер., чал., уэльск. пони, Отважное Сердце, Архангельская область </t>
    </r>
  </si>
  <si>
    <r>
      <t xml:space="preserve">ЕВДОКИМОВА </t>
    </r>
    <r>
      <rPr>
        <sz val="8"/>
        <rFont val="Verdana"/>
        <family val="2"/>
        <charset val="204"/>
      </rPr>
      <t>Арина, 2009</t>
    </r>
  </si>
  <si>
    <t>082909</t>
  </si>
  <si>
    <r>
      <t>ДИЗАЕР</t>
    </r>
    <r>
      <rPr>
        <sz val="9"/>
        <rFont val="Verdana"/>
        <family val="2"/>
        <charset val="204"/>
      </rPr>
      <t>-04,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рыж., уэльс. пони, Бритон Даи, Нидерланды</t>
    </r>
  </si>
  <si>
    <t>011798</t>
  </si>
  <si>
    <r>
      <t xml:space="preserve">ЗЕЛЕНИНА </t>
    </r>
    <r>
      <rPr>
        <sz val="9"/>
        <rFont val="Verdana"/>
        <family val="2"/>
        <charset val="204"/>
      </rPr>
      <t>Евгения, 2008</t>
    </r>
  </si>
  <si>
    <t>057608</t>
  </si>
  <si>
    <r>
      <t xml:space="preserve">КОНДРАШОВА </t>
    </r>
    <r>
      <rPr>
        <sz val="8"/>
        <rFont val="Verdana"/>
        <family val="2"/>
        <charset val="204"/>
      </rPr>
      <t>Дарья, 2009</t>
    </r>
  </si>
  <si>
    <t>007809</t>
  </si>
  <si>
    <r>
      <t xml:space="preserve">КОРОБЕЙНИКОВА </t>
    </r>
    <r>
      <rPr>
        <sz val="8"/>
        <rFont val="Verdana"/>
        <family val="2"/>
        <charset val="204"/>
      </rPr>
      <t>Виолина, 2009</t>
    </r>
  </si>
  <si>
    <t>029309</t>
  </si>
  <si>
    <r>
      <t>ТИТАНИК</t>
    </r>
    <r>
      <rPr>
        <sz val="8"/>
        <rFont val="Verdana"/>
        <family val="2"/>
        <charset val="204"/>
      </rPr>
      <t>-04, мер., гнед., полукр., Кренс, Бурятия Респ</t>
    </r>
  </si>
  <si>
    <t>009964</t>
  </si>
  <si>
    <r>
      <t>КРАСАВЧИК-</t>
    </r>
    <r>
      <rPr>
        <sz val="8"/>
        <rFont val="Verdana"/>
        <family val="2"/>
        <charset val="204"/>
      </rPr>
      <t>13, мер., вор., полукр., Комрад, Беларусь</t>
    </r>
  </si>
  <si>
    <t>019810</t>
  </si>
  <si>
    <r>
      <t xml:space="preserve">МАЙОР </t>
    </r>
    <r>
      <rPr>
        <sz val="8"/>
        <rFont val="Verdana"/>
        <family val="2"/>
        <charset val="204"/>
      </rPr>
      <t>Софья, 2010</t>
    </r>
  </si>
  <si>
    <t>002010</t>
  </si>
  <si>
    <r>
      <t>ВИКОНТ</t>
    </r>
    <r>
      <rPr>
        <sz val="8"/>
        <rFont val="Verdana"/>
        <family val="2"/>
        <charset val="204"/>
      </rPr>
      <t>-09 (131), жер., гнед., арабо-пони, Огонь, Московская область</t>
    </r>
  </si>
  <si>
    <t>010557</t>
  </si>
  <si>
    <t>Загоруйко С.</t>
  </si>
  <si>
    <t>Анисимова Н.</t>
  </si>
  <si>
    <t>ЦКСК "Александрова дача" /
Санкт-Петербург</t>
  </si>
  <si>
    <r>
      <t xml:space="preserve">РАЗГУЛЯЕВА </t>
    </r>
    <r>
      <rPr>
        <sz val="8"/>
        <rFont val="Verdana"/>
        <family val="2"/>
        <charset val="204"/>
      </rPr>
      <t>Александра, 2010</t>
    </r>
  </si>
  <si>
    <t>041910</t>
  </si>
  <si>
    <t>3Ю</t>
  </si>
  <si>
    <r>
      <t>СИР МАККАРТНИ-</t>
    </r>
    <r>
      <rPr>
        <sz val="8"/>
        <rFont val="Verdana"/>
        <family val="2"/>
        <charset val="204"/>
      </rPr>
      <t>12 (132), жер., сол., уэльск. пони, Райбонс Мистер Родин, Россия</t>
    </r>
  </si>
  <si>
    <t>016197</t>
  </si>
  <si>
    <t>Лихицкая О.</t>
  </si>
  <si>
    <r>
      <t xml:space="preserve">САМОШКИНА </t>
    </r>
    <r>
      <rPr>
        <sz val="8"/>
        <rFont val="Verdana"/>
        <family val="2"/>
        <charset val="204"/>
      </rPr>
      <t>Алиса, 2009</t>
    </r>
  </si>
  <si>
    <t>068909</t>
  </si>
  <si>
    <r>
      <t>АЙ ЛАВ Ю</t>
    </r>
    <r>
      <rPr>
        <sz val="8"/>
        <rFont val="Verdana"/>
        <family val="2"/>
        <charset val="204"/>
      </rPr>
      <t>-08, мер., сер., полукр., Алидар, КК "Щеглово"</t>
    </r>
  </si>
  <si>
    <t>015009</t>
  </si>
  <si>
    <r>
      <t xml:space="preserve">СЕРГЕЕВА </t>
    </r>
    <r>
      <rPr>
        <sz val="8"/>
        <rFont val="Verdana"/>
        <family val="2"/>
        <charset val="204"/>
      </rPr>
      <t>София, 2008</t>
    </r>
  </si>
  <si>
    <t>002908</t>
  </si>
  <si>
    <r>
      <t>МЕДЖИК ОФ ДЕСТЕНИ-</t>
    </r>
    <r>
      <rPr>
        <sz val="8"/>
        <rFont val="Verdana"/>
        <family val="2"/>
        <charset val="204"/>
      </rPr>
      <t>10 (128), коб., гнед., класс пони, Гипноз, Россия</t>
    </r>
  </si>
  <si>
    <t>016629</t>
  </si>
  <si>
    <t>Ильина А.</t>
  </si>
  <si>
    <r>
      <t xml:space="preserve">СКРЫННИКОВА </t>
    </r>
    <r>
      <rPr>
        <sz val="8"/>
        <rFont val="Verdana"/>
        <family val="2"/>
        <charset val="204"/>
      </rPr>
      <t>Дарья, 2010</t>
    </r>
  </si>
  <si>
    <t>037510</t>
  </si>
  <si>
    <r>
      <t>КАРМАДАЛ</t>
    </r>
    <r>
      <rPr>
        <sz val="8"/>
        <rFont val="Verdana"/>
        <family val="2"/>
        <charset val="204"/>
      </rPr>
      <t>-10 (132)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 xml:space="preserve">жер., палом., пони класс, Расетвуд Элэйшн 65529, Великобритания </t>
    </r>
  </si>
  <si>
    <t>011811</t>
  </si>
  <si>
    <t>Кольцова Т.</t>
  </si>
  <si>
    <t>КСК "Приор" /
Ленинградская область</t>
  </si>
  <si>
    <r>
      <t xml:space="preserve">СТЕПАНОВА </t>
    </r>
    <r>
      <rPr>
        <sz val="8"/>
        <rFont val="Verdana"/>
        <family val="2"/>
        <charset val="204"/>
      </rPr>
      <t>Дарья, 2010</t>
    </r>
  </si>
  <si>
    <t>033410</t>
  </si>
  <si>
    <r>
      <t xml:space="preserve">ФЕДОРОВА </t>
    </r>
    <r>
      <rPr>
        <sz val="8"/>
        <rFont val="Verdana"/>
        <family val="2"/>
        <charset val="204"/>
      </rPr>
      <t>Александра, 2008</t>
    </r>
  </si>
  <si>
    <t>000708</t>
  </si>
  <si>
    <r>
      <t>РАЙБЕРИ РЕВЕНТОН</t>
    </r>
    <r>
      <rPr>
        <sz val="8"/>
        <rFont val="Verdana"/>
        <family val="2"/>
        <charset val="204"/>
      </rPr>
      <t>-05, мер., гнед., ганн., Руссо, Нидерланды</t>
    </r>
  </si>
  <si>
    <t>008312</t>
  </si>
  <si>
    <t>Федоров Н.</t>
  </si>
  <si>
    <t>Федорова Ю.</t>
  </si>
  <si>
    <t>КСК "Виннер" /
Санкт-Петербург</t>
  </si>
  <si>
    <t>Командный зачет</t>
  </si>
  <si>
    <t>Результат</t>
  </si>
  <si>
    <t>Итоговый результат</t>
  </si>
  <si>
    <t>КП дети, 
%</t>
  </si>
  <si>
    <t>Лудина И.В. - ВК - Санкт-Петербург</t>
  </si>
  <si>
    <t>Загоруйко С.А. - ВК - Санкт-Петербург</t>
  </si>
  <si>
    <t>КП юноши, 
%</t>
  </si>
  <si>
    <r>
      <t xml:space="preserve">АРСЕНЬЕВА </t>
    </r>
    <r>
      <rPr>
        <sz val="8"/>
        <rFont val="Verdana"/>
        <family val="2"/>
        <charset val="204"/>
      </rPr>
      <t>Екатерина, 2007</t>
    </r>
  </si>
  <si>
    <t>012207</t>
  </si>
  <si>
    <r>
      <t>ФЕСТ КЛАСС ДЕЛЮКС</t>
    </r>
    <r>
      <rPr>
        <sz val="8"/>
        <rFont val="Verdana"/>
        <family val="2"/>
        <charset val="204"/>
      </rPr>
      <t>-11, мер., гнед., ганн., Фаренгейт, Германия</t>
    </r>
  </si>
  <si>
    <t>025868</t>
  </si>
  <si>
    <t xml:space="preserve">Арсеньева А. </t>
  </si>
  <si>
    <t>Смородина Ю.</t>
  </si>
  <si>
    <r>
      <t xml:space="preserve">КРУГЛОВА </t>
    </r>
    <r>
      <rPr>
        <sz val="8"/>
        <rFont val="Verdana"/>
        <family val="2"/>
        <charset val="204"/>
      </rPr>
      <t>Арина, 2004</t>
    </r>
  </si>
  <si>
    <t>026004</t>
  </si>
  <si>
    <r>
      <t>ДОЙЧ ГРАФ</t>
    </r>
    <r>
      <rPr>
        <sz val="8"/>
        <color indexed="8"/>
        <rFont val="Verdana"/>
        <family val="2"/>
        <charset val="204"/>
      </rPr>
      <t>-06,</t>
    </r>
    <r>
      <rPr>
        <b/>
        <sz val="8"/>
        <color indexed="8"/>
        <rFont val="Verdana"/>
        <family val="2"/>
        <charset val="204"/>
      </rPr>
      <t xml:space="preserve"> </t>
    </r>
    <r>
      <rPr>
        <sz val="8"/>
        <color indexed="8"/>
        <rFont val="Verdana"/>
        <family val="2"/>
        <charset val="204"/>
      </rPr>
      <t>мер., вор., ганн., Дрессаж Роял, Германия</t>
    </r>
  </si>
  <si>
    <t>010319</t>
  </si>
  <si>
    <t>Принцева Ю.</t>
  </si>
  <si>
    <r>
      <t>МАХИЛЕВА</t>
    </r>
    <r>
      <rPr>
        <sz val="8"/>
        <rFont val="Verdana"/>
        <family val="2"/>
        <charset val="204"/>
      </rPr>
      <t xml:space="preserve"> Арина, 2006</t>
    </r>
  </si>
  <si>
    <t>028606</t>
  </si>
  <si>
    <r>
      <t>РОЯЛ СИКРЕТ</t>
    </r>
    <r>
      <rPr>
        <sz val="8"/>
        <rFont val="Verdana"/>
        <family val="2"/>
        <charset val="204"/>
      </rPr>
      <t>-13, жер., гнед., ольденб., Саркози, Германия</t>
    </r>
  </si>
  <si>
    <t>017457</t>
  </si>
  <si>
    <t>Винницкая Ю.</t>
  </si>
  <si>
    <r>
      <t>ФЛИБУСТЬЕР-</t>
    </r>
    <r>
      <rPr>
        <sz val="8"/>
        <rFont val="Verdana"/>
        <family val="2"/>
        <charset val="204"/>
      </rPr>
      <t>07, мер., вор., ганн., Ковбой, Гродненская область</t>
    </r>
  </si>
  <si>
    <t>009505</t>
  </si>
  <si>
    <r>
      <t xml:space="preserve">КРАВЧУК </t>
    </r>
    <r>
      <rPr>
        <sz val="8"/>
        <rFont val="Verdana"/>
        <family val="2"/>
        <charset val="204"/>
      </rPr>
      <t>Александра, 2006</t>
    </r>
  </si>
  <si>
    <t>049906</t>
  </si>
  <si>
    <r>
      <t>СТАТУС КВО-</t>
    </r>
    <r>
      <rPr>
        <sz val="8"/>
        <rFont val="Verdana"/>
        <family val="2"/>
        <charset val="204"/>
      </rPr>
      <t>04, жер., т.-гнед., ольден., Штедингер, Германия</t>
    </r>
  </si>
  <si>
    <t>013388</t>
  </si>
  <si>
    <r>
      <t xml:space="preserve">ЕВДОКИМОВА </t>
    </r>
    <r>
      <rPr>
        <sz val="8"/>
        <rFont val="Verdana"/>
        <family val="2"/>
        <charset val="204"/>
      </rPr>
      <t>Милена, 2006</t>
    </r>
  </si>
  <si>
    <t>008806</t>
  </si>
  <si>
    <r>
      <t>ВИД-</t>
    </r>
    <r>
      <rPr>
        <sz val="8"/>
        <rFont val="Verdana"/>
        <family val="2"/>
        <charset val="204"/>
      </rPr>
      <t xml:space="preserve">07, мер., гнед., полукр., Вивитон, ОАО "Акрон", Московская область </t>
    </r>
  </si>
  <si>
    <t>013529</t>
  </si>
  <si>
    <t>Фонд "Еврейская община Великого Новгорода – ЦРК и ДН»"</t>
  </si>
  <si>
    <r>
      <t xml:space="preserve">САЙДУМАРОВА </t>
    </r>
    <r>
      <rPr>
        <sz val="8"/>
        <rFont val="Verdana"/>
        <family val="2"/>
        <charset val="204"/>
      </rPr>
      <t>Малика, 2005</t>
    </r>
  </si>
  <si>
    <t>070405</t>
  </si>
  <si>
    <r>
      <t>ВИВАТ</t>
    </r>
    <r>
      <rPr>
        <sz val="8"/>
        <rFont val="Verdana"/>
        <family val="2"/>
        <charset val="204"/>
      </rPr>
      <t>-96,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т.-гн., полукр., Версаль, Санкт-Петербург г</t>
    </r>
  </si>
  <si>
    <t>002213</t>
  </si>
  <si>
    <t>Командное первенство</t>
  </si>
  <si>
    <t>Сумма % двух программ</t>
  </si>
  <si>
    <t>Гандикап</t>
  </si>
  <si>
    <t>Итоговый результат команды</t>
  </si>
  <si>
    <t>МП, %</t>
  </si>
  <si>
    <t>СП2, %</t>
  </si>
  <si>
    <t>БП, %</t>
  </si>
  <si>
    <t>СП1, %</t>
  </si>
  <si>
    <r>
      <t xml:space="preserve">ПРИНЦЕВА </t>
    </r>
    <r>
      <rPr>
        <sz val="8"/>
        <rFont val="Verdana"/>
        <family val="2"/>
        <charset val="204"/>
      </rPr>
      <t>Юлия</t>
    </r>
  </si>
  <si>
    <t>002873</t>
  </si>
  <si>
    <r>
      <t>БАЛЛЕРИНА</t>
    </r>
    <r>
      <rPr>
        <sz val="8"/>
        <rFont val="Verdana"/>
        <family val="2"/>
        <charset val="204"/>
      </rPr>
      <t>-11, коб., рыж., ганн., Баллетмейстер, Украина</t>
    </r>
  </si>
  <si>
    <t>022223</t>
  </si>
  <si>
    <r>
      <t xml:space="preserve">БЕРЕЗКИНА </t>
    </r>
    <r>
      <rPr>
        <sz val="8"/>
        <rFont val="Verdana"/>
        <family val="2"/>
        <charset val="204"/>
      </rPr>
      <t>Александра</t>
    </r>
  </si>
  <si>
    <t>036796</t>
  </si>
  <si>
    <r>
      <t>ЛАРРИ КАРЛТОН</t>
    </r>
    <r>
      <rPr>
        <sz val="8"/>
        <rFont val="Verdana"/>
        <family val="2"/>
        <charset val="204"/>
      </rPr>
      <t>-07,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баварск., Ландпринц, Германия</t>
    </r>
  </si>
  <si>
    <t>012920</t>
  </si>
  <si>
    <r>
      <t>ГОЛДЕН ДРИМ-</t>
    </r>
    <r>
      <rPr>
        <sz val="8"/>
        <rFont val="Verdana"/>
        <family val="2"/>
        <charset val="204"/>
      </rPr>
      <t>11, жер., гнед., KWPN, Карденто, Нидерланды</t>
    </r>
  </si>
  <si>
    <t>011359</t>
  </si>
  <si>
    <r>
      <t xml:space="preserve">ПРОНИНА </t>
    </r>
    <r>
      <rPr>
        <sz val="8"/>
        <rFont val="Verdana"/>
        <family val="2"/>
        <charset val="204"/>
      </rPr>
      <t>Анна, 2004</t>
    </r>
  </si>
  <si>
    <t>009604</t>
  </si>
  <si>
    <r>
      <t>ФРЕДДИ НАК-</t>
    </r>
    <r>
      <rPr>
        <sz val="8"/>
        <rFont val="Verdana"/>
        <family val="2"/>
        <charset val="204"/>
      </rPr>
      <t>05, мер., гнед., ганн., Фрурстнрич, Германия</t>
    </r>
  </si>
  <si>
    <t>009545</t>
  </si>
  <si>
    <t>Данилина А.</t>
  </si>
  <si>
    <r>
      <t xml:space="preserve">СМИРНОВА </t>
    </r>
    <r>
      <rPr>
        <sz val="8"/>
        <rFont val="Verdana"/>
        <family val="2"/>
        <charset val="204"/>
      </rPr>
      <t>Ксения, 2004</t>
    </r>
  </si>
  <si>
    <t>073804</t>
  </si>
  <si>
    <r>
      <t>ЭЛЬ КАПОНЕ ДЖИ</t>
    </r>
    <r>
      <rPr>
        <sz val="8"/>
        <rFont val="Verdana"/>
        <family val="2"/>
        <charset val="204"/>
      </rPr>
      <t>-09, мер., гнед., KWPN, Ван Гог, Нидерланды</t>
    </r>
  </si>
  <si>
    <t>011198</t>
  </si>
  <si>
    <r>
      <t xml:space="preserve">ПИСАРЕВА </t>
    </r>
    <r>
      <rPr>
        <sz val="8"/>
        <rFont val="Verdana"/>
        <family val="2"/>
        <charset val="204"/>
      </rPr>
      <t>Елизавета, 2002</t>
    </r>
  </si>
  <si>
    <t>080102</t>
  </si>
  <si>
    <r>
      <t>ГЛЭДСТОУН ВДЛ-</t>
    </r>
    <r>
      <rPr>
        <sz val="8"/>
        <rFont val="Verdana"/>
        <family val="2"/>
        <charset val="204"/>
      </rPr>
      <t>11, жер., гнед., KWPN, Креспо ВДЛ, Нидерланды</t>
    </r>
  </si>
  <si>
    <t>016171</t>
  </si>
  <si>
    <t>Писарева Е.</t>
  </si>
  <si>
    <t>Зибрева О.</t>
  </si>
  <si>
    <r>
      <t xml:space="preserve">СИНИЛЬНИКОВА </t>
    </r>
    <r>
      <rPr>
        <sz val="8"/>
        <rFont val="Verdana"/>
        <family val="2"/>
        <charset val="204"/>
      </rPr>
      <t>Наталья</t>
    </r>
  </si>
  <si>
    <t>000372</t>
  </si>
  <si>
    <r>
      <t>ВЕНТУРА</t>
    </r>
    <r>
      <rPr>
        <sz val="8"/>
        <rFont val="Verdana"/>
        <family val="2"/>
        <charset val="204"/>
      </rPr>
      <t>-11, мер., рыж., вестф., Виталис, Германия</t>
    </r>
  </si>
  <si>
    <t>011337</t>
  </si>
  <si>
    <t>Галактионов Ю.</t>
  </si>
  <si>
    <t>КСК "Перспектива" / 
Санкт-Петербург</t>
  </si>
  <si>
    <t>Результат 21.06.2022</t>
  </si>
  <si>
    <t>Результат 22.06.2022</t>
  </si>
  <si>
    <r>
      <rPr>
        <b/>
        <sz val="14"/>
        <rFont val="Verdana"/>
        <family val="2"/>
        <charset val="204"/>
      </rPr>
      <t xml:space="preserve">КОМАНДНОЕ ПЕРВЕНСТВО САНКТ-ПЕТЕРБУРГА 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</si>
  <si>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t>Предварительный приз - юноши</t>
  </si>
  <si>
    <t>Личный приз - юноши</t>
  </si>
  <si>
    <r>
      <t xml:space="preserve">КАЛИНИНА </t>
    </r>
    <r>
      <rPr>
        <sz val="8"/>
        <rFont val="Verdana"/>
        <family val="2"/>
        <charset val="204"/>
      </rPr>
      <t>Зоя, 2006</t>
    </r>
  </si>
  <si>
    <t>000906</t>
  </si>
  <si>
    <r>
      <t>БЕРЕНИКА-</t>
    </r>
    <r>
      <rPr>
        <sz val="8"/>
        <rFont val="Verdana"/>
        <family val="2"/>
        <charset val="204"/>
      </rPr>
      <t>11, коб., кар., полукр., Нартай, Россия</t>
    </r>
  </si>
  <si>
    <t>018341</t>
  </si>
  <si>
    <t>Крошкина А.</t>
  </si>
  <si>
    <t>Калинина О.</t>
  </si>
  <si>
    <t>КСК "Велес" / 
Санкт-Петербург</t>
  </si>
  <si>
    <r>
      <t>КУЗНЕЦОВА</t>
    </r>
    <r>
      <rPr>
        <sz val="8"/>
        <rFont val="Verdana"/>
        <family val="2"/>
        <charset val="204"/>
      </rPr>
      <t xml:space="preserve"> Алена, 2004</t>
    </r>
  </si>
  <si>
    <t>009004</t>
  </si>
  <si>
    <r>
      <t>СЕРУПГАРДС ШЕМРОК-</t>
    </r>
    <r>
      <rPr>
        <sz val="8"/>
        <rFont val="Verdana"/>
        <family val="2"/>
        <charset val="204"/>
      </rPr>
      <t>10, мер., гнед., дат., Фюрстенбол, Дания</t>
    </r>
  </si>
  <si>
    <t>023201</t>
  </si>
  <si>
    <t>Брунц Н.</t>
  </si>
  <si>
    <r>
      <t xml:space="preserve">ЧУГУНОВА </t>
    </r>
    <r>
      <rPr>
        <sz val="8"/>
        <rFont val="Verdana"/>
        <family val="2"/>
        <charset val="204"/>
      </rPr>
      <t>Ирина, 2006</t>
    </r>
  </si>
  <si>
    <t>003306</t>
  </si>
  <si>
    <r>
      <t>ДАБЛ ПАУЭР-</t>
    </r>
    <r>
      <rPr>
        <sz val="8"/>
        <rFont val="Verdana"/>
        <family val="2"/>
        <charset val="204"/>
      </rPr>
      <t>04, мер., рыж., KWPN, Дон Примеро, Нидерланды</t>
    </r>
  </si>
  <si>
    <t>010472</t>
  </si>
  <si>
    <r>
      <t xml:space="preserve">БЫХАНОВА </t>
    </r>
    <r>
      <rPr>
        <sz val="8"/>
        <rFont val="Verdana"/>
        <family val="2"/>
        <charset val="204"/>
      </rPr>
      <t>Мария, 2005</t>
    </r>
  </si>
  <si>
    <t>121805</t>
  </si>
  <si>
    <r>
      <t>ЛЕВИАФАН-</t>
    </r>
    <r>
      <rPr>
        <sz val="8"/>
        <rFont val="Verdana"/>
        <family val="2"/>
        <charset val="204"/>
      </rPr>
      <t>05, жер., т.-гнед., голшт., Хайлендер, к/з "Георгенбург"</t>
    </r>
  </si>
  <si>
    <t>008150</t>
  </si>
  <si>
    <t>Григорьян О.</t>
  </si>
  <si>
    <t>Кузенкова Р.</t>
  </si>
  <si>
    <r>
      <t xml:space="preserve">ВАСИЛЬЕВА </t>
    </r>
    <r>
      <rPr>
        <sz val="8"/>
        <rFont val="Verdana"/>
        <family val="2"/>
        <charset val="204"/>
      </rPr>
      <t>Варвара, 2007</t>
    </r>
  </si>
  <si>
    <t>030107</t>
  </si>
  <si>
    <r>
      <t>ОГИНСКИЙ</t>
    </r>
    <r>
      <rPr>
        <sz val="8"/>
        <rFont val="Verdana"/>
        <family val="2"/>
        <charset val="204"/>
      </rPr>
      <t>-13, мер., гнед., УВП, Гон, Украина</t>
    </r>
  </si>
  <si>
    <t>020269</t>
  </si>
  <si>
    <t>Васильева В.</t>
  </si>
  <si>
    <r>
      <t xml:space="preserve">КОРОТУН </t>
    </r>
    <r>
      <rPr>
        <sz val="8"/>
        <rFont val="Verdana"/>
        <family val="2"/>
        <charset val="204"/>
      </rPr>
      <t>Анастасия, 2006</t>
    </r>
  </si>
  <si>
    <t>013606</t>
  </si>
  <si>
    <r>
      <t>САНЦИСКО ДЖУНИОР-</t>
    </r>
    <r>
      <rPr>
        <sz val="8"/>
        <rFont val="Verdana"/>
        <family val="2"/>
        <charset val="204"/>
      </rPr>
      <t>11, мер., вор., немецкая спорт., Санциско, Германия</t>
    </r>
  </si>
  <si>
    <t>011859</t>
  </si>
  <si>
    <r>
      <t xml:space="preserve">НИЛОВА </t>
    </r>
    <r>
      <rPr>
        <sz val="8"/>
        <rFont val="Verdana"/>
        <family val="2"/>
        <charset val="204"/>
      </rPr>
      <t>Арина, 2007</t>
    </r>
  </si>
  <si>
    <t>051807</t>
  </si>
  <si>
    <t>КСК "Факт" / 
Санкт-Петербург</t>
  </si>
  <si>
    <r>
      <t xml:space="preserve">СОКОЛОВА </t>
    </r>
    <r>
      <rPr>
        <sz val="8"/>
        <rFont val="Verdana"/>
        <family val="2"/>
        <charset val="204"/>
      </rPr>
      <t>Виктория, 2007</t>
    </r>
  </si>
  <si>
    <t>015207</t>
  </si>
  <si>
    <r>
      <t>ЛОС ХАГЕН</t>
    </r>
    <r>
      <rPr>
        <sz val="8"/>
        <rFont val="Verdana"/>
        <family val="2"/>
        <charset val="204"/>
      </rPr>
      <t>-05, мер., гнед., полукр., Лос Анджелес, ЗАО АПК "Кавказ"</t>
    </r>
  </si>
  <si>
    <t>022402</t>
  </si>
  <si>
    <t>Княгичева Е.</t>
  </si>
  <si>
    <t>Резанова С.</t>
  </si>
  <si>
    <t>КСК "Мечта" / 
Вологодская область</t>
  </si>
  <si>
    <r>
      <t xml:space="preserve">ТАКУЕВА </t>
    </r>
    <r>
      <rPr>
        <sz val="8"/>
        <rFont val="Verdana"/>
        <family val="2"/>
        <charset val="204"/>
      </rPr>
      <t>Екатерина, 2007</t>
    </r>
  </si>
  <si>
    <t>072807</t>
  </si>
  <si>
    <r>
      <t>ЛАНКАСТЕР ДИАМАНТ</t>
    </r>
    <r>
      <rPr>
        <sz val="8"/>
        <rFont val="Verdana"/>
        <family val="2"/>
        <charset val="204"/>
      </rPr>
      <t>-12, мер., т.-сер., полукр., Лидо, КФХ "Тракены Ополья"</t>
    </r>
  </si>
  <si>
    <t>020500</t>
  </si>
  <si>
    <t>Кизимов М.</t>
  </si>
  <si>
    <t>КСК "Вива" / 
Санкт-Петербург</t>
  </si>
  <si>
    <r>
      <t>ЕВДОКИМОВА</t>
    </r>
    <r>
      <rPr>
        <sz val="8"/>
        <rFont val="Verdana"/>
        <family val="2"/>
        <charset val="204"/>
      </rPr>
      <t xml:space="preserve"> Милена, 2006</t>
    </r>
  </si>
  <si>
    <r>
      <t>НИХРОМ-</t>
    </r>
    <r>
      <rPr>
        <sz val="8"/>
        <rFont val="Verdana"/>
        <family val="2"/>
        <charset val="204"/>
      </rPr>
      <t>08, жер., гнед., полукр., Нафтенат 14, ТОО "Троицкое"</t>
    </r>
  </si>
  <si>
    <t>014226</t>
  </si>
  <si>
    <t>Маркелова Е.</t>
  </si>
  <si>
    <t>Сокращенный Большой приз</t>
  </si>
  <si>
    <r>
      <t>ХОУКС ФЛАЙТ</t>
    </r>
    <r>
      <rPr>
        <sz val="8"/>
        <rFont val="Verdana"/>
        <family val="2"/>
        <charset val="204"/>
      </rPr>
      <t>-04,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ганн., Hohenstein, Германия</t>
    </r>
  </si>
  <si>
    <t>003780</t>
  </si>
  <si>
    <t>Средний приз А</t>
  </si>
  <si>
    <r>
      <t>ВИХРОВА</t>
    </r>
    <r>
      <rPr>
        <sz val="8"/>
        <rFont val="Verdana"/>
        <family val="2"/>
        <charset val="204"/>
      </rPr>
      <t xml:space="preserve"> Елена</t>
    </r>
  </si>
  <si>
    <t>005895</t>
  </si>
  <si>
    <r>
      <t>ФЛОРЕНТИНО</t>
    </r>
    <r>
      <rPr>
        <sz val="8"/>
        <rFont val="Verdana"/>
        <family val="2"/>
        <charset val="204"/>
      </rPr>
      <t>-05, мер., рыж., ольд., Florencio 1, Германия</t>
    </r>
  </si>
  <si>
    <t>006810</t>
  </si>
  <si>
    <t>Вихрова Е.</t>
  </si>
  <si>
    <r>
      <rPr>
        <b/>
        <sz val="14"/>
        <rFont val="Verdana"/>
        <family val="2"/>
        <charset val="204"/>
      </rPr>
      <t xml:space="preserve">КОМАНДНОЕ ПЕРВЕНСТВО САНКТ-ПЕТЕРБУРГА 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до 15 лет</t>
    </r>
  </si>
  <si>
    <r>
      <t xml:space="preserve">АНУФРИЕВА </t>
    </r>
    <r>
      <rPr>
        <sz val="8"/>
        <rFont val="Verdana"/>
        <family val="2"/>
        <charset val="204"/>
      </rPr>
      <t>Ольга</t>
    </r>
  </si>
  <si>
    <t>009873</t>
  </si>
  <si>
    <r>
      <t>КОР ДЕ ГРАНА-</t>
    </r>
    <r>
      <rPr>
        <sz val="8"/>
        <rFont val="Verdana"/>
        <family val="2"/>
        <charset val="204"/>
      </rPr>
      <t>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вор., неизв., Кальвадос 87, Латвия</t>
    </r>
  </si>
  <si>
    <t>009926</t>
  </si>
  <si>
    <r>
      <t xml:space="preserve">БЕЛОВА </t>
    </r>
    <r>
      <rPr>
        <sz val="8"/>
        <rFont val="Verdana"/>
        <family val="2"/>
        <charset val="204"/>
      </rPr>
      <t>Даниела, 2004</t>
    </r>
  </si>
  <si>
    <t>012904</t>
  </si>
  <si>
    <r>
      <t>ПРАДО</t>
    </r>
    <r>
      <rPr>
        <sz val="8"/>
        <rFont val="Verdana"/>
        <family val="2"/>
        <charset val="204"/>
      </rPr>
      <t xml:space="preserve">-10, мер., гнед., буден., Полонез, Санкт-Петербург </t>
    </r>
  </si>
  <si>
    <t>010525</t>
  </si>
  <si>
    <r>
      <t xml:space="preserve">ГУЛАМ </t>
    </r>
    <r>
      <rPr>
        <sz val="8"/>
        <rFont val="Verdana"/>
        <family val="2"/>
        <charset val="204"/>
      </rPr>
      <t>Кристина</t>
    </r>
  </si>
  <si>
    <t>056399</t>
  </si>
  <si>
    <r>
      <t>ДИНАНТ</t>
    </r>
    <r>
      <rPr>
        <sz val="8"/>
        <rFont val="Verdana"/>
        <family val="2"/>
        <charset val="204"/>
      </rPr>
      <t>-08,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жер., вор., гол. тепл., Сан Ремо, Нидерланды</t>
    </r>
  </si>
  <si>
    <t>016146</t>
  </si>
  <si>
    <t>Гулам А.</t>
  </si>
  <si>
    <r>
      <t xml:space="preserve">КУЗЕНКОВА </t>
    </r>
    <r>
      <rPr>
        <sz val="8"/>
        <rFont val="Verdana"/>
        <family val="2"/>
        <charset val="204"/>
      </rPr>
      <t>Римма</t>
    </r>
  </si>
  <si>
    <t>001174</t>
  </si>
  <si>
    <r>
      <t>КИТАНО</t>
    </r>
    <r>
      <rPr>
        <sz val="8"/>
        <rFont val="Verdana"/>
        <family val="2"/>
        <charset val="204"/>
      </rPr>
      <t>-09, мер., гнед., латв., Киано, Латвия</t>
    </r>
  </si>
  <si>
    <t>009406</t>
  </si>
  <si>
    <t>Кулешов К.</t>
  </si>
  <si>
    <t>Лудина И.</t>
  </si>
  <si>
    <r>
      <t>ИЛАРИОН</t>
    </r>
    <r>
      <rPr>
        <sz val="8"/>
        <rFont val="Verdana"/>
        <family val="2"/>
        <charset val="204"/>
      </rPr>
      <t>-09, жер., вор., УВП, Избранник 2003, Украина</t>
    </r>
  </si>
  <si>
    <t>010386</t>
  </si>
  <si>
    <t>Букина М.</t>
  </si>
  <si>
    <r>
      <t xml:space="preserve">МЕЛЬНИКОВА </t>
    </r>
    <r>
      <rPr>
        <sz val="8"/>
        <rFont val="Verdana"/>
        <family val="2"/>
        <charset val="204"/>
      </rPr>
      <t>Ксения</t>
    </r>
  </si>
  <si>
    <t>012389</t>
  </si>
  <si>
    <r>
      <t>ЯНДРО ДИ-</t>
    </r>
    <r>
      <rPr>
        <sz val="8"/>
        <rFont val="Verdana"/>
        <family val="2"/>
        <charset val="204"/>
      </rPr>
      <t>12, мер., вор., KWPN, Апачи, Нидерланды</t>
    </r>
  </si>
  <si>
    <t>011821</t>
  </si>
  <si>
    <t>Епишин В.</t>
  </si>
  <si>
    <t>КСК "Конная Лахта" / 
Санкт-Петербург</t>
  </si>
  <si>
    <r>
      <t>ПАРЕКС-</t>
    </r>
    <r>
      <rPr>
        <sz val="8"/>
        <rFont val="Verdana"/>
        <family val="2"/>
        <charset val="204"/>
      </rPr>
      <t>03, мер, вор, латв, Паэзано, Латвия</t>
    </r>
  </si>
  <si>
    <t>007676</t>
  </si>
  <si>
    <t>Мельникова К.</t>
  </si>
  <si>
    <r>
      <t xml:space="preserve">НАСЕДКИНА 
</t>
    </r>
    <r>
      <rPr>
        <sz val="8"/>
        <rFont val="Verdana"/>
        <family val="2"/>
        <charset val="204"/>
      </rPr>
      <t>Ольга</t>
    </r>
  </si>
  <si>
    <t>001075</t>
  </si>
  <si>
    <r>
      <t>КАЛЛАХАН</t>
    </r>
    <r>
      <rPr>
        <sz val="8"/>
        <rFont val="Verdana"/>
        <family val="2"/>
        <charset val="204"/>
      </rPr>
      <t>-12, мер., т.-гнед., голшт., Копенгаген, Россия</t>
    </r>
  </si>
  <si>
    <t>023206</t>
  </si>
  <si>
    <t>Наседкина О.</t>
  </si>
  <si>
    <r>
      <t xml:space="preserve">ПАХОМОВА </t>
    </r>
    <r>
      <rPr>
        <sz val="8"/>
        <rFont val="Verdana"/>
        <family val="2"/>
        <charset val="204"/>
      </rPr>
      <t>Ольга</t>
    </r>
  </si>
  <si>
    <t>021978</t>
  </si>
  <si>
    <r>
      <t>ДЭВЕЛИНО-</t>
    </r>
    <r>
      <rPr>
        <sz val="8"/>
        <rFont val="Verdana"/>
        <family val="2"/>
        <charset val="204"/>
      </rPr>
      <t>04, мер., бур., ганн., Даймонд Хит, Германия</t>
    </r>
  </si>
  <si>
    <t>010118</t>
  </si>
  <si>
    <t>Коганова А.</t>
  </si>
  <si>
    <t>КСК "Приор" /
 Ленинградская область</t>
  </si>
  <si>
    <r>
      <t>КОЛОРАДО</t>
    </r>
    <r>
      <rPr>
        <sz val="8"/>
        <rFont val="Verdana"/>
        <family val="2"/>
        <charset val="204"/>
      </rPr>
      <t>-07,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т.-гнед., голл. тепл., Обелиск, Беларусь</t>
    </r>
  </si>
  <si>
    <t>013082</t>
  </si>
  <si>
    <t>Резник И.</t>
  </si>
  <si>
    <r>
      <t>ЧЕНСВЭЙ-</t>
    </r>
    <r>
      <rPr>
        <sz val="8"/>
        <rFont val="Verdana"/>
        <family val="2"/>
        <charset val="204"/>
      </rPr>
      <t>12, коб., гнед., ганн., Чикаго, к/з "Георгенбург"</t>
    </r>
  </si>
  <si>
    <t>020212</t>
  </si>
  <si>
    <t>Зенченко М.</t>
  </si>
  <si>
    <r>
      <t xml:space="preserve">ХОФФНЕР </t>
    </r>
    <r>
      <rPr>
        <sz val="8"/>
        <rFont val="Verdana"/>
        <family val="2"/>
        <charset val="204"/>
      </rPr>
      <t>Павел</t>
    </r>
  </si>
  <si>
    <t>006077</t>
  </si>
  <si>
    <r>
      <t>АМИГО</t>
    </r>
    <r>
      <rPr>
        <sz val="8"/>
        <rFont val="Verdana"/>
        <family val="2"/>
        <charset val="204"/>
      </rPr>
      <t>-08, мер., гнед., латв.. Авиаторс, Латвия</t>
    </r>
  </si>
  <si>
    <t>010583</t>
  </si>
  <si>
    <t>Тен С.</t>
  </si>
  <si>
    <t>КСК "Олимп" / 
Санкт-Петербург</t>
  </si>
  <si>
    <r>
      <t xml:space="preserve">ВАСИЛЬЕВА </t>
    </r>
    <r>
      <rPr>
        <sz val="8"/>
        <rFont val="Verdana"/>
        <family val="2"/>
        <charset val="204"/>
      </rPr>
      <t>Анна</t>
    </r>
  </si>
  <si>
    <t>029189</t>
  </si>
  <si>
    <r>
      <t>РОМАНТИК БОЙ-</t>
    </r>
    <r>
      <rPr>
        <sz val="8"/>
        <rFont val="Verdana"/>
        <family val="2"/>
        <charset val="204"/>
      </rPr>
      <t>05, мер., гнед., ганн., Литва</t>
    </r>
  </si>
  <si>
    <t>007461</t>
  </si>
  <si>
    <t>Васильева А.</t>
  </si>
  <si>
    <t>КСТБ "Виера" / 
Ленинградская область</t>
  </si>
  <si>
    <t>Предварительный приз - юноши / Открытый класс</t>
  </si>
  <si>
    <r>
      <t>ВЕС ДОН ДЕЛИО</t>
    </r>
    <r>
      <rPr>
        <sz val="9"/>
        <rFont val="Verdana"/>
        <family val="2"/>
        <charset val="204"/>
      </rPr>
      <t>-10 (149),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гнед., нем. верх. пони, Диор Де Люкс, Германия</t>
    </r>
  </si>
  <si>
    <t>020419</t>
  </si>
  <si>
    <t>КСК "Дерби" /
Санкт-Петербург</t>
  </si>
  <si>
    <r>
      <t xml:space="preserve">БОРИСЕНКО </t>
    </r>
    <r>
      <rPr>
        <sz val="8"/>
        <rFont val="Verdana"/>
        <family val="2"/>
        <charset val="204"/>
      </rPr>
      <t>Анна</t>
    </r>
  </si>
  <si>
    <t>017391</t>
  </si>
  <si>
    <r>
      <t>МАГИЯ</t>
    </r>
    <r>
      <rPr>
        <sz val="8"/>
        <rFont val="Verdana"/>
        <family val="2"/>
        <charset val="204"/>
      </rPr>
      <t>-06, коб., вор.-пег., ахалт. пом., Гаспар, Россия</t>
    </r>
  </si>
  <si>
    <t>006227</t>
  </si>
  <si>
    <t>Матвеева И.</t>
  </si>
  <si>
    <t>КСК "Штерн" / 
Санкт-Петербург</t>
  </si>
  <si>
    <r>
      <t>ПУЭРТЕ ПРИНЦЕСС-</t>
    </r>
    <r>
      <rPr>
        <sz val="8"/>
        <rFont val="Verdana"/>
        <family val="2"/>
        <charset val="204"/>
      </rPr>
      <t>04, коб., т.-гнед., ганн., Рейс, Ленинградская область</t>
    </r>
  </si>
  <si>
    <t>005971</t>
  </si>
  <si>
    <t>Иванова М.</t>
  </si>
  <si>
    <r>
      <t>ХАРЛЕЙ-</t>
    </r>
    <r>
      <rPr>
        <sz val="8"/>
        <color indexed="8"/>
        <rFont val="Verdana"/>
        <family val="2"/>
        <charset val="204"/>
      </rPr>
      <t>09, мер, рыж, РСП, Ланист, кз "Олимп Кубани"</t>
    </r>
  </si>
  <si>
    <t>011721</t>
  </si>
  <si>
    <t>Алексенко О.</t>
  </si>
  <si>
    <r>
      <t>ДОН ДИАМАНТ</t>
    </r>
    <r>
      <rPr>
        <sz val="8"/>
        <rFont val="Verdana"/>
        <family val="2"/>
        <charset val="204"/>
      </rPr>
      <t>-13, мер., рыж., ольд., Дон Фредерико, Германия</t>
    </r>
  </si>
  <si>
    <t>022902</t>
  </si>
  <si>
    <t>Пахомова О.</t>
  </si>
  <si>
    <r>
      <t xml:space="preserve">ПЕТРОВА </t>
    </r>
    <r>
      <rPr>
        <sz val="8"/>
        <rFont val="Verdana"/>
        <family val="2"/>
        <charset val="204"/>
      </rPr>
      <t>Анастасия</t>
    </r>
  </si>
  <si>
    <t>013873</t>
  </si>
  <si>
    <r>
      <t>ЭЙС ВЕНТУРА</t>
    </r>
    <r>
      <rPr>
        <sz val="8"/>
        <rFont val="Verdana"/>
        <family val="2"/>
        <charset val="204"/>
      </rPr>
      <t>-06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мер., гнед., трак., Сиэтл, Россия</t>
    </r>
  </si>
  <si>
    <t>010313</t>
  </si>
  <si>
    <t>Михалевская О.</t>
  </si>
  <si>
    <t>КСК "Дерби" / 
Санкт-Петербург</t>
  </si>
  <si>
    <r>
      <t xml:space="preserve">ПОШЕХОНОВА </t>
    </r>
    <r>
      <rPr>
        <sz val="8"/>
        <rFont val="Verdana"/>
        <family val="2"/>
        <charset val="204"/>
      </rPr>
      <t>Анна</t>
    </r>
  </si>
  <si>
    <t>017083</t>
  </si>
  <si>
    <r>
      <t>РИХАРД</t>
    </r>
    <r>
      <rPr>
        <sz val="8"/>
        <rFont val="Verdana"/>
        <family val="2"/>
        <charset val="204"/>
      </rPr>
      <t>-13, жер., вор., фриз., Алвин469, Нидерланды</t>
    </r>
  </si>
  <si>
    <t>023239</t>
  </si>
  <si>
    <t>Пошехонова А.</t>
  </si>
  <si>
    <t>Бутятова А.</t>
  </si>
  <si>
    <r>
      <t xml:space="preserve">Судьи: </t>
    </r>
    <r>
      <rPr>
        <sz val="10"/>
        <rFont val="Verdana"/>
        <family val="2"/>
        <charset val="204"/>
      </rPr>
      <t xml:space="preserve"> Е - Зибрева О. - ВК - Санкт-петербург, </t>
    </r>
    <r>
      <rPr>
        <b/>
        <sz val="10"/>
        <rFont val="Verdana"/>
        <family val="2"/>
        <charset val="204"/>
      </rPr>
      <t>С - Сочеванова О. - ВК - Санкт-Петербург</t>
    </r>
    <r>
      <rPr>
        <sz val="10"/>
        <rFont val="Verdana"/>
        <family val="2"/>
        <charset val="204"/>
      </rPr>
      <t>, М - Русинова Е. - ВК - Ленинградская область</t>
    </r>
  </si>
  <si>
    <t>Судьи: Лудина И. - ВК - Санкт-Петербург, Резанова С. - ВК - Вологодская область, Кольцова Д. - 1К - Санкт-Петербург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</si>
  <si>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Кольцова Д. - 1К - Санкт-Петербург</t>
    </r>
    <r>
      <rPr>
        <sz val="10"/>
        <rFont val="Verdana"/>
        <family val="2"/>
        <charset val="204"/>
      </rPr>
      <t>, Е - Лудина И. - ВК - Санкт-Петербург, Резанова С. - ВК - Вологодская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</si>
  <si>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Е - Русинова Е. - ВК - Ленинградская область, </t>
    </r>
    <r>
      <rPr>
        <b/>
        <sz val="10"/>
        <rFont val="Verdana"/>
        <family val="2"/>
        <charset val="204"/>
      </rPr>
      <t>С - Зибрева О. - ВК - Санкт-Петербург</t>
    </r>
    <r>
      <rPr>
        <sz val="10"/>
        <rFont val="Verdana"/>
        <family val="2"/>
        <charset val="204"/>
      </rPr>
      <t>, М - Сочеванова О. - ВК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</si>
  <si>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 Е - Русинова Е. - ВК - Ленинградская область, </t>
    </r>
    <r>
      <rPr>
        <b/>
        <sz val="10"/>
        <rFont val="Verdana"/>
        <family val="2"/>
        <charset val="204"/>
      </rPr>
      <t>С - Сочеванова О. - ВК - Санкт-Петербург</t>
    </r>
    <r>
      <rPr>
        <sz val="10"/>
        <rFont val="Verdana"/>
        <family val="2"/>
        <charset val="204"/>
      </rPr>
      <t>, М - Зибрева О. - ВК - Санкт-Петербург</t>
    </r>
  </si>
  <si>
    <t>2Ю</t>
  </si>
  <si>
    <r>
      <t xml:space="preserve">Судьи: </t>
    </r>
    <r>
      <rPr>
        <sz val="10"/>
        <rFont val="Verdana"/>
        <family val="2"/>
        <charset val="204"/>
      </rPr>
      <t xml:space="preserve"> Е - Сочеванова О. - ВК - Санкт-Петербург,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М - Резанова С. - ВК - Вологодская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</si>
  <si>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Е - Зибрева О. - ВК - Санкт-Петербург, </t>
    </r>
    <r>
      <rPr>
        <b/>
        <sz val="10"/>
        <rFont val="Verdana"/>
        <family val="2"/>
        <charset val="204"/>
      </rPr>
      <t>С - Кольцова Д. - 1К - Санкт-петербург</t>
    </r>
    <r>
      <rPr>
        <sz val="10"/>
        <rFont val="Verdana"/>
        <family val="2"/>
        <charset val="204"/>
      </rPr>
      <t>, М - Русинова Е. - ВК - Ленинградская область</t>
    </r>
  </si>
  <si>
    <t>025831</t>
  </si>
  <si>
    <t>Короткевич Д.</t>
  </si>
  <si>
    <t>034692</t>
  </si>
  <si>
    <t>010384</t>
  </si>
  <si>
    <t>Тертышная Д.</t>
  </si>
  <si>
    <t>Алексеенко О.</t>
  </si>
  <si>
    <t>ч/в / 
Ленинградская область</t>
  </si>
  <si>
    <t>003581</t>
  </si>
  <si>
    <t>013515</t>
  </si>
  <si>
    <t>Шадчнев В.</t>
  </si>
  <si>
    <t>Жигалова Г.</t>
  </si>
  <si>
    <t>КСК "Приор" /
Санкт-Петербург</t>
  </si>
  <si>
    <t>017235</t>
  </si>
  <si>
    <t>КСК "Факт" / 
Ленинградская область</t>
  </si>
  <si>
    <t>039986</t>
  </si>
  <si>
    <t xml:space="preserve"> Езда по выбору</t>
  </si>
  <si>
    <t>048610</t>
  </si>
  <si>
    <t>020410</t>
  </si>
  <si>
    <t>Граненко Е.</t>
  </si>
  <si>
    <t>039108</t>
  </si>
  <si>
    <t>027121</t>
  </si>
  <si>
    <t>093708</t>
  </si>
  <si>
    <t>004210</t>
  </si>
  <si>
    <t>Воробьев А.</t>
  </si>
  <si>
    <t>Хрусталева М.</t>
  </si>
  <si>
    <t>022956</t>
  </si>
  <si>
    <t>Воронина Е.</t>
  </si>
  <si>
    <t>Предварительный приз - дети. Езда А</t>
  </si>
  <si>
    <t>22 июня 2022 г.</t>
  </si>
  <si>
    <t>015011</t>
  </si>
  <si>
    <t>054910</t>
  </si>
  <si>
    <t>082109</t>
  </si>
  <si>
    <t>011737</t>
  </si>
  <si>
    <t>053208</t>
  </si>
  <si>
    <t>006447</t>
  </si>
  <si>
    <t>011712</t>
  </si>
  <si>
    <t>Кулясов Г.</t>
  </si>
  <si>
    <r>
      <t xml:space="preserve">ВИНОГРАДОВА </t>
    </r>
    <r>
      <rPr>
        <sz val="8"/>
        <rFont val="Verdana"/>
        <family val="2"/>
        <charset val="204"/>
      </rPr>
      <t>Дарья, 2010</t>
    </r>
  </si>
  <si>
    <r>
      <t>ГЕРЦОГ-</t>
    </r>
    <r>
      <rPr>
        <sz val="8"/>
        <rFont val="Verdana"/>
        <family val="2"/>
        <charset val="204"/>
      </rPr>
      <t>13 (149), мер., гнед., полукр., неизв., Россия</t>
    </r>
  </si>
  <si>
    <r>
      <t xml:space="preserve">ГЕРАСИМОВА </t>
    </r>
    <r>
      <rPr>
        <sz val="8"/>
        <rFont val="Verdana"/>
        <family val="2"/>
        <charset val="204"/>
      </rPr>
      <t>Элина, 2008</t>
    </r>
  </si>
  <si>
    <r>
      <t>РАДА</t>
    </r>
    <r>
      <rPr>
        <sz val="8"/>
        <rFont val="Verdana"/>
        <family val="2"/>
        <charset val="204"/>
      </rPr>
      <t>-15, коб., гн.-чал., полукр., неизв., Россия</t>
    </r>
  </si>
  <si>
    <r>
      <t>ШОКЕЛЬ</t>
    </r>
    <r>
      <rPr>
        <sz val="8"/>
        <rFont val="Verdana"/>
        <family val="2"/>
        <charset val="204"/>
      </rPr>
      <t xml:space="preserve"> Александра, 2008</t>
    </r>
  </si>
  <si>
    <r>
      <t xml:space="preserve">КУПРЯШИНА </t>
    </r>
    <r>
      <rPr>
        <sz val="8"/>
        <rFont val="Verdana"/>
        <family val="2"/>
        <charset val="204"/>
      </rPr>
      <t>Елизавета, 2009</t>
    </r>
  </si>
  <si>
    <r>
      <t>ПАНДОРА</t>
    </r>
    <r>
      <rPr>
        <sz val="8"/>
        <rFont val="Verdana"/>
        <family val="2"/>
        <charset val="204"/>
      </rPr>
      <t>-05, коб., сер., полукр., Тинарон, Россия</t>
    </r>
  </si>
  <si>
    <r>
      <t>ГУДШЕЙПС КАНН</t>
    </r>
    <r>
      <rPr>
        <sz val="8"/>
        <rFont val="Verdana"/>
        <family val="2"/>
        <charset val="204"/>
      </rPr>
      <t>-13, мер., вор., фелл пони, Урвинс Джаффа, Чехия</t>
    </r>
  </si>
  <si>
    <r>
      <t xml:space="preserve">МЕЛАХ </t>
    </r>
    <r>
      <rPr>
        <sz val="8"/>
        <rFont val="Verdana"/>
        <family val="2"/>
        <charset val="204"/>
      </rPr>
      <t>Мария, 2011</t>
    </r>
  </si>
  <si>
    <r>
      <t xml:space="preserve">ДУБОВСКАЯ </t>
    </r>
    <r>
      <rPr>
        <sz val="8"/>
        <rFont val="Verdana"/>
        <family val="2"/>
        <charset val="204"/>
      </rPr>
      <t>Виктория, 2010</t>
    </r>
  </si>
  <si>
    <r>
      <t xml:space="preserve">ШКРЕБИЙ </t>
    </r>
    <r>
      <rPr>
        <sz val="8"/>
        <rFont val="Verdana"/>
        <family val="2"/>
        <charset val="204"/>
      </rPr>
      <t>Эвелина, 2009</t>
    </r>
  </si>
  <si>
    <r>
      <t>ПУХ</t>
    </r>
    <r>
      <rPr>
        <sz val="8"/>
        <rFont val="Verdana"/>
        <family val="2"/>
        <charset val="204"/>
      </rPr>
      <t>-04, мер., гнед., трак., Хоразган, Беларусь</t>
    </r>
  </si>
  <si>
    <r>
      <t xml:space="preserve">ДИДЕНКО </t>
    </r>
    <r>
      <rPr>
        <sz val="8"/>
        <rFont val="Verdana"/>
        <family val="2"/>
        <charset val="204"/>
      </rPr>
      <t>Василиса, 2008</t>
    </r>
  </si>
  <si>
    <r>
      <t>АРБАТ</t>
    </r>
    <r>
      <rPr>
        <sz val="8"/>
        <rFont val="Verdana"/>
        <family val="2"/>
        <charset val="204"/>
      </rPr>
      <t>-08, мер., рыж., русск.рысак, Азарт, Ф/Х Хутор</t>
    </r>
  </si>
  <si>
    <r>
      <t xml:space="preserve">ИВАШЕЧКИНА </t>
    </r>
    <r>
      <rPr>
        <sz val="8"/>
        <rFont val="Verdana"/>
        <family val="2"/>
        <charset val="204"/>
      </rPr>
      <t>Мария, 2011</t>
    </r>
  </si>
  <si>
    <r>
      <t>БААЛЬБЕК-</t>
    </r>
    <r>
      <rPr>
        <sz val="8"/>
        <rFont val="Verdana"/>
        <family val="2"/>
        <charset val="204"/>
      </rPr>
      <t>09, жер., гнед., трак., Апрель, Московская область</t>
    </r>
  </si>
  <si>
    <r>
      <t xml:space="preserve">РОДИНА </t>
    </r>
    <r>
      <rPr>
        <sz val="8"/>
        <rFont val="Verdana"/>
        <family val="2"/>
        <charset val="204"/>
      </rPr>
      <t>Софья, 2010</t>
    </r>
  </si>
  <si>
    <r>
      <t>СОФИЯ</t>
    </r>
    <r>
      <rPr>
        <sz val="8"/>
        <rFont val="Verdana"/>
        <family val="2"/>
        <charset val="204"/>
      </rPr>
      <t>-14, коб., сол., хафлингер, Стано, Россия</t>
    </r>
  </si>
  <si>
    <r>
      <rPr>
        <b/>
        <sz val="14"/>
        <rFont val="Verdana"/>
        <family val="2"/>
        <charset val="204"/>
      </rPr>
      <t xml:space="preserve">КОМАНДНОЕ ПЕРВЕНСТВО САНКТ-ПЕТЕРБУРГА 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мальчики и девочки до 15 лет</t>
    </r>
  </si>
  <si>
    <t>000611</t>
  </si>
  <si>
    <t>016174</t>
  </si>
  <si>
    <t>Коротун Н.</t>
  </si>
  <si>
    <r>
      <t>ДИЗАЕР</t>
    </r>
    <r>
      <rPr>
        <sz val="8"/>
        <rFont val="Verdana"/>
        <family val="2"/>
        <charset val="204"/>
      </rPr>
      <t>-04,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рыж., уэльс. пони, Бритон Даи, Нидерланды</t>
    </r>
  </si>
  <si>
    <r>
      <t xml:space="preserve">КОРОТУН </t>
    </r>
    <r>
      <rPr>
        <sz val="8"/>
        <rFont val="Verdana"/>
        <family val="2"/>
        <charset val="204"/>
      </rPr>
      <t>Кристина, 2011</t>
    </r>
  </si>
  <si>
    <r>
      <t>АЙ ЭМ ЗЕ КИНГ</t>
    </r>
    <r>
      <rPr>
        <sz val="8"/>
        <rFont val="Verdana"/>
        <family val="2"/>
        <charset val="204"/>
      </rPr>
      <t>-05 (148), мер., сер., голл. пони, Идзард, Нидерланды</t>
    </r>
  </si>
  <si>
    <r>
      <rPr>
        <b/>
        <sz val="14"/>
        <rFont val="Verdana"/>
        <family val="2"/>
        <charset val="204"/>
      </rPr>
      <t xml:space="preserve">КОМАНДНОЕ ПЕРВЕНСТВО САНКТ-ПЕТЕРБУРГА 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юноши и девушки 14-18 лет</t>
    </r>
  </si>
  <si>
    <t>Командный приз - юноши.</t>
  </si>
  <si>
    <r>
      <t>САНТАЛОВА</t>
    </r>
    <r>
      <rPr>
        <sz val="8"/>
        <rFont val="Verdana"/>
        <family val="2"/>
        <charset val="204"/>
      </rPr>
      <t xml:space="preserve"> Ольга</t>
    </r>
  </si>
  <si>
    <t>Средний приз 1</t>
  </si>
  <si>
    <t>019371</t>
  </si>
  <si>
    <t>Фадеева О.</t>
  </si>
  <si>
    <t>Компания "Седл сервис" / 
Санкт-Петербург</t>
  </si>
  <si>
    <r>
      <t>ИНДУКТОР</t>
    </r>
    <r>
      <rPr>
        <sz val="8"/>
        <rFont val="Verdana"/>
        <family val="2"/>
        <charset val="204"/>
      </rPr>
      <t>-15, жер.,карак. полукровн., Ибар, Старожиловский КЗ, Рязанская область</t>
    </r>
  </si>
  <si>
    <t>Средний приз В</t>
  </si>
  <si>
    <t>Переездка Большого приза</t>
  </si>
  <si>
    <t>Предварительный приз - дети. Езда А / Открытый класс</t>
  </si>
  <si>
    <t>028304</t>
  </si>
  <si>
    <t>018162</t>
  </si>
  <si>
    <t>107707</t>
  </si>
  <si>
    <t>017432</t>
  </si>
  <si>
    <t>Лытко С.</t>
  </si>
  <si>
    <t>017405</t>
  </si>
  <si>
    <t>138104</t>
  </si>
  <si>
    <t>025558</t>
  </si>
  <si>
    <t>Глузман Е.</t>
  </si>
  <si>
    <t>028483</t>
  </si>
  <si>
    <t>010488</t>
  </si>
  <si>
    <t>Борзенкова М.</t>
  </si>
  <si>
    <t>Гришина Ю.</t>
  </si>
  <si>
    <t>КЗ "Ковчег" /
 Санкт-Петербург</t>
  </si>
  <si>
    <r>
      <t>ЗОИ</t>
    </r>
    <r>
      <rPr>
        <sz val="8"/>
        <rFont val="Verdana"/>
        <family val="2"/>
        <charset val="204"/>
      </rPr>
      <t>-17, коб., сер., полукр., неизв., Россия</t>
    </r>
  </si>
  <si>
    <r>
      <t>ВАНЕССА</t>
    </r>
    <r>
      <rPr>
        <sz val="8"/>
        <rFont val="Verdana"/>
        <family val="2"/>
        <charset val="204"/>
      </rPr>
      <t>-10, коб. вор. в сед., полукр., Стинг, Украина</t>
    </r>
  </si>
  <si>
    <r>
      <t xml:space="preserve">ТЕРТЫШНАЯ </t>
    </r>
    <r>
      <rPr>
        <sz val="8"/>
        <rFont val="Verdana"/>
        <family val="2"/>
        <charset val="204"/>
      </rPr>
      <t>Дарья</t>
    </r>
  </si>
  <si>
    <r>
      <t>ТРИУМФ</t>
    </r>
    <r>
      <rPr>
        <sz val="8"/>
        <rFont val="Verdana"/>
        <family val="2"/>
        <charset val="204"/>
      </rPr>
      <t>-11, мер., вор., УВП, Избранник, Украина</t>
    </r>
  </si>
  <si>
    <r>
      <t xml:space="preserve">ВОРОНОВА </t>
    </r>
    <r>
      <rPr>
        <sz val="8"/>
        <rFont val="Verdana"/>
        <family val="2"/>
        <charset val="204"/>
      </rPr>
      <t>Полина, 2007</t>
    </r>
  </si>
  <si>
    <r>
      <t>МОРОШКА</t>
    </r>
    <r>
      <rPr>
        <sz val="8"/>
        <rFont val="Verdana"/>
        <family val="2"/>
        <charset val="204"/>
      </rPr>
      <t>-12 (149), коб., рыж., полукр., Вихрь, Россия</t>
    </r>
  </si>
  <si>
    <r>
      <t>КЬЮ НЕЙРО</t>
    </r>
    <r>
      <rPr>
        <sz val="8"/>
        <rFont val="Verdana"/>
        <family val="2"/>
        <charset val="204"/>
      </rPr>
      <t>-14,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жер., т.-гнед., полукр., Кью нео, Москва</t>
    </r>
  </si>
  <si>
    <r>
      <t xml:space="preserve">ЗУБОВА </t>
    </r>
    <r>
      <rPr>
        <sz val="8"/>
        <rFont val="Verdana"/>
        <family val="2"/>
        <charset val="204"/>
      </rPr>
      <t>Валентина</t>
    </r>
  </si>
  <si>
    <r>
      <t xml:space="preserve">ГЛУЗМАН </t>
    </r>
    <r>
      <rPr>
        <sz val="8"/>
        <rFont val="Verdana"/>
        <family val="2"/>
        <charset val="204"/>
      </rPr>
      <t>Полина, 2004</t>
    </r>
  </si>
  <si>
    <r>
      <t>ЭНКАНТАДО</t>
    </r>
    <r>
      <rPr>
        <sz val="8"/>
        <rFont val="Verdana"/>
        <family val="2"/>
        <charset val="204"/>
      </rPr>
      <t>-14, мер., бур., ганн., Баллетмейстер, Украина</t>
    </r>
  </si>
  <si>
    <r>
      <t xml:space="preserve">АШЕВА </t>
    </r>
    <r>
      <rPr>
        <sz val="8"/>
        <rFont val="Verdana"/>
        <family val="2"/>
        <charset val="204"/>
      </rPr>
      <t>Нина</t>
    </r>
  </si>
  <si>
    <r>
      <t>ЭММА ЛИ-</t>
    </r>
    <r>
      <rPr>
        <sz val="8"/>
        <rFont val="Verdana"/>
        <family val="2"/>
        <charset val="204"/>
      </rPr>
      <t xml:space="preserve">06, коб., вор., спорт. пом., Леон, п/ф "Ковчег", Ленинградская обл. </t>
    </r>
  </si>
  <si>
    <t>Предварительный приз - юноши (с джокером) / Открытый класс</t>
  </si>
  <si>
    <t>014093</t>
  </si>
  <si>
    <t>011287</t>
  </si>
  <si>
    <t>Кряжева А.</t>
  </si>
  <si>
    <r>
      <t xml:space="preserve">БГАНЦЕВА </t>
    </r>
    <r>
      <rPr>
        <sz val="8"/>
        <rFont val="Verdana"/>
        <family val="2"/>
        <charset val="204"/>
      </rPr>
      <t>Юлия</t>
    </r>
  </si>
  <si>
    <r>
      <t>ГРИГ БЬЮТИ</t>
    </r>
    <r>
      <rPr>
        <sz val="8"/>
        <rFont val="Verdana"/>
        <family val="2"/>
        <charset val="204"/>
      </rPr>
      <t>-12, коб., гнед., полукр., Боинг, Россия</t>
    </r>
  </si>
  <si>
    <r>
      <t>АЛЕКСЕНКО</t>
    </r>
    <r>
      <rPr>
        <sz val="8"/>
        <rFont val="Verdana"/>
        <family val="2"/>
        <charset val="204"/>
      </rPr>
      <t xml:space="preserve"> Оксана</t>
    </r>
  </si>
  <si>
    <r>
      <t>ВЕС ДОН ДЕЛИО</t>
    </r>
    <r>
      <rPr>
        <sz val="8"/>
        <rFont val="Verdana"/>
        <family val="2"/>
        <charset val="204"/>
      </rPr>
      <t>-10 (149),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гнед., нем. верх. пони, Диор Де Люкс, Германия</t>
    </r>
  </si>
  <si>
    <r>
      <rPr>
        <b/>
        <sz val="12"/>
        <color indexed="8"/>
        <rFont val="Verdana"/>
        <family val="2"/>
        <charset val="204"/>
      </rPr>
      <t xml:space="preserve">КОМАНДНЫЙ ЧЕМПИОНАТ И ПЕРВЕНСТВО САНКТ-ПЕТЕРБУРГА
КУБОК СРЕДИ МОЛОДЫХ ЛОШАДЕЙ, этап
КУБОК КСК "ВЕНТА-АРЕНА"
</t>
    </r>
    <r>
      <rPr>
        <sz val="12"/>
        <color indexed="8"/>
        <rFont val="Verdana"/>
        <family val="2"/>
        <charset val="204"/>
      </rPr>
      <t>региональные соревнования</t>
    </r>
    <r>
      <rPr>
        <sz val="9"/>
        <color indexed="8"/>
        <rFont val="Verdana"/>
        <family val="2"/>
        <charset val="204"/>
      </rPr>
      <t xml:space="preserve">
мальчики и девочки до 15 лет, юноши и девушки 14-18 лет, юниоры и юниорки 16-21 год, 
юниоры и юниорки 16-25 лет, мужчины и женщины</t>
    </r>
  </si>
  <si>
    <t>Судья-Член Гранд-Жюри</t>
  </si>
  <si>
    <t>Резанова С.Г.</t>
  </si>
  <si>
    <t>Вологодская область</t>
  </si>
  <si>
    <t>Зибрева О.О.</t>
  </si>
  <si>
    <t>Кольцова Д.Д.</t>
  </si>
  <si>
    <t>Попова А.</t>
  </si>
  <si>
    <r>
      <t>ВАСИЛЬЕВА</t>
    </r>
    <r>
      <rPr>
        <sz val="8"/>
        <rFont val="Verdana"/>
        <family val="2"/>
        <charset val="204"/>
      </rPr>
      <t xml:space="preserve"> Анна</t>
    </r>
  </si>
  <si>
    <r>
      <t xml:space="preserve">ЗЕЛЕНИНА </t>
    </r>
    <r>
      <rPr>
        <sz val="8"/>
        <rFont val="Verdana"/>
        <family val="2"/>
        <charset val="204"/>
      </rPr>
      <t>Евгения, 2008</t>
    </r>
  </si>
  <si>
    <r>
      <t>НИЛОВА</t>
    </r>
    <r>
      <rPr>
        <sz val="8"/>
        <rFont val="Verdana"/>
        <family val="2"/>
        <charset val="204"/>
      </rPr>
      <t xml:space="preserve"> Арина, 2007</t>
    </r>
  </si>
  <si>
    <r>
      <t>ТЕРТЫШНАЯ</t>
    </r>
    <r>
      <rPr>
        <sz val="8"/>
        <rFont val="Verdana"/>
        <family val="2"/>
        <charset val="204"/>
      </rPr>
      <t xml:space="preserve"> Дарья</t>
    </r>
  </si>
  <si>
    <r>
      <t xml:space="preserve">ШАДЧНЕВА </t>
    </r>
    <r>
      <rPr>
        <sz val="8"/>
        <rFont val="Verdana"/>
        <family val="2"/>
        <charset val="204"/>
      </rPr>
      <t>Екатерина</t>
    </r>
  </si>
  <si>
    <r>
      <t>НЕМО</t>
    </r>
    <r>
      <rPr>
        <sz val="8"/>
        <rFont val="Verdana"/>
        <family val="2"/>
        <charset val="204"/>
      </rPr>
      <t>-05, мер., сер., ганн., Кассини, Нидерланды</t>
    </r>
  </si>
  <si>
    <t>СПА, %</t>
  </si>
  <si>
    <t>Сокр. БП, %</t>
  </si>
  <si>
    <t>СПВ, %</t>
  </si>
  <si>
    <t>ПБП, %</t>
  </si>
  <si>
    <r>
      <rPr>
        <b/>
        <sz val="12"/>
        <rFont val="Verdana"/>
        <family val="2"/>
        <charset val="204"/>
      </rPr>
      <t xml:space="preserve">КОМАНДНЫЙ ЧЕМПИОНАТ САНКТ-ПЕТЕРБУРГА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</si>
  <si>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rPr>
        <b/>
        <sz val="14"/>
        <rFont val="Verdana"/>
        <family val="2"/>
        <charset val="204"/>
      </rPr>
      <t>КОМАНДНЫЙ ЧЕМПИОНАТ САНКТ-ПЕТЕРБУРГА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</si>
  <si>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r>
      <rPr>
        <b/>
        <sz val="14"/>
        <rFont val="Verdana"/>
        <family val="2"/>
        <charset val="204"/>
      </rPr>
      <t xml:space="preserve">КОМАНДНЫЙ ЧЕМПИОНАТ САНКТ-ПЕТЕРБУРГА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</si>
  <si>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r>
      <rPr>
        <b/>
        <sz val="14"/>
        <rFont val="Verdana"/>
        <family val="2"/>
        <charset val="204"/>
      </rPr>
      <t xml:space="preserve">КОМАНДНЫЙ ЧЕМПИОНАТ САНКТ-ПЕТЕРБУРГА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</si>
  <si>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Сочеванова О. - ВК - Санкт-Петербург</t>
    </r>
    <r>
      <rPr>
        <sz val="10"/>
        <rFont val="Verdana"/>
        <family val="2"/>
        <charset val="204"/>
      </rPr>
      <t>, Е - Лудина И. - ВК - Санкт-Петербург, Резанова С. - ВК - Вологодская область</t>
    </r>
  </si>
  <si>
    <t>снят</t>
  </si>
  <si>
    <r>
      <rPr>
        <b/>
        <sz val="14"/>
        <rFont val="Verdana"/>
        <family val="2"/>
        <charset val="204"/>
      </rPr>
      <t xml:space="preserve"> ПЕРВЕНСТВО САНКТ-ПЕТЕРБУРГА 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</si>
  <si>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Е - Лудина И. - ВК - Санкт-Петербург, Резанова С. - ВК - Вологодская область</t>
    </r>
  </si>
  <si>
    <r>
      <rPr>
        <b/>
        <sz val="14"/>
        <rFont val="Verdana"/>
        <family val="2"/>
        <charset val="204"/>
      </rPr>
      <t xml:space="preserve">КОМАНДНОЕ ПЕРВЕНСТВО САНКТ-ПЕТЕРБУРГА 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(мальчики и девочки до 15 лет)</t>
    </r>
  </si>
  <si>
    <r>
      <rPr>
        <b/>
        <sz val="14"/>
        <rFont val="Verdana"/>
        <family val="2"/>
        <charset val="204"/>
      </rPr>
      <t>КОМАНДНОЕ ПЕРВЕНСТВО САНКТ-ПЕТЕРБУРГА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(юноши и девушки 14-18 лет)</t>
    </r>
  </si>
  <si>
    <r>
      <t xml:space="preserve">Судьи: </t>
    </r>
    <r>
      <rPr>
        <sz val="10"/>
        <rFont val="Verdana"/>
        <family val="2"/>
        <charset val="204"/>
      </rPr>
      <t xml:space="preserve"> Е - Сочеванова О. - ВК - Санкт-Петербург,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Русинова Е. - ВК - Ленинградская область</t>
    </r>
  </si>
  <si>
    <t>Ганюшкина Л.А</t>
  </si>
  <si>
    <t>Цветков В.С.</t>
  </si>
  <si>
    <r>
      <rPr>
        <b/>
        <sz val="12"/>
        <rFont val="Verdana"/>
        <family val="2"/>
        <charset val="204"/>
      </rPr>
      <t>КОМАНДНЫЙ ЧЕМПИОНАТ САНКТ-ПЕТЕРБУРГА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(мужчины и женщины)</t>
    </r>
  </si>
  <si>
    <r>
      <t xml:space="preserve">Судьи: </t>
    </r>
    <r>
      <rPr>
        <sz val="10"/>
        <rFont val="Verdana"/>
        <family val="2"/>
        <charset val="204"/>
      </rPr>
      <t xml:space="preserve"> Е - Русинова Е. - ВК - Ленинградская область, </t>
    </r>
    <r>
      <rPr>
        <b/>
        <sz val="10"/>
        <rFont val="Verdana"/>
        <family val="2"/>
        <charset val="204"/>
      </rPr>
      <t>С - Резанова С. - ВК - Вологодская область</t>
    </r>
    <r>
      <rPr>
        <sz val="10"/>
        <rFont val="Verdana"/>
        <family val="2"/>
        <charset val="204"/>
      </rPr>
      <t>, М - Сочеванова О. - ВК - Санкт-Петербург</t>
    </r>
  </si>
  <si>
    <t>отказ</t>
  </si>
  <si>
    <t>МП</t>
  </si>
  <si>
    <t>КСК "Новополье" /
Санкт-Петербург</t>
  </si>
  <si>
    <t>Белякова В.</t>
  </si>
  <si>
    <r>
      <t>БЛАГОВЕСТ</t>
    </r>
    <r>
      <rPr>
        <sz val="8"/>
        <rFont val="Verdana"/>
        <family val="2"/>
        <charset val="204"/>
      </rPr>
      <t>-13, мер., вор., русск. верх., Барон, Старожиловский к/з</t>
    </r>
  </si>
  <si>
    <t>Зубова В.</t>
  </si>
  <si>
    <r>
      <rPr>
        <b/>
        <sz val="14"/>
        <rFont val="Verdana"/>
        <family val="2"/>
        <charset val="204"/>
      </rPr>
      <t>КОМАНДНЫЙ ЧЕМПИОНАТ САНКТ-ПЕТЕРБУРГА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</si>
  <si>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 Е - Резанова С. - ВК - Вологодская область,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Русинова Е. - ВК - Ленинградская область</t>
    </r>
  </si>
  <si>
    <r>
      <t xml:space="preserve">ПРИНЦЕВА </t>
    </r>
    <r>
      <rPr>
        <sz val="9"/>
        <rFont val="Verdana"/>
        <family val="2"/>
        <charset val="204"/>
      </rPr>
      <t>Юлия</t>
    </r>
  </si>
  <si>
    <r>
      <t>БАЛЛЕРИНА</t>
    </r>
    <r>
      <rPr>
        <sz val="9"/>
        <rFont val="Verdana"/>
        <family val="2"/>
        <charset val="204"/>
      </rPr>
      <t>-11, коб., рыж., ганн., Баллетмейстер, Украина</t>
    </r>
  </si>
  <si>
    <r>
      <t xml:space="preserve">БЕРЕЗКИНА </t>
    </r>
    <r>
      <rPr>
        <sz val="9"/>
        <rFont val="Verdana"/>
        <family val="2"/>
        <charset val="204"/>
      </rPr>
      <t>Александра</t>
    </r>
  </si>
  <si>
    <r>
      <t>ЛАРРИ КАРЛТОН</t>
    </r>
    <r>
      <rPr>
        <sz val="9"/>
        <rFont val="Verdana"/>
        <family val="2"/>
        <charset val="204"/>
      </rPr>
      <t>-07,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мер., гнед., баварск., Ландпринц, Германия</t>
    </r>
  </si>
  <si>
    <r>
      <t xml:space="preserve">КУЦОБИНА </t>
    </r>
    <r>
      <rPr>
        <sz val="9"/>
        <rFont val="Verdana"/>
        <family val="2"/>
        <charset val="204"/>
      </rPr>
      <t>Виктория</t>
    </r>
  </si>
  <si>
    <r>
      <t>ГОЛДЕН ДРИМ-</t>
    </r>
    <r>
      <rPr>
        <sz val="9"/>
        <rFont val="Verdana"/>
        <family val="2"/>
        <charset val="204"/>
      </rPr>
      <t>11, жер., гнед., KWPN, Карденто, Нидерланды</t>
    </r>
  </si>
  <si>
    <r>
      <t xml:space="preserve">КОЛЕСНИКОВА </t>
    </r>
    <r>
      <rPr>
        <sz val="9"/>
        <rFont val="Verdana"/>
        <family val="2"/>
        <charset val="204"/>
      </rPr>
      <t>Полина, 2002</t>
    </r>
  </si>
  <si>
    <r>
      <t>КАПАБЛАНКА</t>
    </r>
    <r>
      <rPr>
        <sz val="9"/>
        <rFont val="Verdana"/>
        <family val="2"/>
        <charset val="204"/>
      </rPr>
      <t>-13,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рыж., полукр., Клондайк, Санкт-Петербург</t>
    </r>
  </si>
  <si>
    <r>
      <t xml:space="preserve">ПРОНИНА </t>
    </r>
    <r>
      <rPr>
        <sz val="9"/>
        <rFont val="Verdana"/>
        <family val="2"/>
        <charset val="204"/>
      </rPr>
      <t>Анна, 2004</t>
    </r>
  </si>
  <si>
    <r>
      <t>ФРЕДДИ НАК-</t>
    </r>
    <r>
      <rPr>
        <sz val="9"/>
        <rFont val="Verdana"/>
        <family val="2"/>
        <charset val="204"/>
      </rPr>
      <t>05, мер., гнед., ганн., Фрурстнрич, Германия</t>
    </r>
  </si>
  <si>
    <r>
      <t xml:space="preserve">СМИРНОВА </t>
    </r>
    <r>
      <rPr>
        <sz val="9"/>
        <rFont val="Verdana"/>
        <family val="2"/>
        <charset val="204"/>
      </rPr>
      <t>Ксения, 2004</t>
    </r>
  </si>
  <si>
    <r>
      <t>ЭЛЬ КАПОНЕ ДЖИ</t>
    </r>
    <r>
      <rPr>
        <sz val="9"/>
        <rFont val="Verdana"/>
        <family val="2"/>
        <charset val="204"/>
      </rPr>
      <t>-09, мер., гнед., KWPN, Ван Гог, Нидерланды</t>
    </r>
  </si>
  <si>
    <r>
      <t xml:space="preserve">ВОРОНЦОВА </t>
    </r>
    <r>
      <rPr>
        <sz val="9"/>
        <rFont val="Verdana"/>
        <family val="2"/>
        <charset val="204"/>
      </rPr>
      <t>Анна</t>
    </r>
  </si>
  <si>
    <r>
      <t>ДОН ДИЕГО</t>
    </r>
    <r>
      <rPr>
        <sz val="9"/>
        <rFont val="Verdana"/>
        <family val="2"/>
        <charset val="204"/>
      </rPr>
      <t>-08, мер., рыж., KWPN, Джаз, Нидерланды</t>
    </r>
  </si>
  <si>
    <r>
      <t xml:space="preserve">ГАВРИЧ </t>
    </r>
    <r>
      <rPr>
        <sz val="9"/>
        <rFont val="Verdana"/>
        <family val="2"/>
        <charset val="204"/>
      </rPr>
      <t>Анна</t>
    </r>
  </si>
  <si>
    <r>
      <t>СИМФОНИ-</t>
    </r>
    <r>
      <rPr>
        <sz val="9"/>
        <rFont val="Verdana"/>
        <family val="2"/>
        <charset val="204"/>
      </rPr>
      <t>08, жер., карак., ганн., Сандро Хит, Германия</t>
    </r>
  </si>
  <si>
    <r>
      <t xml:space="preserve">КУЗЕНКОВА </t>
    </r>
    <r>
      <rPr>
        <sz val="9"/>
        <rFont val="Verdana"/>
        <family val="2"/>
        <charset val="204"/>
      </rPr>
      <t>Римма</t>
    </r>
  </si>
  <si>
    <r>
      <t>ИЛАРИОН</t>
    </r>
    <r>
      <rPr>
        <sz val="9"/>
        <rFont val="Verdana"/>
        <family val="2"/>
        <charset val="204"/>
      </rPr>
      <t>-09, жер., вор., УВП, Избранник 2003, Украина</t>
    </r>
  </si>
  <si>
    <r>
      <t xml:space="preserve">ПИСАРЕВА </t>
    </r>
    <r>
      <rPr>
        <sz val="9"/>
        <rFont val="Verdana"/>
        <family val="2"/>
        <charset val="204"/>
      </rPr>
      <t>Елизавета, 2002</t>
    </r>
  </si>
  <si>
    <r>
      <t>ГЛЭДСТОУН ВДЛ-</t>
    </r>
    <r>
      <rPr>
        <sz val="9"/>
        <rFont val="Verdana"/>
        <family val="2"/>
        <charset val="204"/>
      </rPr>
      <t>11, жер., гнед., KWPN, Креспо ВДЛ, Нидерланды</t>
    </r>
  </si>
  <si>
    <r>
      <t xml:space="preserve">СИНИЛЬНИКОВА </t>
    </r>
    <r>
      <rPr>
        <sz val="9"/>
        <rFont val="Verdana"/>
        <family val="2"/>
        <charset val="204"/>
      </rPr>
      <t>Наталья</t>
    </r>
  </si>
  <si>
    <r>
      <t>ВЕНТУРА</t>
    </r>
    <r>
      <rPr>
        <sz val="9"/>
        <rFont val="Verdana"/>
        <family val="2"/>
        <charset val="204"/>
      </rPr>
      <t>-11, мер., рыж., вестф., Виталис, Германия</t>
    </r>
  </si>
  <si>
    <r>
      <t xml:space="preserve">МЕЛЬНИКОВА </t>
    </r>
    <r>
      <rPr>
        <sz val="9"/>
        <rFont val="Verdana"/>
        <family val="2"/>
        <charset val="204"/>
      </rPr>
      <t>Ксения</t>
    </r>
  </si>
  <si>
    <r>
      <t>ПАРЕКС-</t>
    </r>
    <r>
      <rPr>
        <sz val="9"/>
        <rFont val="Verdana"/>
        <family val="2"/>
        <charset val="204"/>
      </rPr>
      <t>03, мер, вор, латв, Паэзано, Латвия</t>
    </r>
  </si>
  <si>
    <r>
      <t>ВИХРОВА</t>
    </r>
    <r>
      <rPr>
        <sz val="9"/>
        <rFont val="Verdana"/>
        <family val="2"/>
        <charset val="204"/>
      </rPr>
      <t xml:space="preserve"> Елена</t>
    </r>
  </si>
  <si>
    <r>
      <t>ФЛОРЕНТИНО</t>
    </r>
    <r>
      <rPr>
        <sz val="9"/>
        <rFont val="Verdana"/>
        <family val="2"/>
        <charset val="204"/>
      </rPr>
      <t>-05, мер., рыж., ольд., Florencio 1, Германия</t>
    </r>
  </si>
  <si>
    <r>
      <t>САНТАЛОВА</t>
    </r>
    <r>
      <rPr>
        <sz val="9"/>
        <rFont val="Verdana"/>
        <family val="2"/>
        <charset val="204"/>
      </rPr>
      <t xml:space="preserve"> Ольга</t>
    </r>
  </si>
  <si>
    <r>
      <t>ЧЕНСВЭЙ-</t>
    </r>
    <r>
      <rPr>
        <sz val="9"/>
        <rFont val="Verdana"/>
        <family val="2"/>
        <charset val="204"/>
      </rPr>
      <t>12, коб., гнед., ганн., Чикаго, к/з "Георгенбург"</t>
    </r>
  </si>
  <si>
    <r>
      <t xml:space="preserve">БЕЛОВА </t>
    </r>
    <r>
      <rPr>
        <sz val="9"/>
        <rFont val="Verdana"/>
        <family val="2"/>
        <charset val="204"/>
      </rPr>
      <t>Даниела, 2004</t>
    </r>
  </si>
  <si>
    <r>
      <t>ПРАДО</t>
    </r>
    <r>
      <rPr>
        <sz val="9"/>
        <rFont val="Verdana"/>
        <family val="2"/>
        <charset val="204"/>
      </rPr>
      <t xml:space="preserve">-10, мер., гнед., буден., Полонез, Санкт-Петербург </t>
    </r>
  </si>
  <si>
    <r>
      <t xml:space="preserve">АНУФРИЕВА </t>
    </r>
    <r>
      <rPr>
        <sz val="9"/>
        <rFont val="Verdana"/>
        <family val="2"/>
        <charset val="204"/>
      </rPr>
      <t>Ольга</t>
    </r>
  </si>
  <si>
    <r>
      <t>КОР ДЕ ГРАНА-</t>
    </r>
    <r>
      <rPr>
        <sz val="9"/>
        <rFont val="Verdana"/>
        <family val="2"/>
        <charset val="204"/>
      </rPr>
      <t>07,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вор., неизв., Кальвадос 87, Латвия</t>
    </r>
  </si>
  <si>
    <t>Румянцева Е. - Санкт-Петербург</t>
  </si>
  <si>
    <r>
      <t xml:space="preserve">Судьи: </t>
    </r>
    <r>
      <rPr>
        <sz val="10"/>
        <rFont val="Verdana"/>
        <family val="2"/>
        <charset val="204"/>
      </rPr>
      <t xml:space="preserve"> Е - Сочеванова О. - ВК - Санкт-Петербург, </t>
    </r>
    <r>
      <rPr>
        <b/>
        <sz val="10"/>
        <rFont val="Verdana"/>
        <family val="2"/>
        <charset val="204"/>
      </rPr>
      <t>С - Русинова Е. - 1К - Санкт-петербург</t>
    </r>
    <r>
      <rPr>
        <sz val="10"/>
        <rFont val="Verdana"/>
        <family val="2"/>
        <charset val="204"/>
      </rPr>
      <t>, М - Резанова С. - ВК - Вологодская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</si>
  <si>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Е - Сочеванова О. - ВК - Санкт-Петербург, </t>
    </r>
    <r>
      <rPr>
        <b/>
        <sz val="10"/>
        <rFont val="Verdana"/>
        <family val="2"/>
        <charset val="204"/>
      </rPr>
      <t>С - Русинова Е. - 1К - Санкт-Петербург</t>
    </r>
    <r>
      <rPr>
        <sz val="10"/>
        <rFont val="Verdana"/>
        <family val="2"/>
        <charset val="204"/>
      </rPr>
      <t>, М - Резанова С. - ВК - Вологодская область</t>
    </r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</si>
</sst>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7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7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i/>
      <sz val="10"/>
      <name val="Verdana"/>
      <family val="2"/>
      <charset val="204"/>
    </font>
    <font>
      <sz val="12"/>
      <name val="Verdana"/>
      <family val="2"/>
      <charset val="204"/>
    </font>
    <font>
      <sz val="12"/>
      <color indexed="8"/>
      <name val="Verdana"/>
      <family val="2"/>
      <charset val="204"/>
    </font>
    <font>
      <b/>
      <i/>
      <sz val="8"/>
      <name val="Verdana"/>
      <family val="2"/>
      <charset val="204"/>
    </font>
    <font>
      <i/>
      <sz val="9"/>
      <name val="Verdana"/>
      <family val="2"/>
      <charset val="204"/>
    </font>
    <font>
      <b/>
      <i/>
      <sz val="10"/>
      <name val="Arial Cyr"/>
      <charset val="204"/>
    </font>
    <font>
      <sz val="8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sz val="13"/>
      <name val="Arial"/>
      <family val="2"/>
      <charset val="204"/>
    </font>
    <font>
      <b/>
      <sz val="11"/>
      <color rgb="FFFF0000"/>
      <name val="Verdana"/>
      <family val="2"/>
      <charset val="204"/>
    </font>
    <font>
      <sz val="8"/>
      <color rgb="FFFF0000"/>
      <name val="Arial"/>
      <family val="2"/>
      <charset val="204"/>
    </font>
    <font>
      <sz val="6"/>
      <name val="Verdana"/>
      <family val="2"/>
      <charset val="204"/>
    </font>
    <font>
      <sz val="12"/>
      <color rgb="FFFF0000"/>
      <name val="Verdana"/>
      <family val="2"/>
      <charset val="204"/>
    </font>
    <font>
      <b/>
      <sz val="12"/>
      <color rgb="FFFF0000"/>
      <name val="Verdan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88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6" fillId="0" borderId="0"/>
    <xf numFmtId="0" fontId="9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12" borderId="1" applyNumberFormat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38" borderId="2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165" fontId="4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4" fontId="1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4" fontId="10" fillId="0" borderId="0" applyFill="0" applyBorder="0" applyAlignment="0" applyProtection="0"/>
    <xf numFmtId="16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0" fillId="0" borderId="0" applyFill="0" applyBorder="0" applyAlignment="0" applyProtection="0"/>
    <xf numFmtId="17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35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9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4" fontId="9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7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7" fontId="10" fillId="0" borderId="0" applyFill="0" applyBorder="0" applyAlignment="0" applyProtection="0"/>
    <xf numFmtId="177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0" fontId="10" fillId="0" borderId="0" applyFill="0" applyBorder="0" applyAlignment="0" applyProtection="0"/>
    <xf numFmtId="165" fontId="11" fillId="0" borderId="0" applyFont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65" fontId="11" fillId="0" borderId="0" applyFont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65" fontId="11" fillId="0" borderId="0" applyFont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0" fillId="0" borderId="0" applyFill="0" applyBorder="0" applyAlignment="0" applyProtection="0"/>
    <xf numFmtId="17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9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65" fontId="4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4" fontId="36" fillId="0" borderId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5" fontId="4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4" fontId="36" fillId="0" borderId="0" applyFill="0" applyBorder="0" applyAlignment="0" applyProtection="0"/>
    <xf numFmtId="174" fontId="36" fillId="0" borderId="0" applyFill="0" applyBorder="0" applyAlignment="0" applyProtection="0"/>
    <xf numFmtId="174" fontId="36" fillId="0" borderId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40" borderId="7" applyNumberFormat="0" applyAlignment="0" applyProtection="0"/>
    <xf numFmtId="0" fontId="16" fillId="41" borderId="7" applyNumberFormat="0" applyAlignment="0" applyProtection="0"/>
    <xf numFmtId="0" fontId="16" fillId="41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3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9" fillId="0" borderId="0"/>
    <xf numFmtId="0" fontId="36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36" fillId="0" borderId="0"/>
    <xf numFmtId="0" fontId="10" fillId="0" borderId="0"/>
    <xf numFmtId="0" fontId="9" fillId="0" borderId="0"/>
    <xf numFmtId="0" fontId="1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50" fillId="0" borderId="0"/>
    <xf numFmtId="0" fontId="50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51" fillId="0" borderId="0"/>
    <xf numFmtId="0" fontId="50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11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44" borderId="8" applyNumberFormat="0" applyFont="0" applyAlignment="0" applyProtection="0"/>
    <xf numFmtId="0" fontId="4" fillId="45" borderId="8" applyNumberFormat="0" applyAlignment="0" applyProtection="0"/>
    <xf numFmtId="0" fontId="9" fillId="45" borderId="8" applyNumberFormat="0" applyAlignment="0" applyProtection="0"/>
    <xf numFmtId="0" fontId="9" fillId="45" borderId="8" applyNumberForma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9" fontId="31" fillId="0" borderId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78" fontId="10" fillId="0" borderId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0" borderId="0"/>
    <xf numFmtId="0" fontId="3" fillId="0" borderId="0"/>
    <xf numFmtId="0" fontId="2" fillId="0" borderId="0"/>
    <xf numFmtId="0" fontId="2" fillId="0" borderId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10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6" fillId="12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8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8" borderId="1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9" fillId="0" borderId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44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4" fontId="9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0" fillId="0" borderId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1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1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0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1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41" borderId="7" applyNumberFormat="0" applyAlignment="0" applyProtection="0"/>
    <xf numFmtId="0" fontId="16" fillId="41" borderId="7" applyNumberFormat="0" applyAlignment="0" applyProtection="0"/>
    <xf numFmtId="0" fontId="16" fillId="40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11" fillId="0" borderId="0"/>
    <xf numFmtId="0" fontId="9" fillId="0" borderId="0"/>
    <xf numFmtId="0" fontId="36" fillId="0" borderId="0"/>
    <xf numFmtId="0" fontId="1" fillId="0" borderId="0"/>
    <xf numFmtId="0" fontId="1" fillId="0" borderId="0"/>
    <xf numFmtId="0" fontId="10" fillId="0" borderId="0"/>
    <xf numFmtId="0" fontId="51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45" borderId="8" applyNumberFormat="0" applyAlignment="0" applyProtection="0"/>
    <xf numFmtId="0" fontId="4" fillId="45" borderId="8" applyNumberFormat="0" applyAlignment="0" applyProtection="0"/>
    <xf numFmtId="0" fontId="9" fillId="49" borderId="45" applyNumberFormat="0" applyFont="0" applyAlignment="0" applyProtection="0"/>
    <xf numFmtId="9" fontId="31" fillId="0" borderId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0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1" fillId="0" borderId="0"/>
  </cellStyleXfs>
  <cellXfs count="555">
    <xf numFmtId="0" fontId="0" fillId="0" borderId="0" xfId="0"/>
    <xf numFmtId="0" fontId="25" fillId="0" borderId="0" xfId="2239" applyFont="1" applyFill="1" applyAlignment="1" applyProtection="1">
      <alignment horizontal="center" vertical="center" wrapText="1"/>
      <protection locked="0"/>
    </xf>
    <xf numFmtId="0" fontId="25" fillId="0" borderId="0" xfId="2232" applyNumberFormat="1" applyFont="1" applyFill="1" applyBorder="1" applyAlignment="1" applyProtection="1">
      <alignment vertical="center"/>
      <protection locked="0"/>
    </xf>
    <xf numFmtId="0" fontId="41" fillId="0" borderId="0" xfId="2234" applyFont="1" applyAlignment="1" applyProtection="1">
      <alignment vertical="center"/>
      <protection locked="0"/>
    </xf>
    <xf numFmtId="0" fontId="27" fillId="0" borderId="0" xfId="2245" applyFont="1" applyProtection="1">
      <protection locked="0"/>
    </xf>
    <xf numFmtId="0" fontId="27" fillId="0" borderId="0" xfId="2245" applyFont="1" applyAlignment="1" applyProtection="1">
      <alignment wrapText="1"/>
      <protection locked="0"/>
    </xf>
    <xf numFmtId="0" fontId="27" fillId="0" borderId="0" xfId="2245" applyFont="1" applyAlignment="1" applyProtection="1">
      <alignment shrinkToFit="1"/>
      <protection locked="0"/>
    </xf>
    <xf numFmtId="1" fontId="39" fillId="0" borderId="0" xfId="2245" applyNumberFormat="1" applyFont="1" applyProtection="1">
      <protection locked="0"/>
    </xf>
    <xf numFmtId="171" fontId="27" fillId="0" borderId="0" xfId="2245" applyNumberFormat="1" applyFont="1" applyProtection="1">
      <protection locked="0"/>
    </xf>
    <xf numFmtId="0" fontId="39" fillId="0" borderId="0" xfId="2245" applyFont="1" applyProtection="1">
      <protection locked="0"/>
    </xf>
    <xf numFmtId="171" fontId="39" fillId="0" borderId="0" xfId="2245" applyNumberFormat="1" applyFont="1" applyProtection="1">
      <protection locked="0"/>
    </xf>
    <xf numFmtId="0" fontId="9" fillId="0" borderId="0" xfId="2234" applyNumberFormat="1" applyFont="1" applyFill="1" applyBorder="1" applyAlignment="1" applyProtection="1">
      <alignment horizontal="center" vertical="center"/>
      <protection locked="0"/>
    </xf>
    <xf numFmtId="0" fontId="25" fillId="0" borderId="0" xfId="2234" applyNumberFormat="1" applyFont="1" applyFill="1" applyBorder="1" applyAlignment="1" applyProtection="1">
      <alignment vertical="center"/>
      <protection locked="0"/>
    </xf>
    <xf numFmtId="0" fontId="9" fillId="0" borderId="0" xfId="2234" applyNumberFormat="1" applyFont="1" applyFill="1" applyBorder="1" applyAlignment="1" applyProtection="1">
      <alignment vertical="center"/>
      <protection locked="0"/>
    </xf>
    <xf numFmtId="1" fontId="30" fillId="46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30" fillId="46" borderId="10" xfId="2237" applyNumberFormat="1" applyFont="1" applyFill="1" applyBorder="1" applyAlignment="1" applyProtection="1">
      <alignment horizontal="center" vertical="center" wrapText="1"/>
      <protection locked="0"/>
    </xf>
    <xf numFmtId="0" fontId="30" fillId="46" borderId="10" xfId="2237" applyFont="1" applyFill="1" applyBorder="1" applyAlignment="1" applyProtection="1">
      <alignment horizontal="center" vertical="center" textRotation="90" wrapText="1"/>
      <protection locked="0"/>
    </xf>
    <xf numFmtId="0" fontId="9" fillId="0" borderId="0" xfId="2235" applyFont="1" applyAlignment="1" applyProtection="1">
      <alignment vertical="center"/>
      <protection locked="0"/>
    </xf>
    <xf numFmtId="0" fontId="9" fillId="0" borderId="0" xfId="2247" applyFont="1" applyAlignment="1" applyProtection="1">
      <alignment vertical="center"/>
      <protection locked="0"/>
    </xf>
    <xf numFmtId="0" fontId="42" fillId="0" borderId="0" xfId="2247" applyFont="1" applyAlignment="1" applyProtection="1">
      <alignment vertical="center"/>
      <protection locked="0"/>
    </xf>
    <xf numFmtId="0" fontId="43" fillId="0" borderId="0" xfId="2247" applyFont="1" applyAlignment="1" applyProtection="1">
      <alignment vertical="center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43" fillId="0" borderId="0" xfId="2235" applyFont="1" applyAlignment="1" applyProtection="1">
      <alignment vertical="center"/>
      <protection locked="0"/>
    </xf>
    <xf numFmtId="0" fontId="25" fillId="0" borderId="0" xfId="2235" applyFont="1" applyAlignment="1" applyProtection="1">
      <alignment vertical="center"/>
      <protection locked="0"/>
    </xf>
    <xf numFmtId="0" fontId="25" fillId="0" borderId="0" xfId="2235" applyNumberFormat="1" applyFont="1" applyFill="1" applyBorder="1" applyAlignment="1" applyProtection="1">
      <alignment vertical="center"/>
      <protection locked="0"/>
    </xf>
    <xf numFmtId="0" fontId="9" fillId="0" borderId="0" xfId="2235" applyNumberFormat="1" applyFont="1" applyFill="1" applyBorder="1" applyAlignment="1" applyProtection="1">
      <alignment horizontal="center" vertical="center"/>
      <protection locked="0"/>
    </xf>
    <xf numFmtId="1" fontId="25" fillId="0" borderId="0" xfId="2235" applyNumberFormat="1" applyFont="1" applyAlignment="1" applyProtection="1">
      <alignment vertical="center"/>
      <protection locked="0"/>
    </xf>
    <xf numFmtId="171" fontId="9" fillId="0" borderId="0" xfId="2235" applyNumberFormat="1" applyFont="1" applyAlignment="1" applyProtection="1">
      <alignment vertical="center"/>
      <protection locked="0"/>
    </xf>
    <xf numFmtId="1" fontId="9" fillId="0" borderId="0" xfId="2235" applyNumberFormat="1" applyFont="1" applyAlignment="1" applyProtection="1">
      <alignment vertical="center"/>
      <protection locked="0"/>
    </xf>
    <xf numFmtId="171" fontId="40" fillId="0" borderId="10" xfId="2235" applyNumberFormat="1" applyFont="1" applyBorder="1" applyAlignment="1" applyProtection="1">
      <alignment horizontal="center" vertical="center" wrapText="1"/>
      <protection locked="0"/>
    </xf>
    <xf numFmtId="172" fontId="29" fillId="46" borderId="10" xfId="223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239" applyFill="1" applyAlignment="1" applyProtection="1">
      <alignment vertical="center"/>
      <protection locked="0"/>
    </xf>
    <xf numFmtId="0" fontId="24" fillId="0" borderId="0" xfId="2239" applyFont="1" applyFill="1" applyAlignment="1" applyProtection="1">
      <alignment vertical="center"/>
      <protection locked="0"/>
    </xf>
    <xf numFmtId="0" fontId="9" fillId="0" borderId="0" xfId="2239" applyFont="1" applyFill="1" applyAlignment="1" applyProtection="1">
      <alignment horizontal="center" vertical="center"/>
      <protection locked="0"/>
    </xf>
    <xf numFmtId="0" fontId="32" fillId="0" borderId="0" xfId="2239" applyFont="1" applyFill="1" applyAlignment="1" applyProtection="1">
      <alignment horizontal="center" vertical="center"/>
      <protection locked="0"/>
    </xf>
    <xf numFmtId="0" fontId="9" fillId="0" borderId="0" xfId="2239" applyFill="1" applyAlignment="1" applyProtection="1">
      <alignment horizontal="center" vertical="center" wrapText="1"/>
      <protection locked="0"/>
    </xf>
    <xf numFmtId="49" fontId="25" fillId="0" borderId="0" xfId="2232" applyNumberFormat="1" applyFont="1" applyFill="1" applyBorder="1" applyAlignment="1" applyProtection="1">
      <alignment vertical="center"/>
      <protection locked="0"/>
    </xf>
    <xf numFmtId="0" fontId="37" fillId="0" borderId="0" xfId="2234" applyFont="1" applyAlignment="1" applyProtection="1">
      <alignment horizontal="center"/>
      <protection locked="0"/>
    </xf>
    <xf numFmtId="0" fontId="24" fillId="0" borderId="10" xfId="2239" applyFont="1" applyFill="1" applyBorder="1" applyAlignment="1" applyProtection="1">
      <alignment horizontal="center" vertical="center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37" applyFont="1" applyBorder="1" applyAlignment="1" applyProtection="1">
      <alignment horizontal="center" vertical="center" wrapText="1"/>
      <protection locked="0"/>
    </xf>
    <xf numFmtId="0" fontId="28" fillId="0" borderId="10" xfId="2237" applyFont="1" applyBorder="1" applyAlignment="1" applyProtection="1">
      <alignment horizontal="center" vertical="center" wrapText="1"/>
      <protection locked="0"/>
    </xf>
    <xf numFmtId="0" fontId="43" fillId="0" borderId="0" xfId="2239" applyFont="1" applyFill="1" applyAlignment="1" applyProtection="1">
      <alignment vertical="center"/>
      <protection locked="0"/>
    </xf>
    <xf numFmtId="0" fontId="27" fillId="0" borderId="0" xfId="2239" applyFont="1" applyFill="1" applyProtection="1">
      <protection locked="0"/>
    </xf>
    <xf numFmtId="0" fontId="27" fillId="0" borderId="0" xfId="2239" applyFont="1" applyFill="1" applyAlignment="1" applyProtection="1">
      <alignment wrapText="1"/>
      <protection locked="0"/>
    </xf>
    <xf numFmtId="0" fontId="27" fillId="0" borderId="0" xfId="2239" applyFont="1" applyFill="1" applyAlignment="1" applyProtection="1">
      <alignment shrinkToFit="1"/>
      <protection locked="0"/>
    </xf>
    <xf numFmtId="0" fontId="27" fillId="0" borderId="0" xfId="2239" applyFont="1" applyFill="1" applyAlignment="1" applyProtection="1">
      <alignment horizontal="left"/>
      <protection locked="0"/>
    </xf>
    <xf numFmtId="0" fontId="39" fillId="0" borderId="0" xfId="2239" applyFont="1" applyFill="1" applyProtection="1">
      <protection locked="0"/>
    </xf>
    <xf numFmtId="0" fontId="28" fillId="0" borderId="10" xfId="2239" applyFont="1" applyFill="1" applyBorder="1" applyAlignment="1" applyProtection="1">
      <alignment horizontal="center" vertical="center" textRotation="90" wrapText="1"/>
      <protection locked="0"/>
    </xf>
    <xf numFmtId="0" fontId="28" fillId="0" borderId="10" xfId="2239" applyFont="1" applyFill="1" applyBorder="1" applyAlignment="1" applyProtection="1">
      <alignment horizontal="center" vertical="center" wrapText="1"/>
      <protection locked="0"/>
    </xf>
    <xf numFmtId="0" fontId="29" fillId="0" borderId="10" xfId="2246" applyNumberFormat="1" applyFont="1" applyFill="1" applyBorder="1" applyAlignment="1" applyProtection="1">
      <alignment horizontal="center" vertical="center"/>
      <protection locked="0"/>
    </xf>
    <xf numFmtId="0" fontId="9" fillId="0" borderId="0" xfId="2235" applyNumberFormat="1" applyFont="1" applyAlignment="1" applyProtection="1">
      <alignment vertical="center"/>
      <protection locked="0"/>
    </xf>
    <xf numFmtId="0" fontId="25" fillId="0" borderId="10" xfId="2243" applyNumberFormat="1" applyFont="1" applyFill="1" applyBorder="1" applyAlignment="1" applyProtection="1">
      <alignment horizontal="center" vertical="center"/>
      <protection locked="0"/>
    </xf>
    <xf numFmtId="0" fontId="25" fillId="0" borderId="0" xfId="2243" applyNumberFormat="1" applyFont="1" applyFill="1" applyBorder="1" applyAlignment="1" applyProtection="1">
      <alignment vertical="center" wrapText="1"/>
      <protection locked="0"/>
    </xf>
    <xf numFmtId="49" fontId="25" fillId="0" borderId="0" xfId="2243" applyNumberFormat="1" applyFont="1" applyFill="1" applyBorder="1" applyAlignment="1" applyProtection="1">
      <alignment vertical="center" wrapText="1"/>
      <protection locked="0"/>
    </xf>
    <xf numFmtId="0" fontId="30" fillId="0" borderId="0" xfId="2243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7" applyFont="1" applyFill="1" applyBorder="1" applyAlignment="1" applyProtection="1">
      <alignment horizontal="center" vertical="center" wrapText="1"/>
      <protection locked="0"/>
    </xf>
    <xf numFmtId="0" fontId="27" fillId="0" borderId="10" xfId="2247" applyFont="1" applyFill="1" applyBorder="1" applyAlignment="1" applyProtection="1">
      <alignment horizontal="center" vertical="center" wrapText="1"/>
      <protection locked="0"/>
    </xf>
    <xf numFmtId="0" fontId="43" fillId="0" borderId="0" xfId="2235" applyFont="1" applyFill="1" applyAlignment="1" applyProtection="1">
      <alignment vertical="center"/>
      <protection locked="0"/>
    </xf>
    <xf numFmtId="0" fontId="26" fillId="0" borderId="0" xfId="2237" applyFont="1" applyBorder="1" applyAlignment="1" applyProtection="1">
      <alignment horizontal="center" vertical="center" wrapText="1"/>
      <protection locked="0"/>
    </xf>
    <xf numFmtId="49" fontId="29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2237" applyFont="1" applyBorder="1" applyAlignment="1" applyProtection="1">
      <alignment horizontal="center" vertical="center" wrapText="1"/>
      <protection locked="0"/>
    </xf>
    <xf numFmtId="0" fontId="27" fillId="46" borderId="0" xfId="2247" applyFont="1" applyFill="1" applyBorder="1" applyAlignment="1" applyProtection="1">
      <alignment horizontal="center" vertical="center" textRotation="90" wrapText="1"/>
      <protection locked="0"/>
    </xf>
    <xf numFmtId="172" fontId="29" fillId="46" borderId="0" xfId="2237" applyNumberFormat="1" applyFont="1" applyFill="1" applyBorder="1" applyAlignment="1" applyProtection="1">
      <alignment horizontal="center" vertical="center" wrapText="1"/>
      <protection locked="0"/>
    </xf>
    <xf numFmtId="171" fontId="40" fillId="0" borderId="0" xfId="2235" applyNumberFormat="1" applyFont="1" applyBorder="1" applyAlignment="1" applyProtection="1">
      <alignment horizontal="center" vertical="center" wrapText="1"/>
      <protection locked="0"/>
    </xf>
    <xf numFmtId="0" fontId="27" fillId="46" borderId="0" xfId="2247" applyFont="1" applyFill="1" applyBorder="1" applyAlignment="1" applyProtection="1">
      <alignment horizontal="center" vertical="center" wrapText="1"/>
      <protection locked="0"/>
    </xf>
    <xf numFmtId="0" fontId="26" fillId="0" borderId="0" xfId="2237" applyFont="1" applyFill="1" applyBorder="1" applyAlignment="1" applyProtection="1">
      <alignment horizontal="center" vertical="center" wrapText="1"/>
      <protection locked="0"/>
    </xf>
    <xf numFmtId="0" fontId="28" fillId="0" borderId="0" xfId="2237" applyFont="1" applyFill="1" applyBorder="1" applyAlignment="1" applyProtection="1">
      <alignment horizontal="center" vertical="center" wrapText="1"/>
      <protection locked="0"/>
    </xf>
    <xf numFmtId="0" fontId="27" fillId="0" borderId="0" xfId="2247" applyFont="1" applyFill="1" applyBorder="1" applyAlignment="1" applyProtection="1">
      <alignment horizontal="center" vertical="center" wrapText="1"/>
      <protection locked="0"/>
    </xf>
    <xf numFmtId="0" fontId="24" fillId="0" borderId="10" xfId="2242" applyFont="1" applyFill="1" applyBorder="1" applyAlignment="1" applyProtection="1">
      <alignment horizontal="center" vertical="center"/>
      <protection locked="0"/>
    </xf>
    <xf numFmtId="0" fontId="24" fillId="0" borderId="0" xfId="2242" applyFont="1" applyFill="1" applyBorder="1" applyAlignment="1" applyProtection="1">
      <alignment horizontal="center" vertical="center"/>
      <protection locked="0"/>
    </xf>
    <xf numFmtId="0" fontId="29" fillId="0" borderId="0" xfId="2248" applyFont="1" applyFill="1" applyBorder="1" applyAlignment="1" applyProtection="1">
      <alignment horizontal="center" vertical="center"/>
      <protection locked="0"/>
    </xf>
    <xf numFmtId="49" fontId="27" fillId="0" borderId="0" xfId="816" applyNumberFormat="1" applyFont="1" applyFill="1" applyBorder="1" applyAlignment="1" applyProtection="1">
      <alignment vertical="center" wrapText="1"/>
      <protection locked="0"/>
    </xf>
    <xf numFmtId="0" fontId="41" fillId="0" borderId="0" xfId="2234" applyFont="1" applyFill="1" applyAlignment="1" applyProtection="1">
      <alignment vertical="center"/>
      <protection locked="0"/>
    </xf>
    <xf numFmtId="0" fontId="9" fillId="0" borderId="0" xfId="2245" applyFont="1" applyFill="1" applyAlignment="1" applyProtection="1">
      <alignment vertical="center"/>
      <protection locked="0"/>
    </xf>
    <xf numFmtId="0" fontId="42" fillId="0" borderId="0" xfId="2245" applyFont="1" applyFill="1" applyAlignment="1" applyProtection="1">
      <alignment vertical="center"/>
      <protection locked="0"/>
    </xf>
    <xf numFmtId="0" fontId="43" fillId="0" borderId="0" xfId="2245" applyFont="1" applyFill="1" applyAlignment="1" applyProtection="1">
      <alignment vertical="center"/>
      <protection locked="0"/>
    </xf>
    <xf numFmtId="0" fontId="27" fillId="0" borderId="0" xfId="2245" applyFont="1" applyFill="1" applyProtection="1">
      <protection locked="0"/>
    </xf>
    <xf numFmtId="0" fontId="27" fillId="0" borderId="0" xfId="2245" applyFont="1" applyFill="1" applyAlignment="1" applyProtection="1">
      <alignment wrapText="1"/>
      <protection locked="0"/>
    </xf>
    <xf numFmtId="0" fontId="27" fillId="0" borderId="0" xfId="2245" applyFont="1" applyFill="1" applyAlignment="1" applyProtection="1">
      <alignment shrinkToFit="1"/>
      <protection locked="0"/>
    </xf>
    <xf numFmtId="1" fontId="39" fillId="0" borderId="0" xfId="2245" applyNumberFormat="1" applyFont="1" applyFill="1" applyProtection="1">
      <protection locked="0"/>
    </xf>
    <xf numFmtId="171" fontId="27" fillId="0" borderId="0" xfId="2245" applyNumberFormat="1" applyFont="1" applyFill="1" applyProtection="1">
      <protection locked="0"/>
    </xf>
    <xf numFmtId="0" fontId="39" fillId="0" borderId="0" xfId="2245" applyFont="1" applyFill="1" applyProtection="1">
      <protection locked="0"/>
    </xf>
    <xf numFmtId="171" fontId="39" fillId="0" borderId="0" xfId="2245" applyNumberFormat="1" applyFont="1" applyFill="1" applyProtection="1">
      <protection locked="0"/>
    </xf>
    <xf numFmtId="0" fontId="27" fillId="0" borderId="0" xfId="2245" applyFont="1" applyFill="1" applyBorder="1" applyAlignment="1" applyProtection="1">
      <alignment horizontal="right" vertical="center"/>
      <protection locked="0"/>
    </xf>
    <xf numFmtId="0" fontId="27" fillId="0" borderId="10" xfId="2245" applyFont="1" applyFill="1" applyBorder="1" applyAlignment="1" applyProtection="1">
      <alignment horizontal="center" vertical="center" wrapText="1"/>
      <protection locked="0"/>
    </xf>
    <xf numFmtId="0" fontId="43" fillId="0" borderId="0" xfId="2234" applyFont="1" applyFill="1" applyAlignment="1" applyProtection="1">
      <alignment vertical="center"/>
      <protection locked="0"/>
    </xf>
    <xf numFmtId="1" fontId="30" fillId="0" borderId="10" xfId="2236" applyNumberFormat="1" applyFont="1" applyFill="1" applyBorder="1" applyAlignment="1" applyProtection="1">
      <alignment horizontal="center" vertical="center" textRotation="90" wrapText="1"/>
      <protection locked="0"/>
    </xf>
    <xf numFmtId="171" fontId="30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2236" applyFont="1" applyFill="1" applyBorder="1" applyAlignment="1" applyProtection="1">
      <alignment horizontal="center" vertical="center" textRotation="90" wrapText="1"/>
      <protection locked="0"/>
    </xf>
    <xf numFmtId="172" fontId="29" fillId="0" borderId="10" xfId="2234" applyNumberFormat="1" applyFont="1" applyFill="1" applyBorder="1" applyAlignment="1" applyProtection="1">
      <alignment horizontal="center" vertical="center" wrapText="1"/>
      <protection locked="0"/>
    </xf>
    <xf numFmtId="171" fontId="40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34" applyFont="1" applyFill="1" applyBorder="1" applyAlignment="1" applyProtection="1">
      <alignment horizontal="center" vertical="center" wrapText="1"/>
      <protection locked="0"/>
    </xf>
    <xf numFmtId="0" fontId="37" fillId="0" borderId="10" xfId="2234" applyFont="1" applyFill="1" applyBorder="1" applyAlignment="1" applyProtection="1">
      <alignment horizontal="center" vertical="center" wrapText="1"/>
      <protection locked="0"/>
    </xf>
    <xf numFmtId="0" fontId="25" fillId="0" borderId="0" xfId="2234" applyFont="1" applyFill="1" applyAlignment="1" applyProtection="1">
      <alignment vertical="center"/>
      <protection locked="0"/>
    </xf>
    <xf numFmtId="1" fontId="25" fillId="0" borderId="0" xfId="2234" applyNumberFormat="1" applyFont="1" applyFill="1" applyAlignment="1" applyProtection="1">
      <alignment vertical="center"/>
      <protection locked="0"/>
    </xf>
    <xf numFmtId="171" fontId="25" fillId="0" borderId="0" xfId="2234" applyNumberFormat="1" applyFont="1" applyFill="1" applyAlignment="1" applyProtection="1">
      <alignment vertical="center"/>
      <protection locked="0"/>
    </xf>
    <xf numFmtId="1" fontId="41" fillId="0" borderId="0" xfId="2234" applyNumberFormat="1" applyFont="1" applyFill="1" applyAlignment="1" applyProtection="1">
      <alignment vertical="center"/>
      <protection locked="0"/>
    </xf>
    <xf numFmtId="171" fontId="41" fillId="0" borderId="0" xfId="2234" applyNumberFormat="1" applyFont="1" applyFill="1" applyAlignment="1" applyProtection="1">
      <alignment vertical="center"/>
      <protection locked="0"/>
    </xf>
    <xf numFmtId="0" fontId="25" fillId="0" borderId="0" xfId="2233" applyFont="1" applyAlignment="1" applyProtection="1">
      <alignment vertical="center"/>
      <protection locked="0"/>
    </xf>
    <xf numFmtId="49" fontId="29" fillId="46" borderId="0" xfId="2231" applyNumberFormat="1" applyFont="1" applyFill="1" applyBorder="1" applyAlignment="1" applyProtection="1">
      <alignment horizontal="center" vertical="center" wrapText="1"/>
      <protection locked="0"/>
    </xf>
    <xf numFmtId="0" fontId="37" fillId="46" borderId="0" xfId="1887" applyFont="1" applyFill="1" applyBorder="1" applyAlignment="1" applyProtection="1">
      <alignment horizontal="left" vertical="center" wrapText="1"/>
      <protection locked="0"/>
    </xf>
    <xf numFmtId="49" fontId="28" fillId="46" borderId="0" xfId="838" applyNumberFormat="1" applyFont="1" applyFill="1" applyBorder="1" applyAlignment="1" applyProtection="1">
      <alignment vertical="center" wrapText="1"/>
      <protection locked="0"/>
    </xf>
    <xf numFmtId="49" fontId="29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9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9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9" fillId="47" borderId="0" xfId="811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2230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223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815" applyFont="1" applyFill="1" applyBorder="1" applyAlignment="1" applyProtection="1">
      <alignment horizontal="center" vertical="center" wrapText="1"/>
      <protection locked="0"/>
    </xf>
    <xf numFmtId="49" fontId="29" fillId="0" borderId="0" xfId="816" applyNumberFormat="1" applyFont="1" applyFill="1" applyBorder="1" applyAlignment="1" applyProtection="1">
      <alignment horizontal="center" vertical="center"/>
      <protection locked="0"/>
    </xf>
    <xf numFmtId="0" fontId="53" fillId="0" borderId="0" xfId="1776" applyFont="1"/>
    <xf numFmtId="0" fontId="54" fillId="0" borderId="0" xfId="1776" applyFont="1"/>
    <xf numFmtId="0" fontId="47" fillId="0" borderId="0" xfId="1776" applyFont="1" applyFill="1"/>
    <xf numFmtId="0" fontId="27" fillId="0" borderId="0" xfId="2243" applyFont="1" applyFill="1" applyBorder="1" applyAlignment="1" applyProtection="1">
      <alignment horizontal="right" vertical="center"/>
      <protection locked="0"/>
    </xf>
    <xf numFmtId="0" fontId="55" fillId="0" borderId="10" xfId="1776" applyFont="1" applyBorder="1"/>
    <xf numFmtId="0" fontId="56" fillId="0" borderId="10" xfId="1776" applyFont="1" applyBorder="1"/>
    <xf numFmtId="0" fontId="54" fillId="0" borderId="10" xfId="1776" applyFont="1" applyBorder="1" applyAlignment="1">
      <alignment wrapText="1"/>
    </xf>
    <xf numFmtId="0" fontId="54" fillId="0" borderId="10" xfId="1776" applyFont="1" applyBorder="1"/>
    <xf numFmtId="0" fontId="53" fillId="0" borderId="10" xfId="1776" applyFont="1" applyBorder="1"/>
    <xf numFmtId="0" fontId="53" fillId="0" borderId="10" xfId="1776" applyFont="1" applyFill="1" applyBorder="1"/>
    <xf numFmtId="0" fontId="53" fillId="0" borderId="0" xfId="1776" applyFont="1" applyFill="1"/>
    <xf numFmtId="0" fontId="54" fillId="0" borderId="10" xfId="1776" applyFont="1" applyFill="1" applyBorder="1" applyAlignment="1">
      <alignment wrapText="1"/>
    </xf>
    <xf numFmtId="0" fontId="25" fillId="0" borderId="0" xfId="2243" applyFont="1" applyAlignment="1" applyProtection="1">
      <protection locked="0"/>
    </xf>
    <xf numFmtId="0" fontId="56" fillId="0" borderId="0" xfId="1776" applyFont="1" applyBorder="1"/>
    <xf numFmtId="0" fontId="53" fillId="0" borderId="0" xfId="1776" applyFont="1" applyBorder="1"/>
    <xf numFmtId="0" fontId="53" fillId="0" borderId="0" xfId="1776" applyFont="1" applyFill="1" applyBorder="1"/>
    <xf numFmtId="0" fontId="54" fillId="0" borderId="0" xfId="1776" applyFont="1" applyBorder="1"/>
    <xf numFmtId="171" fontId="48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2244" applyFont="1" applyBorder="1" applyAlignment="1" applyProtection="1">
      <alignment horizontal="center" vertical="center" wrapText="1"/>
      <protection locked="0"/>
    </xf>
    <xf numFmtId="0" fontId="9" fillId="0" borderId="0" xfId="2235" applyFont="1" applyFill="1" applyAlignment="1" applyProtection="1">
      <alignment vertical="center"/>
      <protection locked="0"/>
    </xf>
    <xf numFmtId="0" fontId="9" fillId="0" borderId="0" xfId="2246" applyFont="1" applyFill="1" applyAlignment="1" applyProtection="1">
      <alignment vertical="center"/>
      <protection locked="0"/>
    </xf>
    <xf numFmtId="0" fontId="42" fillId="0" borderId="0" xfId="2246" applyFont="1" applyFill="1" applyAlignment="1" applyProtection="1">
      <alignment vertical="center"/>
      <protection locked="0"/>
    </xf>
    <xf numFmtId="0" fontId="43" fillId="0" borderId="0" xfId="2246" applyFont="1" applyFill="1" applyAlignment="1" applyProtection="1">
      <alignment vertical="center"/>
      <protection locked="0"/>
    </xf>
    <xf numFmtId="0" fontId="27" fillId="0" borderId="0" xfId="2246" applyFont="1" applyFill="1" applyProtection="1">
      <protection locked="0"/>
    </xf>
    <xf numFmtId="0" fontId="27" fillId="0" borderId="0" xfId="2246" applyFont="1" applyFill="1" applyAlignment="1" applyProtection="1">
      <alignment wrapText="1"/>
      <protection locked="0"/>
    </xf>
    <xf numFmtId="0" fontId="27" fillId="0" borderId="0" xfId="2246" applyFont="1" applyFill="1" applyAlignment="1" applyProtection="1">
      <alignment shrinkToFit="1"/>
      <protection locked="0"/>
    </xf>
    <xf numFmtId="1" fontId="39" fillId="0" borderId="0" xfId="2246" applyNumberFormat="1" applyFont="1" applyFill="1" applyProtection="1">
      <protection locked="0"/>
    </xf>
    <xf numFmtId="171" fontId="27" fillId="0" borderId="0" xfId="2246" applyNumberFormat="1" applyFont="1" applyFill="1" applyProtection="1">
      <protection locked="0"/>
    </xf>
    <xf numFmtId="0" fontId="39" fillId="0" borderId="0" xfId="2246" applyFont="1" applyFill="1" applyProtection="1">
      <protection locked="0"/>
    </xf>
    <xf numFmtId="171" fontId="39" fillId="0" borderId="0" xfId="2246" applyNumberFormat="1" applyFont="1" applyFill="1" applyProtection="1">
      <protection locked="0"/>
    </xf>
    <xf numFmtId="0" fontId="27" fillId="0" borderId="0" xfId="2246" applyFont="1" applyFill="1" applyBorder="1" applyAlignment="1" applyProtection="1">
      <alignment horizontal="right" vertical="center"/>
      <protection locked="0"/>
    </xf>
    <xf numFmtId="0" fontId="27" fillId="0" borderId="10" xfId="2246" applyFont="1" applyFill="1" applyBorder="1" applyAlignment="1" applyProtection="1">
      <alignment horizontal="center" vertical="center" wrapText="1"/>
      <protection locked="0"/>
    </xf>
    <xf numFmtId="1" fontId="30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30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2237" applyFont="1" applyFill="1" applyBorder="1" applyAlignment="1" applyProtection="1">
      <alignment horizontal="center" vertical="center" textRotation="90" wrapText="1"/>
      <protection locked="0"/>
    </xf>
    <xf numFmtId="172" fontId="29" fillId="0" borderId="10" xfId="2235" applyNumberFormat="1" applyFont="1" applyFill="1" applyBorder="1" applyAlignment="1" applyProtection="1">
      <alignment horizontal="center" vertical="center" wrapText="1"/>
      <protection locked="0"/>
    </xf>
    <xf numFmtId="171" fontId="40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35" applyFont="1" applyFill="1" applyBorder="1" applyAlignment="1" applyProtection="1">
      <alignment horizontal="center" vertical="center" wrapText="1"/>
      <protection locked="0"/>
    </xf>
    <xf numFmtId="0" fontId="32" fillId="0" borderId="0" xfId="2235" applyFont="1" applyFill="1" applyAlignment="1" applyProtection="1">
      <alignment vertical="center"/>
      <protection locked="0"/>
    </xf>
    <xf numFmtId="171" fontId="48" fillId="0" borderId="10" xfId="2235" applyNumberFormat="1" applyFont="1" applyFill="1" applyBorder="1" applyAlignment="1" applyProtection="1">
      <alignment horizontal="center" vertical="center" wrapText="1"/>
      <protection locked="0"/>
    </xf>
    <xf numFmtId="172" fontId="29" fillId="0" borderId="0" xfId="2235" applyNumberFormat="1" applyFont="1" applyFill="1" applyBorder="1" applyAlignment="1" applyProtection="1">
      <alignment horizontal="center" vertical="center" wrapText="1"/>
      <protection locked="0"/>
    </xf>
    <xf numFmtId="171" fontId="40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235" applyFont="1" applyFill="1" applyBorder="1" applyAlignment="1" applyProtection="1">
      <alignment horizontal="center" vertical="center" wrapText="1"/>
      <protection locked="0"/>
    </xf>
    <xf numFmtId="1" fontId="30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2235" applyFont="1" applyFill="1" applyBorder="1" applyAlignment="1" applyProtection="1">
      <alignment horizontal="center" vertical="center" wrapText="1"/>
      <protection locked="0"/>
    </xf>
    <xf numFmtId="0" fontId="25" fillId="0" borderId="0" xfId="2235" applyFont="1" applyFill="1" applyAlignment="1" applyProtection="1">
      <alignment vertical="center"/>
      <protection locked="0"/>
    </xf>
    <xf numFmtId="1" fontId="25" fillId="0" borderId="0" xfId="2235" applyNumberFormat="1" applyFont="1" applyFill="1" applyAlignment="1" applyProtection="1">
      <alignment vertical="center"/>
      <protection locked="0"/>
    </xf>
    <xf numFmtId="171" fontId="25" fillId="0" borderId="0" xfId="2235" applyNumberFormat="1" applyFont="1" applyFill="1" applyAlignment="1" applyProtection="1">
      <alignment vertical="center"/>
      <protection locked="0"/>
    </xf>
    <xf numFmtId="0" fontId="9" fillId="0" borderId="0" xfId="2235" applyNumberFormat="1" applyFont="1" applyFill="1" applyBorder="1" applyAlignment="1" applyProtection="1">
      <alignment vertical="center"/>
      <protection locked="0"/>
    </xf>
    <xf numFmtId="1" fontId="9" fillId="0" borderId="0" xfId="2235" applyNumberFormat="1" applyFont="1" applyFill="1" applyAlignment="1" applyProtection="1">
      <alignment vertical="center"/>
      <protection locked="0"/>
    </xf>
    <xf numFmtId="171" fontId="9" fillId="0" borderId="0" xfId="2235" applyNumberFormat="1" applyFont="1" applyFill="1" applyAlignment="1" applyProtection="1">
      <alignment vertical="center"/>
      <protection locked="0"/>
    </xf>
    <xf numFmtId="0" fontId="27" fillId="0" borderId="10" xfId="2246" applyFont="1" applyFill="1" applyBorder="1" applyAlignment="1" applyProtection="1">
      <alignment horizontal="center" vertical="center" wrapText="1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5" fillId="0" borderId="0" xfId="1767" applyFont="1"/>
    <xf numFmtId="0" fontId="27" fillId="0" borderId="0" xfId="2334" applyFont="1" applyProtection="1">
      <protection locked="0"/>
    </xf>
    <xf numFmtId="0" fontId="27" fillId="0" borderId="0" xfId="2334" applyFont="1" applyAlignment="1" applyProtection="1">
      <alignment wrapText="1"/>
      <protection locked="0"/>
    </xf>
    <xf numFmtId="0" fontId="27" fillId="0" borderId="0" xfId="2334" applyFont="1" applyAlignment="1" applyProtection="1">
      <alignment shrinkToFit="1"/>
      <protection locked="0"/>
    </xf>
    <xf numFmtId="1" fontId="39" fillId="0" borderId="0" xfId="2334" applyNumberFormat="1" applyFont="1" applyProtection="1">
      <protection locked="0"/>
    </xf>
    <xf numFmtId="171" fontId="27" fillId="0" borderId="0" xfId="2334" applyNumberFormat="1" applyFont="1" applyProtection="1">
      <protection locked="0"/>
    </xf>
    <xf numFmtId="0" fontId="39" fillId="0" borderId="0" xfId="2334" applyFont="1" applyProtection="1">
      <protection locked="0"/>
    </xf>
    <xf numFmtId="171" fontId="39" fillId="0" borderId="0" xfId="2334" applyNumberFormat="1" applyFont="1" applyProtection="1">
      <protection locked="0"/>
    </xf>
    <xf numFmtId="0" fontId="61" fillId="0" borderId="0" xfId="2334" applyFont="1" applyBorder="1" applyAlignment="1" applyProtection="1">
      <alignment horizontal="right" vertical="center"/>
      <protection locked="0"/>
    </xf>
    <xf numFmtId="0" fontId="25" fillId="0" borderId="0" xfId="1767" applyFont="1" applyBorder="1"/>
    <xf numFmtId="0" fontId="62" fillId="0" borderId="0" xfId="1767" applyFont="1"/>
    <xf numFmtId="0" fontId="9" fillId="0" borderId="10" xfId="2242" applyFont="1" applyFill="1" applyBorder="1" applyAlignment="1" applyProtection="1">
      <alignment horizontal="center" vertical="center"/>
      <protection locked="0"/>
    </xf>
    <xf numFmtId="172" fontId="59" fillId="0" borderId="10" xfId="2233" applyNumberFormat="1" applyFont="1" applyBorder="1" applyAlignment="1" applyProtection="1">
      <alignment horizontal="center" vertical="center"/>
      <protection locked="0"/>
    </xf>
    <xf numFmtId="0" fontId="60" fillId="0" borderId="10" xfId="1767" applyFont="1" applyFill="1" applyBorder="1" applyAlignment="1">
      <alignment horizontal="center" vertical="center" wrapText="1"/>
    </xf>
    <xf numFmtId="172" fontId="59" fillId="0" borderId="10" xfId="1767" applyNumberFormat="1" applyFont="1" applyFill="1" applyBorder="1" applyAlignment="1">
      <alignment horizontal="center" vertical="center" wrapText="1"/>
    </xf>
    <xf numFmtId="171" fontId="59" fillId="0" borderId="10" xfId="1767" applyNumberFormat="1" applyFont="1" applyFill="1" applyBorder="1" applyAlignment="1">
      <alignment horizontal="center" vertical="center" wrapText="1"/>
    </xf>
    <xf numFmtId="0" fontId="62" fillId="0" borderId="0" xfId="1767" applyFont="1" applyBorder="1"/>
    <xf numFmtId="0" fontId="9" fillId="0" borderId="0" xfId="2233" applyFont="1" applyAlignment="1" applyProtection="1">
      <alignment vertical="center"/>
      <protection locked="0"/>
    </xf>
    <xf numFmtId="0" fontId="9" fillId="0" borderId="0" xfId="2233" applyFont="1" applyAlignment="1" applyProtection="1">
      <alignment horizontal="center" vertical="center"/>
      <protection locked="0"/>
    </xf>
    <xf numFmtId="0" fontId="25" fillId="0" borderId="0" xfId="1767" applyFont="1" applyAlignment="1">
      <alignment horizontal="center"/>
    </xf>
    <xf numFmtId="0" fontId="31" fillId="0" borderId="0" xfId="1767" applyFont="1"/>
    <xf numFmtId="0" fontId="25" fillId="0" borderId="0" xfId="1767" applyFont="1" applyFill="1"/>
    <xf numFmtId="0" fontId="37" fillId="0" borderId="0" xfId="2235" applyFont="1" applyFill="1" applyAlignment="1" applyProtection="1">
      <alignment horizontal="center"/>
      <protection locked="0"/>
    </xf>
    <xf numFmtId="0" fontId="25" fillId="0" borderId="0" xfId="2239" applyFont="1" applyFill="1" applyAlignment="1" applyProtection="1">
      <alignment horizontal="center" vertical="center" wrapText="1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8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40" fillId="0" borderId="0" xfId="2239" applyFont="1" applyFill="1" applyAlignment="1" applyProtection="1">
      <alignment vertical="center"/>
      <protection locked="0"/>
    </xf>
    <xf numFmtId="0" fontId="40" fillId="0" borderId="0" xfId="2239" applyFont="1" applyFill="1" applyAlignment="1" applyProtection="1">
      <alignment horizontal="right" vertical="center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64" fillId="0" borderId="0" xfId="2239" applyFont="1" applyAlignment="1" applyProtection="1">
      <alignment vertical="center"/>
      <protection locked="0"/>
    </xf>
    <xf numFmtId="0" fontId="28" fillId="48" borderId="10" xfId="2240" applyFont="1" applyFill="1" applyBorder="1" applyAlignment="1" applyProtection="1">
      <alignment vertical="center" wrapText="1"/>
      <protection locked="0"/>
    </xf>
    <xf numFmtId="49" fontId="29" fillId="48" borderId="10" xfId="2240" applyNumberFormat="1" applyFont="1" applyFill="1" applyBorder="1" applyAlignment="1" applyProtection="1">
      <alignment horizontal="center" vertical="center" wrapText="1"/>
      <protection locked="0"/>
    </xf>
    <xf numFmtId="0" fontId="29" fillId="48" borderId="10" xfId="2240" applyFont="1" applyFill="1" applyBorder="1" applyAlignment="1" applyProtection="1">
      <alignment horizontal="center" vertical="center" wrapText="1"/>
      <protection locked="0"/>
    </xf>
    <xf numFmtId="0" fontId="28" fillId="48" borderId="10" xfId="2240" applyFont="1" applyFill="1" applyBorder="1" applyAlignment="1" applyProtection="1">
      <alignment horizontal="left" vertical="center" wrapText="1"/>
      <protection locked="0"/>
    </xf>
    <xf numFmtId="0" fontId="29" fillId="48" borderId="10" xfId="2238" applyFont="1" applyFill="1" applyBorder="1" applyAlignment="1" applyProtection="1">
      <alignment horizontal="center" vertical="center" wrapText="1"/>
      <protection locked="0"/>
    </xf>
    <xf numFmtId="0" fontId="54" fillId="0" borderId="0" xfId="1776" applyFont="1" applyFill="1" applyBorder="1" applyAlignment="1">
      <alignment wrapText="1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8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8" fillId="48" borderId="0" xfId="2240" applyFont="1" applyFill="1" applyBorder="1" applyAlignment="1" applyProtection="1">
      <alignment vertical="center" wrapText="1"/>
      <protection locked="0"/>
    </xf>
    <xf numFmtId="49" fontId="29" fillId="48" borderId="0" xfId="2240" applyNumberFormat="1" applyFont="1" applyFill="1" applyBorder="1" applyAlignment="1" applyProtection="1">
      <alignment horizontal="center" vertical="center" wrapText="1"/>
      <protection locked="0"/>
    </xf>
    <xf numFmtId="0" fontId="29" fillId="48" borderId="0" xfId="2240" applyFont="1" applyFill="1" applyBorder="1" applyAlignment="1" applyProtection="1">
      <alignment horizontal="center" vertical="center" wrapText="1"/>
      <protection locked="0"/>
    </xf>
    <xf numFmtId="0" fontId="28" fillId="48" borderId="0" xfId="2240" applyFont="1" applyFill="1" applyBorder="1" applyAlignment="1" applyProtection="1">
      <alignment horizontal="left" vertical="center" wrapText="1"/>
      <protection locked="0"/>
    </xf>
    <xf numFmtId="0" fontId="29" fillId="48" borderId="0" xfId="2238" applyFont="1" applyFill="1" applyBorder="1" applyAlignment="1" applyProtection="1">
      <alignment horizontal="center" vertical="center" wrapText="1"/>
      <protection locked="0"/>
    </xf>
    <xf numFmtId="0" fontId="37" fillId="0" borderId="10" xfId="2237" applyFont="1" applyBorder="1" applyAlignment="1" applyProtection="1">
      <alignment horizontal="center" vertical="center" wrapText="1"/>
      <protection locked="0"/>
    </xf>
    <xf numFmtId="0" fontId="37" fillId="0" borderId="10" xfId="2237" applyFont="1" applyFill="1" applyBorder="1" applyAlignment="1" applyProtection="1">
      <alignment horizontal="center" vertical="center" wrapText="1"/>
      <protection locked="0"/>
    </xf>
    <xf numFmtId="0" fontId="37" fillId="0" borderId="10" xfId="2235" applyFont="1" applyFill="1" applyBorder="1" applyAlignment="1" applyProtection="1">
      <alignment horizontal="center" vertical="center" wrapText="1"/>
      <protection locked="0"/>
    </xf>
    <xf numFmtId="0" fontId="27" fillId="46" borderId="14" xfId="2247" applyFont="1" applyFill="1" applyBorder="1" applyAlignment="1" applyProtection="1">
      <alignment horizontal="center" vertical="center" wrapText="1"/>
      <protection locked="0"/>
    </xf>
    <xf numFmtId="0" fontId="29" fillId="0" borderId="14" xfId="2244" applyFont="1" applyBorder="1" applyAlignment="1" applyProtection="1">
      <alignment horizontal="center" vertical="center" wrapText="1"/>
      <protection locked="0"/>
    </xf>
    <xf numFmtId="0" fontId="27" fillId="48" borderId="10" xfId="2334" applyFont="1" applyFill="1" applyBorder="1" applyAlignment="1" applyProtection="1">
      <alignment horizontal="center" vertical="center" wrapText="1"/>
      <protection locked="0"/>
    </xf>
    <xf numFmtId="0" fontId="37" fillId="0" borderId="0" xfId="2235" applyFont="1" applyFill="1" applyAlignment="1" applyProtection="1">
      <alignment horizontal="center" vertical="center" wrapText="1"/>
      <protection locked="0"/>
    </xf>
    <xf numFmtId="0" fontId="37" fillId="0" borderId="0" xfId="2235" applyFont="1" applyFill="1" applyAlignment="1" applyProtection="1">
      <alignment horizontal="center"/>
      <protection locked="0"/>
    </xf>
    <xf numFmtId="0" fontId="27" fillId="0" borderId="10" xfId="2246" applyFont="1" applyFill="1" applyBorder="1" applyAlignment="1" applyProtection="1">
      <alignment horizontal="center" vertical="center" wrapText="1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8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64" fillId="0" borderId="0" xfId="2239" applyFont="1" applyAlignment="1" applyProtection="1">
      <alignment horizontal="right" vertical="center"/>
      <protection locked="0"/>
    </xf>
    <xf numFmtId="0" fontId="28" fillId="46" borderId="10" xfId="2241" applyFont="1" applyFill="1" applyBorder="1" applyAlignment="1" applyProtection="1">
      <alignment horizontal="left" vertical="center" wrapText="1"/>
      <protection locked="0"/>
    </xf>
    <xf numFmtId="49" fontId="29" fillId="46" borderId="10" xfId="2241" applyNumberFormat="1" applyFont="1" applyFill="1" applyBorder="1" applyAlignment="1" applyProtection="1">
      <alignment horizontal="center" vertical="center" wrapText="1"/>
      <protection locked="0"/>
    </xf>
    <xf numFmtId="0" fontId="29" fillId="48" borderId="10" xfId="2240" applyFont="1" applyFill="1" applyBorder="1" applyAlignment="1" applyProtection="1">
      <alignment horizontal="left" vertical="center" wrapText="1"/>
      <protection locked="0"/>
    </xf>
    <xf numFmtId="0" fontId="28" fillId="48" borderId="10" xfId="2241" applyFont="1" applyFill="1" applyBorder="1" applyAlignment="1" applyProtection="1">
      <alignment vertical="center" wrapText="1"/>
      <protection locked="0"/>
    </xf>
    <xf numFmtId="49" fontId="29" fillId="48" borderId="10" xfId="2241" applyNumberFormat="1" applyFont="1" applyFill="1" applyBorder="1" applyAlignment="1" applyProtection="1">
      <alignment horizontal="center" vertical="center" wrapText="1"/>
      <protection locked="0"/>
    </xf>
    <xf numFmtId="0" fontId="29" fillId="48" borderId="10" xfId="2241" applyFont="1" applyFill="1" applyBorder="1" applyAlignment="1" applyProtection="1">
      <alignment horizontal="center" vertical="center" wrapText="1"/>
      <protection locked="0"/>
    </xf>
    <xf numFmtId="0" fontId="28" fillId="48" borderId="10" xfId="2241" applyFont="1" applyFill="1" applyBorder="1" applyAlignment="1" applyProtection="1">
      <alignment horizontal="left" vertical="center" wrapText="1"/>
      <protection locked="0"/>
    </xf>
    <xf numFmtId="0" fontId="9" fillId="48" borderId="10" xfId="2239" applyFill="1" applyBorder="1" applyAlignment="1" applyProtection="1">
      <alignment vertical="center"/>
      <protection locked="0"/>
    </xf>
    <xf numFmtId="0" fontId="25" fillId="48" borderId="10" xfId="2244" applyFont="1" applyFill="1" applyBorder="1" applyAlignment="1" applyProtection="1">
      <alignment horizontal="center" vertical="center" wrapText="1"/>
      <protection locked="0"/>
    </xf>
    <xf numFmtId="0" fontId="24" fillId="48" borderId="10" xfId="2239" applyFont="1" applyFill="1" applyBorder="1" applyAlignment="1" applyProtection="1">
      <alignment horizontal="center" vertical="center"/>
      <protection locked="0"/>
    </xf>
    <xf numFmtId="0" fontId="9" fillId="48" borderId="10" xfId="2239" applyFill="1" applyBorder="1" applyAlignment="1" applyProtection="1">
      <alignment horizontal="center" vertical="center"/>
      <protection locked="0"/>
    </xf>
    <xf numFmtId="0" fontId="27" fillId="0" borderId="0" xfId="2246" applyFont="1" applyFill="1" applyAlignment="1" applyProtection="1">
      <alignment horizontal="right"/>
      <protection locked="0"/>
    </xf>
    <xf numFmtId="0" fontId="66" fillId="0" borderId="0" xfId="2246" applyFont="1" applyFill="1" applyProtection="1">
      <protection locked="0"/>
    </xf>
    <xf numFmtId="0" fontId="27" fillId="0" borderId="11" xfId="2246" applyFont="1" applyFill="1" applyBorder="1" applyAlignment="1" applyProtection="1">
      <alignment horizontal="center" vertical="center" wrapText="1"/>
      <protection locked="0"/>
    </xf>
    <xf numFmtId="0" fontId="29" fillId="48" borderId="10" xfId="2336" applyFont="1" applyFill="1" applyBorder="1" applyAlignment="1" applyProtection="1">
      <alignment horizontal="center" vertical="center" wrapText="1"/>
      <protection locked="0"/>
    </xf>
    <xf numFmtId="171" fontId="62" fillId="0" borderId="10" xfId="474" applyNumberFormat="1" applyFont="1" applyFill="1" applyBorder="1" applyAlignment="1" applyProtection="1">
      <alignment horizontal="center" vertical="center" wrapText="1"/>
      <protection locked="0"/>
    </xf>
    <xf numFmtId="171" fontId="59" fillId="0" borderId="10" xfId="474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2239" applyFont="1" applyFill="1" applyAlignment="1" applyProtection="1">
      <alignment vertical="center"/>
      <protection locked="0"/>
    </xf>
    <xf numFmtId="171" fontId="32" fillId="0" borderId="0" xfId="2235" applyNumberFormat="1" applyFont="1" applyFill="1" applyAlignment="1" applyProtection="1">
      <alignment vertical="center"/>
      <protection locked="0"/>
    </xf>
    <xf numFmtId="171" fontId="9" fillId="0" borderId="0" xfId="2247" applyNumberFormat="1" applyFont="1" applyAlignment="1" applyProtection="1">
      <alignment vertical="center"/>
      <protection locked="0"/>
    </xf>
    <xf numFmtId="171" fontId="42" fillId="0" borderId="0" xfId="2247" applyNumberFormat="1" applyFont="1" applyAlignment="1" applyProtection="1">
      <alignment vertical="center"/>
      <protection locked="0"/>
    </xf>
    <xf numFmtId="171" fontId="43" fillId="0" borderId="0" xfId="2247" applyNumberFormat="1" applyFont="1" applyAlignment="1" applyProtection="1">
      <alignment vertical="center"/>
      <protection locked="0"/>
    </xf>
    <xf numFmtId="0" fontId="37" fillId="0" borderId="0" xfId="2235" applyFont="1" applyAlignment="1" applyProtection="1">
      <alignment horizontal="center"/>
      <protection locked="0"/>
    </xf>
    <xf numFmtId="0" fontId="27" fillId="0" borderId="0" xfId="2246" applyFont="1" applyProtection="1">
      <protection locked="0"/>
    </xf>
    <xf numFmtId="0" fontId="27" fillId="0" borderId="0" xfId="2246" applyFont="1" applyAlignment="1" applyProtection="1">
      <alignment wrapText="1"/>
      <protection locked="0"/>
    </xf>
    <xf numFmtId="0" fontId="27" fillId="0" borderId="0" xfId="2246" applyFont="1" applyAlignment="1" applyProtection="1">
      <alignment shrinkToFit="1"/>
      <protection locked="0"/>
    </xf>
    <xf numFmtId="0" fontId="39" fillId="0" borderId="0" xfId="2246" applyFont="1" applyProtection="1">
      <protection locked="0"/>
    </xf>
    <xf numFmtId="171" fontId="39" fillId="0" borderId="0" xfId="2246" applyNumberFormat="1" applyFont="1" applyProtection="1">
      <protection locked="0"/>
    </xf>
    <xf numFmtId="171" fontId="43" fillId="0" borderId="0" xfId="2235" applyNumberFormat="1" applyFont="1" applyAlignment="1" applyProtection="1">
      <alignment vertical="center"/>
      <protection locked="0"/>
    </xf>
    <xf numFmtId="0" fontId="37" fillId="0" borderId="29" xfId="2235" applyFont="1" applyBorder="1" applyAlignment="1" applyProtection="1">
      <alignment horizontal="center" vertical="center"/>
      <protection locked="0"/>
    </xf>
    <xf numFmtId="0" fontId="37" fillId="0" borderId="30" xfId="2235" applyFont="1" applyBorder="1" applyAlignment="1" applyProtection="1">
      <alignment horizontal="center" vertical="center"/>
      <protection locked="0"/>
    </xf>
    <xf numFmtId="0" fontId="37" fillId="0" borderId="32" xfId="2235" applyFont="1" applyBorder="1" applyAlignment="1" applyProtection="1">
      <alignment horizontal="center" vertical="center"/>
      <protection locked="0"/>
    </xf>
    <xf numFmtId="0" fontId="24" fillId="0" borderId="21" xfId="2242" applyFont="1" applyFill="1" applyBorder="1" applyAlignment="1" applyProtection="1">
      <alignment horizontal="center" vertical="center"/>
      <protection locked="0"/>
    </xf>
    <xf numFmtId="0" fontId="24" fillId="0" borderId="11" xfId="2242" applyFont="1" applyFill="1" applyBorder="1" applyAlignment="1" applyProtection="1">
      <alignment horizontal="center" vertical="center"/>
      <protection locked="0"/>
    </xf>
    <xf numFmtId="0" fontId="28" fillId="48" borderId="21" xfId="2240" applyFont="1" applyFill="1" applyBorder="1" applyAlignment="1" applyProtection="1">
      <alignment vertical="center" wrapText="1"/>
      <protection locked="0"/>
    </xf>
    <xf numFmtId="49" fontId="29" fillId="48" borderId="21" xfId="2240" applyNumberFormat="1" applyFont="1" applyFill="1" applyBorder="1" applyAlignment="1" applyProtection="1">
      <alignment horizontal="center" vertical="center" wrapText="1"/>
      <protection locked="0"/>
    </xf>
    <xf numFmtId="0" fontId="29" fillId="48" borderId="21" xfId="2240" applyFont="1" applyFill="1" applyBorder="1" applyAlignment="1" applyProtection="1">
      <alignment horizontal="center" vertical="center" wrapText="1"/>
      <protection locked="0"/>
    </xf>
    <xf numFmtId="0" fontId="28" fillId="48" borderId="21" xfId="2240" applyFont="1" applyFill="1" applyBorder="1" applyAlignment="1" applyProtection="1">
      <alignment horizontal="left" vertical="center" wrapText="1"/>
      <protection locked="0"/>
    </xf>
    <xf numFmtId="0" fontId="24" fillId="0" borderId="30" xfId="2242" applyFont="1" applyFill="1" applyBorder="1" applyAlignment="1" applyProtection="1">
      <alignment horizontal="center" vertical="center"/>
      <protection locked="0"/>
    </xf>
    <xf numFmtId="0" fontId="28" fillId="48" borderId="30" xfId="2240" applyFont="1" applyFill="1" applyBorder="1" applyAlignment="1" applyProtection="1">
      <alignment vertical="center" wrapText="1"/>
      <protection locked="0"/>
    </xf>
    <xf numFmtId="49" fontId="29" fillId="48" borderId="30" xfId="2240" applyNumberFormat="1" applyFont="1" applyFill="1" applyBorder="1" applyAlignment="1" applyProtection="1">
      <alignment horizontal="center" vertical="center" wrapText="1"/>
      <protection locked="0"/>
    </xf>
    <xf numFmtId="0" fontId="29" fillId="48" borderId="30" xfId="2240" applyFont="1" applyFill="1" applyBorder="1" applyAlignment="1" applyProtection="1">
      <alignment horizontal="center" vertical="center" wrapText="1"/>
      <protection locked="0"/>
    </xf>
    <xf numFmtId="0" fontId="28" fillId="48" borderId="30" xfId="2240" applyFont="1" applyFill="1" applyBorder="1" applyAlignment="1" applyProtection="1">
      <alignment horizontal="left" vertical="center" wrapText="1"/>
      <protection locked="0"/>
    </xf>
    <xf numFmtId="0" fontId="24" fillId="0" borderId="14" xfId="2242" applyFont="1" applyFill="1" applyBorder="1" applyAlignment="1" applyProtection="1">
      <alignment horizontal="center" vertical="center"/>
      <protection locked="0"/>
    </xf>
    <xf numFmtId="0" fontId="29" fillId="48" borderId="10" xfId="2244" applyFont="1" applyFill="1" applyBorder="1" applyAlignment="1" applyProtection="1">
      <alignment horizontal="center" vertical="center" wrapText="1"/>
      <protection locked="0"/>
    </xf>
    <xf numFmtId="0" fontId="30" fillId="48" borderId="10" xfId="2244" applyFont="1" applyFill="1" applyBorder="1" applyAlignment="1" applyProtection="1">
      <alignment horizontal="center" vertical="center" wrapText="1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8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0" borderId="11" xfId="2246" applyFont="1" applyFill="1" applyBorder="1" applyAlignment="1" applyProtection="1">
      <alignment horizontal="center" vertical="center" wrapText="1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8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37" fillId="0" borderId="10" xfId="2244" applyFont="1" applyFill="1" applyBorder="1" applyAlignment="1" applyProtection="1">
      <alignment horizontal="center" vertical="center" wrapText="1"/>
      <protection locked="0"/>
    </xf>
    <xf numFmtId="0" fontId="28" fillId="46" borderId="0" xfId="2247" applyFont="1" applyFill="1" applyBorder="1" applyAlignment="1" applyProtection="1">
      <alignment horizontal="center" vertical="center" textRotation="90" wrapText="1"/>
      <protection locked="0"/>
    </xf>
    <xf numFmtId="0" fontId="37" fillId="0" borderId="0" xfId="2244" applyFont="1" applyFill="1" applyBorder="1" applyAlignment="1" applyProtection="1">
      <alignment horizontal="center" vertical="center" wrapText="1"/>
      <protection locked="0"/>
    </xf>
    <xf numFmtId="0" fontId="25" fillId="0" borderId="0" xfId="2244" applyFont="1" applyFill="1" applyBorder="1" applyAlignment="1" applyProtection="1">
      <alignment horizontal="left" vertical="center" wrapText="1"/>
      <protection locked="0"/>
    </xf>
    <xf numFmtId="0" fontId="25" fillId="0" borderId="0" xfId="2244" applyFont="1" applyFill="1" applyBorder="1" applyAlignment="1" applyProtection="1">
      <alignment horizontal="center" vertical="center" wrapText="1"/>
      <protection locked="0"/>
    </xf>
    <xf numFmtId="0" fontId="27" fillId="0" borderId="11" xfId="2246" applyFont="1" applyFill="1" applyBorder="1" applyAlignment="1" applyProtection="1">
      <alignment horizontal="center" vertical="center" wrapText="1"/>
      <protection locked="0"/>
    </xf>
    <xf numFmtId="0" fontId="27" fillId="46" borderId="21" xfId="2247" applyFont="1" applyFill="1" applyBorder="1" applyAlignment="1" applyProtection="1">
      <alignment horizontal="center" vertical="center" wrapText="1"/>
      <protection locked="0"/>
    </xf>
    <xf numFmtId="0" fontId="27" fillId="46" borderId="30" xfId="2247" applyFont="1" applyFill="1" applyBorder="1" applyAlignment="1" applyProtection="1">
      <alignment horizontal="center" vertical="center" wrapText="1"/>
      <protection locked="0"/>
    </xf>
    <xf numFmtId="0" fontId="71" fillId="0" borderId="21" xfId="2242" applyFont="1" applyFill="1" applyBorder="1" applyAlignment="1" applyProtection="1">
      <alignment horizontal="center" vertical="center"/>
      <protection locked="0"/>
    </xf>
    <xf numFmtId="0" fontId="71" fillId="0" borderId="30" xfId="2242" applyFont="1" applyFill="1" applyBorder="1" applyAlignment="1" applyProtection="1">
      <alignment horizontal="center" vertical="center"/>
      <protection locked="0"/>
    </xf>
    <xf numFmtId="0" fontId="29" fillId="48" borderId="10" xfId="3838" applyFont="1" applyFill="1" applyBorder="1" applyAlignment="1" applyProtection="1">
      <alignment horizontal="center" vertical="center" wrapText="1"/>
      <protection locked="0"/>
    </xf>
    <xf numFmtId="0" fontId="29" fillId="50" borderId="10" xfId="3838" applyFont="1" applyFill="1" applyBorder="1" applyAlignment="1" applyProtection="1">
      <alignment horizontal="center" vertical="center" wrapText="1"/>
      <protection locked="0"/>
    </xf>
    <xf numFmtId="0" fontId="28" fillId="48" borderId="10" xfId="2241" applyFont="1" applyFill="1" applyBorder="1" applyAlignment="1" applyProtection="1">
      <alignment horizontal="left" vertical="center" wrapText="1"/>
      <protection locked="0"/>
    </xf>
    <xf numFmtId="0" fontId="29" fillId="48" borderId="10" xfId="2241" applyFont="1" applyFill="1" applyBorder="1" applyAlignment="1" applyProtection="1">
      <alignment horizontal="center" vertical="center" wrapText="1"/>
      <protection locked="0"/>
    </xf>
    <xf numFmtId="49" fontId="29" fillId="48" borderId="10" xfId="2241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2241" applyFont="1" applyFill="1" applyBorder="1" applyAlignment="1" applyProtection="1">
      <alignment vertical="center" wrapText="1"/>
      <protection locked="0"/>
    </xf>
    <xf numFmtId="0" fontId="9" fillId="48" borderId="10" xfId="2239" applyFill="1" applyBorder="1" applyAlignment="1" applyProtection="1">
      <alignment vertical="center"/>
      <protection locked="0"/>
    </xf>
    <xf numFmtId="0" fontId="32" fillId="48" borderId="0" xfId="2235" applyFont="1" applyFill="1" applyAlignment="1" applyProtection="1">
      <alignment vertical="center"/>
      <protection locked="0"/>
    </xf>
    <xf numFmtId="171" fontId="48" fillId="48" borderId="10" xfId="2235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2235" applyFont="1" applyFill="1" applyBorder="1" applyAlignment="1" applyProtection="1">
      <alignment horizontal="center" vertical="center" wrapText="1"/>
      <protection locked="0"/>
    </xf>
    <xf numFmtId="0" fontId="28" fillId="48" borderId="10" xfId="2237" applyFont="1" applyFill="1" applyBorder="1" applyAlignment="1" applyProtection="1">
      <alignment horizontal="center" vertical="center" wrapText="1"/>
      <protection locked="0"/>
    </xf>
    <xf numFmtId="171" fontId="40" fillId="48" borderId="10" xfId="2235" applyNumberFormat="1" applyFont="1" applyFill="1" applyBorder="1" applyAlignment="1" applyProtection="1">
      <alignment horizontal="center" vertical="center" wrapText="1"/>
      <protection locked="0"/>
    </xf>
    <xf numFmtId="172" fontId="29" fillId="48" borderId="10" xfId="2235" applyNumberFormat="1" applyFont="1" applyFill="1" applyBorder="1" applyAlignment="1" applyProtection="1">
      <alignment horizontal="center" vertical="center" wrapText="1"/>
      <protection locked="0"/>
    </xf>
    <xf numFmtId="0" fontId="24" fillId="48" borderId="10" xfId="2242" applyFont="1" applyFill="1" applyBorder="1" applyAlignment="1" applyProtection="1">
      <alignment horizontal="center" vertical="center"/>
      <protection locked="0"/>
    </xf>
    <xf numFmtId="0" fontId="37" fillId="48" borderId="10" xfId="2237" applyFont="1" applyFill="1" applyBorder="1" applyAlignment="1" applyProtection="1">
      <alignment horizontal="center" vertical="center" wrapText="1"/>
      <protection locked="0"/>
    </xf>
    <xf numFmtId="0" fontId="29" fillId="48" borderId="10" xfId="3838" applyFont="1" applyFill="1" applyBorder="1" applyAlignment="1" applyProtection="1">
      <alignment horizontal="center" vertical="center" wrapText="1"/>
      <protection locked="0"/>
    </xf>
    <xf numFmtId="0" fontId="29" fillId="48" borderId="10" xfId="3837" applyFont="1" applyFill="1" applyBorder="1" applyAlignment="1" applyProtection="1">
      <alignment horizontal="center" vertical="center" wrapText="1"/>
      <protection locked="0"/>
    </xf>
    <xf numFmtId="171" fontId="59" fillId="0" borderId="30" xfId="474" applyNumberFormat="1" applyFont="1" applyFill="1" applyBorder="1" applyAlignment="1" applyProtection="1">
      <alignment horizontal="center" vertical="center" wrapText="1"/>
      <protection locked="0"/>
    </xf>
    <xf numFmtId="171" fontId="62" fillId="0" borderId="30" xfId="474" applyNumberFormat="1" applyFont="1" applyFill="1" applyBorder="1" applyAlignment="1" applyProtection="1">
      <alignment horizontal="center" vertical="center" wrapText="1"/>
      <protection locked="0"/>
    </xf>
    <xf numFmtId="0" fontId="29" fillId="48" borderId="30" xfId="2336" applyFont="1" applyFill="1" applyBorder="1" applyAlignment="1" applyProtection="1">
      <alignment horizontal="center" vertical="center" wrapText="1"/>
      <protection locked="0"/>
    </xf>
    <xf numFmtId="0" fontId="29" fillId="0" borderId="30" xfId="2244" applyFont="1" applyBorder="1" applyAlignment="1" applyProtection="1">
      <alignment horizontal="center" vertical="center" wrapText="1"/>
      <protection locked="0"/>
    </xf>
    <xf numFmtId="171" fontId="59" fillId="0" borderId="21" xfId="474" applyNumberFormat="1" applyFont="1" applyFill="1" applyBorder="1" applyAlignment="1" applyProtection="1">
      <alignment horizontal="center" vertical="center" wrapText="1"/>
      <protection locked="0"/>
    </xf>
    <xf numFmtId="0" fontId="29" fillId="48" borderId="21" xfId="2336" applyFont="1" applyFill="1" applyBorder="1" applyAlignment="1" applyProtection="1">
      <alignment horizontal="center" vertical="center" wrapText="1"/>
      <protection locked="0"/>
    </xf>
    <xf numFmtId="0" fontId="29" fillId="0" borderId="21" xfId="2244" applyFont="1" applyBorder="1" applyAlignment="1" applyProtection="1">
      <alignment horizontal="center" vertical="center" wrapText="1"/>
      <protection locked="0"/>
    </xf>
    <xf numFmtId="0" fontId="25" fillId="48" borderId="10" xfId="3839" applyFont="1" applyFill="1" applyBorder="1" applyAlignment="1" applyProtection="1">
      <alignment horizontal="center" vertical="center" wrapText="1"/>
      <protection locked="0"/>
    </xf>
    <xf numFmtId="0" fontId="24" fillId="48" borderId="10" xfId="2240" applyFont="1" applyFill="1" applyBorder="1" applyAlignment="1" applyProtection="1">
      <alignment horizontal="center" vertical="center"/>
      <protection locked="0"/>
    </xf>
    <xf numFmtId="0" fontId="28" fillId="48" borderId="10" xfId="3838" applyFont="1" applyFill="1" applyBorder="1" applyAlignment="1" applyProtection="1">
      <alignment horizontal="left" vertical="center" wrapText="1"/>
      <protection locked="0"/>
    </xf>
    <xf numFmtId="49" fontId="29" fillId="48" borderId="10" xfId="3838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3838" applyFont="1" applyFill="1" applyBorder="1" applyAlignment="1" applyProtection="1">
      <alignment vertical="center" wrapText="1"/>
      <protection locked="0"/>
    </xf>
    <xf numFmtId="0" fontId="9" fillId="48" borderId="10" xfId="2240" applyFill="1" applyBorder="1" applyAlignment="1" applyProtection="1">
      <alignment horizontal="center" vertical="center"/>
      <protection locked="0"/>
    </xf>
    <xf numFmtId="0" fontId="25" fillId="48" borderId="10" xfId="3839" applyFont="1" applyFill="1" applyBorder="1" applyAlignment="1" applyProtection="1">
      <alignment horizontal="center" vertical="center" wrapText="1"/>
      <protection locked="0"/>
    </xf>
    <xf numFmtId="0" fontId="30" fillId="48" borderId="10" xfId="3839" applyFont="1" applyFill="1" applyBorder="1" applyAlignment="1" applyProtection="1">
      <alignment horizontal="center" vertical="center" wrapText="1"/>
      <protection locked="0"/>
    </xf>
    <xf numFmtId="0" fontId="28" fillId="46" borderId="10" xfId="2241" applyFont="1" applyFill="1" applyBorder="1" applyAlignment="1" applyProtection="1">
      <alignment horizontal="left" vertical="center" wrapText="1"/>
      <protection locked="0"/>
    </xf>
    <xf numFmtId="49" fontId="29" fillId="46" borderId="10" xfId="2241" applyNumberFormat="1" applyFont="1" applyFill="1" applyBorder="1" applyAlignment="1" applyProtection="1">
      <alignment horizontal="center" vertical="center" wrapText="1"/>
      <protection locked="0"/>
    </xf>
    <xf numFmtId="0" fontId="29" fillId="48" borderId="10" xfId="3837" applyFont="1" applyFill="1" applyBorder="1" applyAlignment="1" applyProtection="1">
      <alignment horizontal="center" vertical="center" wrapText="1"/>
      <protection locked="0"/>
    </xf>
    <xf numFmtId="49" fontId="29" fillId="48" borderId="10" xfId="3838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3838" applyFont="1" applyFill="1" applyBorder="1" applyAlignment="1" applyProtection="1">
      <alignment vertical="center" wrapText="1"/>
      <protection locked="0"/>
    </xf>
    <xf numFmtId="0" fontId="28" fillId="48" borderId="10" xfId="3838" applyFont="1" applyFill="1" applyBorder="1" applyAlignment="1" applyProtection="1">
      <alignment horizontal="left" vertical="center" wrapText="1"/>
      <protection locked="0"/>
    </xf>
    <xf numFmtId="0" fontId="37" fillId="48" borderId="0" xfId="3838" applyFont="1" applyFill="1" applyBorder="1" applyAlignment="1" applyProtection="1">
      <alignment vertical="center" wrapText="1"/>
      <protection locked="0"/>
    </xf>
    <xf numFmtId="0" fontId="25" fillId="48" borderId="0" xfId="3837" applyFont="1" applyFill="1" applyBorder="1" applyAlignment="1" applyProtection="1">
      <alignment horizontal="center" vertical="center" wrapText="1"/>
      <protection locked="0"/>
    </xf>
    <xf numFmtId="0" fontId="37" fillId="48" borderId="0" xfId="3838" applyFont="1" applyFill="1" applyBorder="1" applyAlignment="1" applyProtection="1">
      <alignment horizontal="left" vertical="center" wrapText="1"/>
      <protection locked="0"/>
    </xf>
    <xf numFmtId="0" fontId="25" fillId="48" borderId="0" xfId="3838" applyFont="1" applyFill="1" applyBorder="1" applyAlignment="1" applyProtection="1">
      <alignment horizontal="center" vertical="center" wrapText="1"/>
      <protection locked="0"/>
    </xf>
    <xf numFmtId="49" fontId="25" fillId="48" borderId="0" xfId="3838" applyNumberFormat="1" applyFont="1" applyFill="1" applyBorder="1" applyAlignment="1" applyProtection="1">
      <alignment horizontal="center" vertical="center" wrapText="1"/>
      <protection locked="0"/>
    </xf>
    <xf numFmtId="0" fontId="25" fillId="48" borderId="0" xfId="3839" applyFont="1" applyFill="1" applyBorder="1" applyAlignment="1" applyProtection="1">
      <alignment horizontal="center" vertical="center" wrapText="1"/>
      <protection locked="0"/>
    </xf>
    <xf numFmtId="0" fontId="37" fillId="0" borderId="0" xfId="2237" applyFont="1" applyBorder="1" applyAlignment="1" applyProtection="1">
      <alignment horizontal="center" vertical="center" wrapText="1"/>
      <protection locked="0"/>
    </xf>
    <xf numFmtId="0" fontId="25" fillId="48" borderId="10" xfId="3839" applyFont="1" applyFill="1" applyBorder="1" applyAlignment="1" applyProtection="1">
      <alignment horizontal="center" vertical="center" wrapText="1"/>
      <protection locked="0"/>
    </xf>
    <xf numFmtId="0" fontId="24" fillId="48" borderId="10" xfId="2240" applyFont="1" applyFill="1" applyBorder="1" applyAlignment="1" applyProtection="1">
      <alignment horizontal="center" vertical="center"/>
      <protection locked="0"/>
    </xf>
    <xf numFmtId="0" fontId="9" fillId="48" borderId="10" xfId="2240" applyFill="1" applyBorder="1" applyAlignment="1" applyProtection="1">
      <alignment horizontal="center" vertical="center"/>
      <protection locked="0"/>
    </xf>
    <xf numFmtId="0" fontId="37" fillId="0" borderId="31" xfId="2235" applyFont="1" applyBorder="1" applyAlignment="1" applyProtection="1">
      <alignment horizontal="center" vertical="center" wrapText="1"/>
      <protection locked="0"/>
    </xf>
    <xf numFmtId="0" fontId="37" fillId="0" borderId="42" xfId="2235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29" fillId="48" borderId="10" xfId="3839" applyFont="1" applyFill="1" applyBorder="1" applyAlignment="1" applyProtection="1">
      <alignment horizontal="center" vertical="center" wrapText="1"/>
      <protection locked="0"/>
    </xf>
    <xf numFmtId="0" fontId="25" fillId="48" borderId="10" xfId="3839" applyFont="1" applyFill="1" applyBorder="1" applyAlignment="1" applyProtection="1">
      <alignment horizontal="center" vertical="center" wrapText="1"/>
      <protection locked="0"/>
    </xf>
    <xf numFmtId="0" fontId="29" fillId="48" borderId="10" xfId="3839" applyFont="1" applyFill="1" applyBorder="1" applyAlignment="1" applyProtection="1">
      <alignment horizontal="center" vertical="center" wrapText="1"/>
      <protection locked="0"/>
    </xf>
    <xf numFmtId="0" fontId="25" fillId="48" borderId="10" xfId="3839" applyFont="1" applyFill="1" applyBorder="1" applyAlignment="1" applyProtection="1">
      <alignment horizontal="center" vertical="center" wrapText="1"/>
      <protection locked="0"/>
    </xf>
    <xf numFmtId="0" fontId="29" fillId="48" borderId="10" xfId="3839" applyFont="1" applyFill="1" applyBorder="1" applyAlignment="1" applyProtection="1">
      <alignment horizontal="center" vertical="center" wrapText="1"/>
      <protection locked="0"/>
    </xf>
    <xf numFmtId="49" fontId="29" fillId="0" borderId="10" xfId="1759" applyNumberFormat="1" applyFont="1" applyBorder="1" applyAlignment="1">
      <alignment horizontal="center" vertical="center" wrapText="1"/>
    </xf>
    <xf numFmtId="0" fontId="27" fillId="0" borderId="11" xfId="2246" applyFont="1" applyFill="1" applyBorder="1" applyAlignment="1" applyProtection="1">
      <alignment horizontal="center" vertical="center" wrapText="1"/>
      <protection locked="0"/>
    </xf>
    <xf numFmtId="0" fontId="37" fillId="0" borderId="0" xfId="2235" applyFont="1" applyFill="1" applyAlignment="1" applyProtection="1">
      <alignment horizontal="center" vertical="center" wrapText="1"/>
      <protection locked="0"/>
    </xf>
    <xf numFmtId="0" fontId="25" fillId="0" borderId="0" xfId="2246" applyFont="1" applyFill="1" applyAlignment="1" applyProtection="1">
      <alignment horizontal="center" vertical="center" wrapText="1"/>
      <protection locked="0"/>
    </xf>
    <xf numFmtId="0" fontId="26" fillId="0" borderId="0" xfId="2246" applyFont="1" applyFill="1" applyAlignment="1" applyProtection="1">
      <alignment horizontal="center" vertical="center"/>
      <protection locked="0"/>
    </xf>
    <xf numFmtId="0" fontId="38" fillId="0" borderId="0" xfId="2246" applyFont="1" applyFill="1" applyAlignment="1" applyProtection="1">
      <alignment horizontal="center" vertical="center" wrapText="1"/>
      <protection locked="0"/>
    </xf>
    <xf numFmtId="0" fontId="27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8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8" fillId="0" borderId="11" xfId="2246" applyFont="1" applyFill="1" applyBorder="1" applyAlignment="1" applyProtection="1">
      <alignment horizontal="center" vertical="center" textRotation="90" wrapText="1"/>
      <protection locked="0"/>
    </xf>
    <xf numFmtId="0" fontId="28" fillId="0" borderId="14" xfId="2246" applyFont="1" applyFill="1" applyBorder="1" applyAlignment="1" applyProtection="1">
      <alignment horizontal="center" vertical="center" textRotation="90" wrapText="1"/>
      <protection locked="0"/>
    </xf>
    <xf numFmtId="0" fontId="27" fillId="0" borderId="10" xfId="2246" applyFont="1" applyFill="1" applyBorder="1" applyAlignment="1" applyProtection="1">
      <alignment horizontal="center" vertical="center" wrapText="1"/>
      <protection locked="0"/>
    </xf>
    <xf numFmtId="0" fontId="27" fillId="0" borderId="16" xfId="2246" applyFont="1" applyFill="1" applyBorder="1" applyAlignment="1" applyProtection="1">
      <alignment horizontal="center" vertical="center" wrapText="1"/>
      <protection locked="0"/>
    </xf>
    <xf numFmtId="0" fontId="26" fillId="0" borderId="0" xfId="2239" applyFont="1" applyFill="1" applyAlignment="1" applyProtection="1">
      <alignment horizontal="center" vertical="center"/>
      <protection locked="0"/>
    </xf>
    <xf numFmtId="0" fontId="27" fillId="0" borderId="11" xfId="2246" applyFont="1" applyFill="1" applyBorder="1" applyAlignment="1" applyProtection="1">
      <alignment horizontal="center" vertical="center" textRotation="90" wrapText="1"/>
      <protection locked="0"/>
    </xf>
    <xf numFmtId="0" fontId="28" fillId="0" borderId="16" xfId="2246" applyFont="1" applyFill="1" applyBorder="1" applyAlignment="1" applyProtection="1">
      <alignment horizontal="center" vertical="center" textRotation="90" wrapText="1"/>
      <protection locked="0"/>
    </xf>
    <xf numFmtId="0" fontId="26" fillId="0" borderId="35" xfId="2237" applyFont="1" applyFill="1" applyBorder="1" applyAlignment="1" applyProtection="1">
      <alignment horizontal="center" vertical="center" wrapText="1"/>
      <protection locked="0"/>
    </xf>
    <xf numFmtId="0" fontId="26" fillId="0" borderId="38" xfId="2237" applyFont="1" applyFill="1" applyBorder="1" applyAlignment="1" applyProtection="1">
      <alignment horizontal="center" vertical="center" wrapText="1"/>
      <protection locked="0"/>
    </xf>
    <xf numFmtId="0" fontId="26" fillId="0" borderId="44" xfId="2237" applyFont="1" applyFill="1" applyBorder="1" applyAlignment="1" applyProtection="1">
      <alignment horizontal="center" vertical="center" wrapText="1"/>
      <protection locked="0"/>
    </xf>
    <xf numFmtId="0" fontId="27" fillId="46" borderId="28" xfId="2247" applyFont="1" applyFill="1" applyBorder="1" applyAlignment="1" applyProtection="1">
      <alignment horizontal="center" vertical="center" wrapText="1"/>
      <protection locked="0"/>
    </xf>
    <xf numFmtId="0" fontId="27" fillId="46" borderId="32" xfId="2247" applyFont="1" applyFill="1" applyBorder="1" applyAlignment="1" applyProtection="1">
      <alignment horizontal="center" vertical="center" wrapText="1"/>
      <protection locked="0"/>
    </xf>
    <xf numFmtId="0" fontId="26" fillId="0" borderId="35" xfId="2237" applyFont="1" applyBorder="1" applyAlignment="1" applyProtection="1">
      <alignment horizontal="center" vertical="center" wrapText="1"/>
      <protection locked="0"/>
    </xf>
    <xf numFmtId="0" fontId="26" fillId="0" borderId="38" xfId="2237" applyFont="1" applyBorder="1" applyAlignment="1" applyProtection="1">
      <alignment horizontal="center" vertical="center" wrapText="1"/>
      <protection locked="0"/>
    </xf>
    <xf numFmtId="0" fontId="26" fillId="0" borderId="44" xfId="2237" applyFont="1" applyBorder="1" applyAlignment="1" applyProtection="1">
      <alignment horizontal="center" vertical="center" wrapText="1"/>
      <protection locked="0"/>
    </xf>
    <xf numFmtId="0" fontId="69" fillId="0" borderId="37" xfId="2235" applyFont="1" applyBorder="1" applyAlignment="1" applyProtection="1">
      <alignment horizontal="center" vertical="center"/>
      <protection locked="0"/>
    </xf>
    <xf numFmtId="0" fontId="69" fillId="0" borderId="43" xfId="2235" applyFont="1" applyBorder="1" applyAlignment="1" applyProtection="1">
      <alignment horizontal="center" vertical="center"/>
      <protection locked="0"/>
    </xf>
    <xf numFmtId="0" fontId="37" fillId="0" borderId="0" xfId="2235" applyFont="1" applyAlignment="1" applyProtection="1">
      <alignment horizontal="center" vertical="center" wrapText="1"/>
      <protection locked="0"/>
    </xf>
    <xf numFmtId="0" fontId="25" fillId="0" borderId="0" xfId="2247" applyFont="1" applyAlignment="1" applyProtection="1">
      <alignment horizontal="center" vertical="center" wrapText="1"/>
      <protection locked="0"/>
    </xf>
    <xf numFmtId="0" fontId="26" fillId="0" borderId="0" xfId="2239" applyFont="1" applyAlignment="1" applyProtection="1">
      <alignment horizontal="center" vertical="center"/>
      <protection locked="0"/>
    </xf>
    <xf numFmtId="0" fontId="38" fillId="0" borderId="0" xfId="2240" applyFont="1" applyAlignment="1" applyProtection="1">
      <alignment horizontal="center" vertical="center" wrapText="1"/>
      <protection locked="0"/>
    </xf>
    <xf numFmtId="0" fontId="27" fillId="46" borderId="21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3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21" xfId="2247" applyFont="1" applyFill="1" applyBorder="1" applyAlignment="1" applyProtection="1">
      <alignment horizontal="center" vertical="center" wrapText="1"/>
      <protection locked="0"/>
    </xf>
    <xf numFmtId="0" fontId="27" fillId="46" borderId="30" xfId="2247" applyFont="1" applyFill="1" applyBorder="1" applyAlignment="1" applyProtection="1">
      <alignment horizontal="center" vertical="center" wrapText="1"/>
      <protection locked="0"/>
    </xf>
    <xf numFmtId="0" fontId="27" fillId="46" borderId="22" xfId="2247" applyFont="1" applyFill="1" applyBorder="1" applyAlignment="1" applyProtection="1">
      <alignment horizontal="center" vertical="center" wrapText="1"/>
      <protection locked="0"/>
    </xf>
    <xf numFmtId="0" fontId="27" fillId="46" borderId="31" xfId="2247" applyFont="1" applyFill="1" applyBorder="1" applyAlignment="1" applyProtection="1">
      <alignment horizontal="center" vertical="center" wrapText="1"/>
      <protection locked="0"/>
    </xf>
    <xf numFmtId="0" fontId="27" fillId="0" borderId="23" xfId="2246" applyFont="1" applyFill="1" applyBorder="1" applyAlignment="1" applyProtection="1">
      <alignment horizontal="center" vertical="center" wrapText="1"/>
      <protection locked="0"/>
    </xf>
    <xf numFmtId="0" fontId="27" fillId="0" borderId="24" xfId="2246" applyFont="1" applyFill="1" applyBorder="1" applyAlignment="1" applyProtection="1">
      <alignment horizontal="center" vertical="center" wrapText="1"/>
      <protection locked="0"/>
    </xf>
    <xf numFmtId="0" fontId="27" fillId="0" borderId="25" xfId="2246" applyFont="1" applyFill="1" applyBorder="1" applyAlignment="1" applyProtection="1">
      <alignment horizontal="center" vertical="center" wrapText="1"/>
      <protection locked="0"/>
    </xf>
    <xf numFmtId="0" fontId="27" fillId="46" borderId="2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29" xfId="2247" applyFont="1" applyFill="1" applyBorder="1" applyAlignment="1" applyProtection="1">
      <alignment horizontal="center" vertical="center" textRotation="90" wrapText="1"/>
      <protection locked="0"/>
    </xf>
    <xf numFmtId="0" fontId="28" fillId="46" borderId="21" xfId="2247" applyFont="1" applyFill="1" applyBorder="1" applyAlignment="1" applyProtection="1">
      <alignment horizontal="center" vertical="center" textRotation="90" wrapText="1"/>
      <protection locked="0"/>
    </xf>
    <xf numFmtId="0" fontId="28" fillId="46" borderId="30" xfId="2247" applyFont="1" applyFill="1" applyBorder="1" applyAlignment="1" applyProtection="1">
      <alignment horizontal="center" vertical="center" textRotation="90" wrapText="1"/>
      <protection locked="0"/>
    </xf>
    <xf numFmtId="0" fontId="27" fillId="0" borderId="26" xfId="2246" applyFont="1" applyFill="1" applyBorder="1" applyAlignment="1" applyProtection="1">
      <alignment horizontal="center" vertical="center" wrapText="1"/>
      <protection locked="0"/>
    </xf>
    <xf numFmtId="0" fontId="27" fillId="0" borderId="33" xfId="2246" applyFont="1" applyFill="1" applyBorder="1" applyAlignment="1" applyProtection="1">
      <alignment horizontal="center" vertical="center" wrapText="1"/>
      <protection locked="0"/>
    </xf>
    <xf numFmtId="0" fontId="27" fillId="0" borderId="27" xfId="2246" applyFont="1" applyFill="1" applyBorder="1" applyAlignment="1" applyProtection="1">
      <alignment horizontal="center" vertical="center" textRotation="90" wrapText="1"/>
      <protection locked="0"/>
    </xf>
    <xf numFmtId="0" fontId="27" fillId="0" borderId="34" xfId="2246" applyFont="1" applyFill="1" applyBorder="1" applyAlignment="1" applyProtection="1">
      <alignment horizontal="center" vertical="center" textRotation="90" wrapText="1"/>
      <protection locked="0"/>
    </xf>
    <xf numFmtId="0" fontId="70" fillId="0" borderId="35" xfId="2237" applyFont="1" applyBorder="1" applyAlignment="1" applyProtection="1">
      <alignment horizontal="center" vertical="center" wrapText="1"/>
      <protection locked="0"/>
    </xf>
    <xf numFmtId="0" fontId="70" fillId="0" borderId="44" xfId="2237" applyFont="1" applyBorder="1" applyAlignment="1" applyProtection="1">
      <alignment horizontal="center" vertical="center" wrapText="1"/>
      <protection locked="0"/>
    </xf>
    <xf numFmtId="0" fontId="37" fillId="0" borderId="0" xfId="2239" applyFont="1" applyFill="1" applyAlignment="1" applyProtection="1">
      <alignment horizontal="center" vertical="center" wrapText="1"/>
      <protection locked="0"/>
    </xf>
    <xf numFmtId="0" fontId="25" fillId="0" borderId="0" xfId="2239" applyFont="1" applyFill="1" applyAlignment="1" applyProtection="1">
      <alignment horizontal="center" vertical="center" wrapText="1"/>
      <protection locked="0"/>
    </xf>
    <xf numFmtId="0" fontId="59" fillId="0" borderId="10" xfId="2233" applyFont="1" applyBorder="1" applyAlignment="1" applyProtection="1">
      <alignment horizontal="center" vertical="center" wrapText="1"/>
      <protection locked="0"/>
    </xf>
    <xf numFmtId="49" fontId="37" fillId="0" borderId="10" xfId="1767" applyNumberFormat="1" applyFont="1" applyBorder="1" applyAlignment="1">
      <alignment horizontal="center" vertical="center" wrapText="1"/>
    </xf>
    <xf numFmtId="0" fontId="37" fillId="0" borderId="10" xfId="1767" applyFont="1" applyBorder="1" applyAlignment="1">
      <alignment horizontal="center" vertical="center" textRotation="90" wrapText="1"/>
    </xf>
    <xf numFmtId="0" fontId="37" fillId="0" borderId="10" xfId="1767" applyFont="1" applyBorder="1" applyAlignment="1">
      <alignment horizontal="center" vertical="center" wrapText="1"/>
    </xf>
    <xf numFmtId="0" fontId="27" fillId="48" borderId="10" xfId="2334" applyFont="1" applyFill="1" applyBorder="1" applyAlignment="1" applyProtection="1">
      <alignment horizontal="center" vertical="center" wrapText="1"/>
      <protection locked="0"/>
    </xf>
    <xf numFmtId="0" fontId="59" fillId="0" borderId="0" xfId="2233" applyFont="1" applyAlignment="1" applyProtection="1">
      <alignment horizontal="center" vertical="center" wrapText="1"/>
      <protection locked="0"/>
    </xf>
    <xf numFmtId="0" fontId="37" fillId="0" borderId="0" xfId="2233" applyFont="1" applyAlignment="1" applyProtection="1">
      <alignment horizontal="center" vertical="center" wrapText="1"/>
      <protection locked="0"/>
    </xf>
    <xf numFmtId="0" fontId="37" fillId="0" borderId="0" xfId="2233" applyFont="1" applyAlignment="1" applyProtection="1">
      <alignment horizontal="center" vertical="center"/>
      <protection locked="0"/>
    </xf>
    <xf numFmtId="0" fontId="25" fillId="0" borderId="0" xfId="2233" applyFont="1" applyAlignment="1" applyProtection="1">
      <alignment horizontal="center" vertical="center" wrapText="1"/>
      <protection locked="0"/>
    </xf>
    <xf numFmtId="0" fontId="27" fillId="48" borderId="10" xfId="2334" applyFont="1" applyFill="1" applyBorder="1" applyAlignment="1" applyProtection="1">
      <alignment horizontal="center" vertical="center" textRotation="90" wrapText="1"/>
      <protection locked="0"/>
    </xf>
    <xf numFmtId="0" fontId="28" fillId="48" borderId="10" xfId="2334" applyFont="1" applyFill="1" applyBorder="1" applyAlignment="1" applyProtection="1">
      <alignment horizontal="center" vertical="center" textRotation="90" wrapText="1"/>
      <protection locked="0"/>
    </xf>
    <xf numFmtId="0" fontId="28" fillId="0" borderId="12" xfId="2246" applyFont="1" applyFill="1" applyBorder="1" applyAlignment="1" applyProtection="1">
      <alignment horizontal="center" vertical="center" textRotation="90" wrapText="1"/>
      <protection locked="0"/>
    </xf>
    <xf numFmtId="0" fontId="28" fillId="0" borderId="15" xfId="2246" applyFont="1" applyFill="1" applyBorder="1" applyAlignment="1" applyProtection="1">
      <alignment horizontal="center" vertical="center" textRotation="90" wrapText="1"/>
      <protection locked="0"/>
    </xf>
    <xf numFmtId="0" fontId="28" fillId="0" borderId="13" xfId="2246" applyFont="1" applyFill="1" applyBorder="1" applyAlignment="1" applyProtection="1">
      <alignment horizontal="center" vertical="center" textRotation="90" wrapText="1"/>
      <protection locked="0"/>
    </xf>
    <xf numFmtId="171" fontId="27" fillId="0" borderId="10" xfId="2246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2237" applyFont="1" applyFill="1" applyBorder="1" applyAlignment="1" applyProtection="1">
      <alignment horizontal="center" vertical="center"/>
      <protection locked="0"/>
    </xf>
    <xf numFmtId="0" fontId="37" fillId="0" borderId="17" xfId="2237" applyFont="1" applyFill="1" applyBorder="1" applyAlignment="1" applyProtection="1">
      <alignment horizontal="center" vertical="center"/>
      <protection locked="0"/>
    </xf>
    <xf numFmtId="0" fontId="37" fillId="0" borderId="18" xfId="2237" applyFont="1" applyFill="1" applyBorder="1" applyAlignment="1" applyProtection="1">
      <alignment horizontal="center" vertical="center"/>
      <protection locked="0"/>
    </xf>
    <xf numFmtId="0" fontId="37" fillId="0" borderId="19" xfId="2237" applyFont="1" applyFill="1" applyBorder="1" applyAlignment="1" applyProtection="1">
      <alignment horizontal="center" vertical="center"/>
      <protection locked="0"/>
    </xf>
    <xf numFmtId="0" fontId="37" fillId="0" borderId="0" xfId="2235" applyFont="1" applyFill="1" applyAlignment="1" applyProtection="1">
      <alignment horizontal="center" vertical="center"/>
      <protection locked="0"/>
    </xf>
    <xf numFmtId="0" fontId="38" fillId="0" borderId="0" xfId="2246" applyFont="1" applyFill="1" applyAlignment="1" applyProtection="1">
      <alignment horizontal="center" vertical="center"/>
      <protection locked="0"/>
    </xf>
    <xf numFmtId="0" fontId="37" fillId="0" borderId="0" xfId="2235" applyFont="1" applyFill="1" applyAlignment="1" applyProtection="1">
      <alignment horizontal="center"/>
      <protection locked="0"/>
    </xf>
    <xf numFmtId="0" fontId="37" fillId="46" borderId="10" xfId="2237" applyFont="1" applyFill="1" applyBorder="1" applyAlignment="1" applyProtection="1">
      <alignment horizontal="center" vertical="center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8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44" fillId="46" borderId="10" xfId="2247" applyFont="1" applyFill="1" applyBorder="1" applyAlignment="1" applyProtection="1">
      <alignment horizontal="center" vertical="center" textRotation="90" wrapText="1"/>
      <protection locked="0"/>
    </xf>
    <xf numFmtId="171" fontId="27" fillId="46" borderId="10" xfId="2247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2234" applyFont="1" applyFill="1" applyAlignment="1" applyProtection="1">
      <alignment horizontal="center" vertical="center"/>
      <protection locked="0"/>
    </xf>
    <xf numFmtId="0" fontId="37" fillId="0" borderId="0" xfId="2234" applyFont="1" applyAlignment="1" applyProtection="1">
      <alignment horizontal="center" vertical="center" wrapText="1"/>
      <protection locked="0"/>
    </xf>
    <xf numFmtId="0" fontId="37" fillId="0" borderId="0" xfId="2234" applyFont="1" applyAlignment="1" applyProtection="1">
      <alignment horizontal="center" vertical="center"/>
      <protection locked="0"/>
    </xf>
    <xf numFmtId="0" fontId="38" fillId="0" borderId="0" xfId="2240" applyFont="1" applyAlignment="1" applyProtection="1">
      <alignment horizontal="center" vertical="center"/>
      <protection locked="0"/>
    </xf>
    <xf numFmtId="0" fontId="37" fillId="0" borderId="0" xfId="2234" applyFont="1" applyFill="1" applyAlignment="1" applyProtection="1">
      <alignment horizontal="center" vertical="center" wrapText="1"/>
      <protection locked="0"/>
    </xf>
    <xf numFmtId="0" fontId="25" fillId="0" borderId="0" xfId="2245" applyFont="1" applyFill="1" applyAlignment="1" applyProtection="1">
      <alignment horizontal="center" vertical="center" wrapText="1"/>
      <protection locked="0"/>
    </xf>
    <xf numFmtId="0" fontId="38" fillId="0" borderId="0" xfId="2245" applyFont="1" applyFill="1" applyAlignment="1" applyProtection="1">
      <alignment horizontal="center" vertical="center" wrapText="1"/>
      <protection locked="0"/>
    </xf>
    <xf numFmtId="0" fontId="38" fillId="0" borderId="0" xfId="2245" applyFont="1" applyFill="1" applyAlignment="1" applyProtection="1">
      <alignment horizontal="center" vertical="center"/>
      <protection locked="0"/>
    </xf>
    <xf numFmtId="0" fontId="37" fillId="0" borderId="10" xfId="2236" applyFont="1" applyFill="1" applyBorder="1" applyAlignment="1" applyProtection="1">
      <alignment horizontal="center" vertical="center"/>
      <protection locked="0"/>
    </xf>
    <xf numFmtId="0" fontId="27" fillId="0" borderId="10" xfId="2245" applyFont="1" applyFill="1" applyBorder="1" applyAlignment="1" applyProtection="1">
      <alignment horizontal="center" vertical="center" textRotation="90" wrapText="1"/>
      <protection locked="0"/>
    </xf>
    <xf numFmtId="0" fontId="28" fillId="0" borderId="10" xfId="2245" applyFont="1" applyFill="1" applyBorder="1" applyAlignment="1" applyProtection="1">
      <alignment horizontal="center" vertical="center" textRotation="90" wrapText="1"/>
      <protection locked="0"/>
    </xf>
    <xf numFmtId="0" fontId="28" fillId="0" borderId="11" xfId="2245" applyFont="1" applyFill="1" applyBorder="1" applyAlignment="1" applyProtection="1">
      <alignment horizontal="center" vertical="center" textRotation="90" wrapText="1"/>
      <protection locked="0"/>
    </xf>
    <xf numFmtId="0" fontId="28" fillId="0" borderId="14" xfId="2245" applyFont="1" applyFill="1" applyBorder="1" applyAlignment="1" applyProtection="1">
      <alignment horizontal="center" vertical="center" textRotation="90" wrapText="1"/>
      <protection locked="0"/>
    </xf>
    <xf numFmtId="0" fontId="27" fillId="0" borderId="10" xfId="2245" applyFont="1" applyFill="1" applyBorder="1" applyAlignment="1" applyProtection="1">
      <alignment horizontal="center" vertical="center" wrapText="1"/>
      <protection locked="0"/>
    </xf>
    <xf numFmtId="171" fontId="27" fillId="0" borderId="10" xfId="2245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2245" applyFont="1" applyFill="1" applyBorder="1" applyAlignment="1" applyProtection="1">
      <alignment horizontal="center" vertical="center" textRotation="90" wrapText="1"/>
      <protection locked="0"/>
    </xf>
    <xf numFmtId="0" fontId="28" fillId="0" borderId="13" xfId="2245" applyFont="1" applyFill="1" applyBorder="1" applyAlignment="1" applyProtection="1">
      <alignment horizontal="center" vertical="center" textRotation="90" wrapText="1"/>
      <protection locked="0"/>
    </xf>
    <xf numFmtId="0" fontId="27" fillId="46" borderId="11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4" xfId="2247" applyFont="1" applyFill="1" applyBorder="1" applyAlignment="1" applyProtection="1">
      <alignment horizontal="center" vertical="center" textRotation="90" wrapText="1"/>
      <protection locked="0"/>
    </xf>
    <xf numFmtId="0" fontId="47" fillId="0" borderId="0" xfId="1776" applyFont="1" applyAlignment="1">
      <alignment horizontal="center" vertical="center" wrapText="1"/>
    </xf>
    <xf numFmtId="0" fontId="57" fillId="0" borderId="0" xfId="1776" applyFont="1" applyAlignment="1">
      <alignment horizontal="center" vertical="center" wrapText="1"/>
    </xf>
    <xf numFmtId="0" fontId="58" fillId="0" borderId="0" xfId="1776" applyFont="1" applyAlignment="1">
      <alignment horizontal="center"/>
    </xf>
    <xf numFmtId="0" fontId="37" fillId="48" borderId="10" xfId="2235" applyFont="1" applyFill="1" applyBorder="1" applyAlignment="1" applyProtection="1">
      <alignment horizontal="center" vertical="center" wrapText="1"/>
      <protection locked="0"/>
    </xf>
    <xf numFmtId="0" fontId="28" fillId="48" borderId="21" xfId="2241" applyFont="1" applyFill="1" applyBorder="1" applyAlignment="1" applyProtection="1">
      <alignment horizontal="left" vertical="center" wrapText="1"/>
      <protection locked="0"/>
    </xf>
    <xf numFmtId="49" fontId="29" fillId="48" borderId="21" xfId="2241" applyNumberFormat="1" applyFont="1" applyFill="1" applyBorder="1" applyAlignment="1" applyProtection="1">
      <alignment horizontal="center" vertical="center" wrapText="1"/>
      <protection locked="0"/>
    </xf>
    <xf numFmtId="0" fontId="29" fillId="48" borderId="21" xfId="3837" applyFont="1" applyFill="1" applyBorder="1" applyAlignment="1" applyProtection="1">
      <alignment horizontal="center" vertical="center" wrapText="1"/>
      <protection locked="0"/>
    </xf>
    <xf numFmtId="171" fontId="59" fillId="0" borderId="37" xfId="2230" applyNumberFormat="1" applyFont="1" applyFill="1" applyBorder="1" applyAlignment="1" applyProtection="1">
      <alignment horizontal="center" vertical="center" wrapText="1"/>
      <protection locked="0"/>
    </xf>
    <xf numFmtId="171" fontId="59" fillId="0" borderId="41" xfId="2230" applyNumberFormat="1" applyFont="1" applyFill="1" applyBorder="1" applyAlignment="1" applyProtection="1">
      <alignment horizontal="center" vertical="center" wrapText="1"/>
      <protection locked="0"/>
    </xf>
    <xf numFmtId="0" fontId="28" fillId="48" borderId="30" xfId="2241" applyFont="1" applyFill="1" applyBorder="1" applyAlignment="1" applyProtection="1">
      <alignment vertical="center" wrapText="1"/>
      <protection locked="0"/>
    </xf>
    <xf numFmtId="49" fontId="29" fillId="48" borderId="30" xfId="2241" applyNumberFormat="1" applyFont="1" applyFill="1" applyBorder="1" applyAlignment="1" applyProtection="1">
      <alignment horizontal="center" vertical="center" wrapText="1"/>
      <protection locked="0"/>
    </xf>
    <xf numFmtId="0" fontId="29" fillId="48" borderId="30" xfId="2241" applyFont="1" applyFill="1" applyBorder="1" applyAlignment="1" applyProtection="1">
      <alignment horizontal="center" vertical="center" wrapText="1"/>
      <protection locked="0"/>
    </xf>
    <xf numFmtId="0" fontId="28" fillId="48" borderId="30" xfId="2241" applyFont="1" applyFill="1" applyBorder="1" applyAlignment="1" applyProtection="1">
      <alignment horizontal="left" vertical="center" wrapText="1"/>
      <protection locked="0"/>
    </xf>
    <xf numFmtId="171" fontId="59" fillId="0" borderId="43" xfId="2230" applyNumberFormat="1" applyFont="1" applyFill="1" applyBorder="1" applyAlignment="1" applyProtection="1">
      <alignment horizontal="center" vertical="center" wrapText="1"/>
      <protection locked="0"/>
    </xf>
    <xf numFmtId="0" fontId="29" fillId="48" borderId="21" xfId="2240" applyFont="1" applyFill="1" applyBorder="1" applyAlignment="1" applyProtection="1">
      <alignment horizontal="left" vertical="center" wrapText="1"/>
      <protection locked="0"/>
    </xf>
    <xf numFmtId="171" fontId="62" fillId="0" borderId="21" xfId="474" applyNumberFormat="1" applyFont="1" applyFill="1" applyBorder="1" applyAlignment="1" applyProtection="1">
      <alignment horizontal="center" vertical="center" wrapText="1"/>
      <protection locked="0"/>
    </xf>
    <xf numFmtId="0" fontId="29" fillId="48" borderId="30" xfId="2238" applyFont="1" applyFill="1" applyBorder="1" applyAlignment="1" applyProtection="1">
      <alignment horizontal="center" vertical="center" wrapText="1"/>
      <protection locked="0"/>
    </xf>
    <xf numFmtId="0" fontId="40" fillId="0" borderId="0" xfId="2246" applyFont="1" applyFill="1" applyAlignment="1" applyProtection="1">
      <alignment vertical="center"/>
      <protection locked="0"/>
    </xf>
    <xf numFmtId="0" fontId="72" fillId="48" borderId="10" xfId="3838" applyFont="1" applyFill="1" applyBorder="1" applyAlignment="1" applyProtection="1">
      <alignment horizontal="center" vertical="center" wrapText="1"/>
      <protection locked="0"/>
    </xf>
    <xf numFmtId="0" fontId="72" fillId="48" borderId="21" xfId="2240" applyFont="1" applyFill="1" applyBorder="1" applyAlignment="1" applyProtection="1">
      <alignment horizontal="center" vertical="center" wrapText="1"/>
      <protection locked="0"/>
    </xf>
    <xf numFmtId="171" fontId="62" fillId="0" borderId="20" xfId="2235" applyNumberFormat="1" applyFont="1" applyBorder="1" applyAlignment="1" applyProtection="1">
      <alignment horizontal="center" vertical="center"/>
      <protection locked="0"/>
    </xf>
    <xf numFmtId="171" fontId="62" fillId="0" borderId="36" xfId="2235" applyNumberFormat="1" applyFont="1" applyBorder="1" applyAlignment="1" applyProtection="1">
      <alignment horizontal="center" vertical="center"/>
      <protection locked="0"/>
    </xf>
    <xf numFmtId="171" fontId="62" fillId="0" borderId="21" xfId="2235" applyNumberFormat="1" applyFont="1" applyBorder="1" applyAlignment="1" applyProtection="1">
      <alignment horizontal="center" vertical="center"/>
      <protection locked="0"/>
    </xf>
    <xf numFmtId="171" fontId="62" fillId="0" borderId="22" xfId="2235" applyNumberFormat="1" applyFont="1" applyBorder="1" applyAlignment="1" applyProtection="1">
      <alignment horizontal="center" vertical="center"/>
      <protection locked="0"/>
    </xf>
    <xf numFmtId="171" fontId="62" fillId="0" borderId="28" xfId="2235" applyNumberFormat="1" applyFont="1" applyBorder="1" applyAlignment="1" applyProtection="1">
      <alignment horizontal="center" vertical="center"/>
      <protection locked="0"/>
    </xf>
    <xf numFmtId="171" fontId="59" fillId="0" borderId="36" xfId="2235" applyNumberFormat="1" applyFont="1" applyBorder="1" applyAlignment="1" applyProtection="1">
      <alignment horizontal="center" vertical="center"/>
      <protection locked="0"/>
    </xf>
    <xf numFmtId="0" fontId="62" fillId="0" borderId="21" xfId="2235" applyFont="1" applyBorder="1" applyAlignment="1" applyProtection="1">
      <alignment horizontal="center" vertical="center"/>
      <protection locked="0"/>
    </xf>
    <xf numFmtId="171" fontId="62" fillId="0" borderId="39" xfId="2235" applyNumberFormat="1" applyFont="1" applyBorder="1" applyAlignment="1" applyProtection="1">
      <alignment horizontal="center" vertical="center"/>
      <protection locked="0"/>
    </xf>
    <xf numFmtId="171" fontId="62" fillId="0" borderId="19" xfId="2235" applyNumberFormat="1" applyFont="1" applyBorder="1" applyAlignment="1" applyProtection="1">
      <alignment horizontal="center" vertical="center"/>
      <protection locked="0"/>
    </xf>
    <xf numFmtId="171" fontId="62" fillId="0" borderId="10" xfId="2235" applyNumberFormat="1" applyFont="1" applyBorder="1" applyAlignment="1" applyProtection="1">
      <alignment horizontal="center" vertical="center"/>
      <protection locked="0"/>
    </xf>
    <xf numFmtId="171" fontId="62" fillId="0" borderId="17" xfId="2235" applyNumberFormat="1" applyFont="1" applyBorder="1" applyAlignment="1" applyProtection="1">
      <alignment horizontal="center" vertical="center"/>
      <protection locked="0"/>
    </xf>
    <xf numFmtId="171" fontId="62" fillId="0" borderId="40" xfId="2235" applyNumberFormat="1" applyFont="1" applyBorder="1" applyAlignment="1" applyProtection="1">
      <alignment horizontal="center" vertical="center"/>
      <protection locked="0"/>
    </xf>
    <xf numFmtId="0" fontId="62" fillId="0" borderId="10" xfId="2235" applyFont="1" applyBorder="1" applyAlignment="1" applyProtection="1">
      <alignment horizontal="center" vertical="center"/>
      <protection locked="0"/>
    </xf>
    <xf numFmtId="171" fontId="62" fillId="0" borderId="29" xfId="2235" applyNumberFormat="1" applyFont="1" applyBorder="1" applyAlignment="1" applyProtection="1">
      <alignment horizontal="center" vertical="center"/>
      <protection locked="0"/>
    </xf>
    <xf numFmtId="171" fontId="62" fillId="0" borderId="42" xfId="2235" applyNumberFormat="1" applyFont="1" applyBorder="1" applyAlignment="1" applyProtection="1">
      <alignment horizontal="center" vertical="center"/>
      <protection locked="0"/>
    </xf>
    <xf numFmtId="171" fontId="62" fillId="0" borderId="30" xfId="2235" applyNumberFormat="1" applyFont="1" applyBorder="1" applyAlignment="1" applyProtection="1">
      <alignment horizontal="center" vertical="center"/>
      <protection locked="0"/>
    </xf>
    <xf numFmtId="171" fontId="62" fillId="0" borderId="31" xfId="2235" applyNumberFormat="1" applyFont="1" applyBorder="1" applyAlignment="1" applyProtection="1">
      <alignment horizontal="center" vertical="center"/>
      <protection locked="0"/>
    </xf>
    <xf numFmtId="171" fontId="62" fillId="0" borderId="32" xfId="2235" applyNumberFormat="1" applyFont="1" applyBorder="1" applyAlignment="1" applyProtection="1">
      <alignment horizontal="center" vertical="center"/>
      <protection locked="0"/>
    </xf>
    <xf numFmtId="171" fontId="59" fillId="0" borderId="42" xfId="2235" applyNumberFormat="1" applyFont="1" applyBorder="1" applyAlignment="1" applyProtection="1">
      <alignment horizontal="center" vertical="center"/>
      <protection locked="0"/>
    </xf>
    <xf numFmtId="0" fontId="62" fillId="0" borderId="30" xfId="2235" applyFont="1" applyBorder="1" applyAlignment="1" applyProtection="1">
      <alignment horizontal="center" vertical="center"/>
      <protection locked="0"/>
    </xf>
    <xf numFmtId="171" fontId="59" fillId="0" borderId="19" xfId="2235" applyNumberFormat="1" applyFont="1" applyBorder="1" applyAlignment="1" applyProtection="1">
      <alignment horizontal="center" vertical="center"/>
      <protection locked="0"/>
    </xf>
    <xf numFmtId="171" fontId="73" fillId="0" borderId="21" xfId="2235" applyNumberFormat="1" applyFont="1" applyBorder="1" applyAlignment="1" applyProtection="1">
      <alignment horizontal="center" vertical="center"/>
      <protection locked="0"/>
    </xf>
    <xf numFmtId="171" fontId="73" fillId="0" borderId="22" xfId="2235" applyNumberFormat="1" applyFont="1" applyBorder="1" applyAlignment="1" applyProtection="1">
      <alignment horizontal="center" vertical="center"/>
      <protection locked="0"/>
    </xf>
    <xf numFmtId="171" fontId="73" fillId="0" borderId="28" xfId="2235" applyNumberFormat="1" applyFont="1" applyBorder="1" applyAlignment="1" applyProtection="1">
      <alignment horizontal="center" vertical="center"/>
      <protection locked="0"/>
    </xf>
    <xf numFmtId="171" fontId="73" fillId="0" borderId="30" xfId="2235" applyNumberFormat="1" applyFont="1" applyBorder="1" applyAlignment="1" applyProtection="1">
      <alignment horizontal="center" vertical="center"/>
      <protection locked="0"/>
    </xf>
    <xf numFmtId="171" fontId="73" fillId="0" borderId="31" xfId="2235" applyNumberFormat="1" applyFont="1" applyBorder="1" applyAlignment="1" applyProtection="1">
      <alignment horizontal="center" vertical="center"/>
      <protection locked="0"/>
    </xf>
    <xf numFmtId="171" fontId="73" fillId="0" borderId="32" xfId="2235" applyNumberFormat="1" applyFont="1" applyBorder="1" applyAlignment="1" applyProtection="1">
      <alignment horizontal="center" vertical="center"/>
      <protection locked="0"/>
    </xf>
    <xf numFmtId="171" fontId="62" fillId="48" borderId="29" xfId="2235" applyNumberFormat="1" applyFont="1" applyFill="1" applyBorder="1" applyAlignment="1" applyProtection="1">
      <alignment horizontal="center" vertical="center"/>
      <protection locked="0"/>
    </xf>
    <xf numFmtId="171" fontId="62" fillId="48" borderId="20" xfId="2235" applyNumberFormat="1" applyFont="1" applyFill="1" applyBorder="1" applyAlignment="1" applyProtection="1">
      <alignment horizontal="center" vertical="center"/>
      <protection locked="0"/>
    </xf>
    <xf numFmtId="171" fontId="59" fillId="0" borderId="20" xfId="2235" applyNumberFormat="1" applyFont="1" applyBorder="1" applyAlignment="1" applyProtection="1">
      <alignment horizontal="center" vertical="center"/>
      <protection locked="0"/>
    </xf>
    <xf numFmtId="171" fontId="74" fillId="0" borderId="36" xfId="2235" applyNumberFormat="1" applyFont="1" applyBorder="1" applyAlignment="1" applyProtection="1">
      <alignment horizontal="center" vertical="center"/>
      <protection locked="0"/>
    </xf>
    <xf numFmtId="171" fontId="74" fillId="0" borderId="21" xfId="2235" applyNumberFormat="1" applyFont="1" applyBorder="1" applyAlignment="1" applyProtection="1">
      <alignment horizontal="center" vertical="center"/>
      <protection locked="0"/>
    </xf>
    <xf numFmtId="171" fontId="74" fillId="0" borderId="22" xfId="2235" applyNumberFormat="1" applyFont="1" applyBorder="1" applyAlignment="1" applyProtection="1">
      <alignment horizontal="center" vertical="center"/>
      <protection locked="0"/>
    </xf>
    <xf numFmtId="171" fontId="74" fillId="0" borderId="28" xfId="2235" applyNumberFormat="1" applyFont="1" applyBorder="1" applyAlignment="1" applyProtection="1">
      <alignment horizontal="center" vertical="center"/>
      <protection locked="0"/>
    </xf>
    <xf numFmtId="171" fontId="59" fillId="48" borderId="20" xfId="2235" applyNumberFormat="1" applyFont="1" applyFill="1" applyBorder="1" applyAlignment="1" applyProtection="1">
      <alignment horizontal="center" vertical="center"/>
      <protection locked="0"/>
    </xf>
    <xf numFmtId="171" fontId="59" fillId="0" borderId="29" xfId="2235" applyNumberFormat="1" applyFont="1" applyBorder="1" applyAlignment="1" applyProtection="1">
      <alignment horizontal="center" vertical="center"/>
      <protection locked="0"/>
    </xf>
    <xf numFmtId="171" fontId="74" fillId="0" borderId="42" xfId="2235" applyNumberFormat="1" applyFont="1" applyBorder="1" applyAlignment="1" applyProtection="1">
      <alignment horizontal="center" vertical="center"/>
      <protection locked="0"/>
    </xf>
    <xf numFmtId="171" fontId="74" fillId="0" borderId="30" xfId="2235" applyNumberFormat="1" applyFont="1" applyBorder="1" applyAlignment="1" applyProtection="1">
      <alignment horizontal="center" vertical="center"/>
      <protection locked="0"/>
    </xf>
    <xf numFmtId="171" fontId="74" fillId="0" borderId="31" xfId="2235" applyNumberFormat="1" applyFont="1" applyBorder="1" applyAlignment="1" applyProtection="1">
      <alignment horizontal="center" vertical="center"/>
      <protection locked="0"/>
    </xf>
    <xf numFmtId="171" fontId="74" fillId="0" borderId="32" xfId="2235" applyNumberFormat="1" applyFont="1" applyBorder="1" applyAlignment="1" applyProtection="1">
      <alignment horizontal="center" vertical="center"/>
      <protection locked="0"/>
    </xf>
    <xf numFmtId="171" fontId="59" fillId="48" borderId="29" xfId="2235" applyNumberFormat="1" applyFont="1" applyFill="1" applyBorder="1" applyAlignment="1" applyProtection="1">
      <alignment horizontal="center" vertical="center"/>
      <protection locked="0"/>
    </xf>
    <xf numFmtId="171" fontId="59" fillId="0" borderId="30" xfId="2235" applyNumberFormat="1" applyFont="1" applyBorder="1" applyAlignment="1" applyProtection="1">
      <alignment horizontal="center" vertical="center"/>
      <protection locked="0"/>
    </xf>
    <xf numFmtId="171" fontId="59" fillId="0" borderId="31" xfId="2235" applyNumberFormat="1" applyFont="1" applyBorder="1" applyAlignment="1" applyProtection="1">
      <alignment horizontal="center" vertical="center"/>
      <protection locked="0"/>
    </xf>
    <xf numFmtId="171" fontId="59" fillId="0" borderId="32" xfId="2235" applyNumberFormat="1" applyFont="1" applyBorder="1" applyAlignment="1" applyProtection="1">
      <alignment horizontal="center" vertical="center"/>
      <protection locked="0"/>
    </xf>
    <xf numFmtId="171" fontId="62" fillId="48" borderId="10" xfId="2235" applyNumberFormat="1" applyFont="1" applyFill="1" applyBorder="1" applyAlignment="1" applyProtection="1">
      <alignment horizontal="center" vertical="center"/>
      <protection locked="0"/>
    </xf>
    <xf numFmtId="171" fontId="62" fillId="48" borderId="21" xfId="2235" applyNumberFormat="1" applyFont="1" applyFill="1" applyBorder="1" applyAlignment="1" applyProtection="1">
      <alignment horizontal="center" vertical="center"/>
      <protection locked="0"/>
    </xf>
    <xf numFmtId="171" fontId="59" fillId="0" borderId="39" xfId="2235" applyNumberFormat="1" applyFont="1" applyBorder="1" applyAlignment="1" applyProtection="1">
      <alignment horizontal="center" vertical="center"/>
      <protection locked="0"/>
    </xf>
    <xf numFmtId="171" fontId="59" fillId="48" borderId="39" xfId="2235" applyNumberFormat="1" applyFont="1" applyFill="1" applyBorder="1" applyAlignment="1" applyProtection="1">
      <alignment horizontal="center" vertical="center"/>
      <protection locked="0"/>
    </xf>
    <xf numFmtId="171" fontId="59" fillId="48" borderId="30" xfId="2235" applyNumberFormat="1" applyFont="1" applyFill="1" applyBorder="1" applyAlignment="1" applyProtection="1">
      <alignment horizontal="center" vertical="center"/>
      <protection locked="0"/>
    </xf>
    <xf numFmtId="0" fontId="59" fillId="0" borderId="10" xfId="2235" applyFont="1" applyBorder="1" applyAlignment="1" applyProtection="1">
      <alignment horizontal="center" vertical="center"/>
      <protection locked="0"/>
    </xf>
    <xf numFmtId="0" fontId="59" fillId="0" borderId="30" xfId="2235" applyFont="1" applyBorder="1" applyAlignment="1" applyProtection="1">
      <alignment horizontal="center" vertical="center"/>
      <protection locked="0"/>
    </xf>
    <xf numFmtId="171" fontId="59" fillId="0" borderId="41" xfId="2235" applyNumberFormat="1" applyFont="1" applyBorder="1" applyAlignment="1" applyProtection="1">
      <alignment horizontal="center" vertical="center"/>
      <protection locked="0"/>
    </xf>
    <xf numFmtId="0" fontId="59" fillId="0" borderId="43" xfId="2235" applyFont="1" applyBorder="1" applyAlignment="1" applyProtection="1">
      <alignment horizontal="center" vertical="center"/>
      <protection locked="0"/>
    </xf>
    <xf numFmtId="171" fontId="59" fillId="0" borderId="10" xfId="2235" applyNumberFormat="1" applyFont="1" applyBorder="1" applyAlignment="1" applyProtection="1">
      <alignment horizontal="center" vertical="center"/>
      <protection locked="0"/>
    </xf>
    <xf numFmtId="171" fontId="59" fillId="0" borderId="17" xfId="2235" applyNumberFormat="1" applyFont="1" applyBorder="1" applyAlignment="1" applyProtection="1">
      <alignment horizontal="center" vertical="center"/>
      <protection locked="0"/>
    </xf>
    <xf numFmtId="171" fontId="59" fillId="0" borderId="40" xfId="2235" applyNumberFormat="1" applyFont="1" applyBorder="1" applyAlignment="1" applyProtection="1">
      <alignment horizontal="center" vertical="center"/>
      <protection locked="0"/>
    </xf>
    <xf numFmtId="171" fontId="59" fillId="48" borderId="10" xfId="2235" applyNumberFormat="1" applyFont="1" applyFill="1" applyBorder="1" applyAlignment="1" applyProtection="1">
      <alignment horizontal="center" vertical="center"/>
      <protection locked="0"/>
    </xf>
    <xf numFmtId="171" fontId="59" fillId="48" borderId="31" xfId="2235" applyNumberFormat="1" applyFont="1" applyFill="1" applyBorder="1" applyAlignment="1" applyProtection="1">
      <alignment horizontal="center" vertical="center"/>
      <protection locked="0"/>
    </xf>
    <xf numFmtId="171" fontId="59" fillId="0" borderId="21" xfId="2235" applyNumberFormat="1" applyFont="1" applyBorder="1" applyAlignment="1" applyProtection="1">
      <alignment horizontal="center" vertical="center"/>
      <protection locked="0"/>
    </xf>
    <xf numFmtId="171" fontId="59" fillId="0" borderId="22" xfId="2235" applyNumberFormat="1" applyFont="1" applyBorder="1" applyAlignment="1" applyProtection="1">
      <alignment horizontal="center" vertical="center"/>
      <protection locked="0"/>
    </xf>
    <xf numFmtId="171" fontId="59" fillId="0" borderId="28" xfId="2235" applyNumberFormat="1" applyFont="1" applyBorder="1" applyAlignment="1" applyProtection="1">
      <alignment horizontal="center" vertical="center"/>
      <protection locked="0"/>
    </xf>
    <xf numFmtId="171" fontId="59" fillId="48" borderId="21" xfId="2235" applyNumberFormat="1" applyFont="1" applyFill="1" applyBorder="1" applyAlignment="1" applyProtection="1">
      <alignment horizontal="center" vertical="center"/>
      <protection locked="0"/>
    </xf>
    <xf numFmtId="0" fontId="59" fillId="0" borderId="21" xfId="2235" applyFont="1" applyBorder="1" applyAlignment="1" applyProtection="1">
      <alignment horizontal="center" vertical="center"/>
      <protection locked="0"/>
    </xf>
    <xf numFmtId="171" fontId="59" fillId="48" borderId="40" xfId="2235" applyNumberFormat="1" applyFont="1" applyFill="1" applyBorder="1" applyAlignment="1" applyProtection="1">
      <alignment horizontal="center" vertical="center"/>
      <protection locked="0"/>
    </xf>
    <xf numFmtId="171" fontId="59" fillId="48" borderId="32" xfId="2235" applyNumberFormat="1" applyFont="1" applyFill="1" applyBorder="1" applyAlignment="1" applyProtection="1">
      <alignment horizontal="center" vertical="center"/>
      <protection locked="0"/>
    </xf>
    <xf numFmtId="171" fontId="59" fillId="0" borderId="37" xfId="2235" applyNumberFormat="1" applyFont="1" applyBorder="1" applyAlignment="1" applyProtection="1">
      <alignment horizontal="center" vertical="center"/>
      <protection locked="0"/>
    </xf>
    <xf numFmtId="0" fontId="59" fillId="0" borderId="41" xfId="2235" applyFont="1" applyBorder="1" applyAlignment="1" applyProtection="1">
      <alignment horizontal="center" vertical="center"/>
      <protection locked="0"/>
    </xf>
    <xf numFmtId="171" fontId="59" fillId="0" borderId="43" xfId="2235" applyNumberFormat="1" applyFont="1" applyBorder="1" applyAlignment="1" applyProtection="1">
      <alignment horizontal="center" vertical="center"/>
      <protection locked="0"/>
    </xf>
    <xf numFmtId="0" fontId="27" fillId="48" borderId="10" xfId="2240" applyFont="1" applyFill="1" applyBorder="1" applyAlignment="1" applyProtection="1">
      <alignment vertical="center" wrapText="1"/>
      <protection locked="0"/>
    </xf>
    <xf numFmtId="49" fontId="30" fillId="48" borderId="10" xfId="2240" applyNumberFormat="1" applyFont="1" applyFill="1" applyBorder="1" applyAlignment="1" applyProtection="1">
      <alignment horizontal="center" vertical="center" wrapText="1"/>
      <protection locked="0"/>
    </xf>
    <xf numFmtId="0" fontId="30" fillId="48" borderId="10" xfId="2240" applyFont="1" applyFill="1" applyBorder="1" applyAlignment="1" applyProtection="1">
      <alignment horizontal="center" vertical="center" wrapText="1"/>
      <protection locked="0"/>
    </xf>
    <xf numFmtId="0" fontId="27" fillId="48" borderId="10" xfId="2240" applyFont="1" applyFill="1" applyBorder="1" applyAlignment="1" applyProtection="1">
      <alignment horizontal="left" vertical="center" wrapText="1"/>
      <protection locked="0"/>
    </xf>
    <xf numFmtId="0" fontId="30" fillId="48" borderId="10" xfId="2336" applyFont="1" applyFill="1" applyBorder="1" applyAlignment="1" applyProtection="1">
      <alignment horizontal="center" vertical="center" wrapText="1"/>
      <protection locked="0"/>
    </xf>
    <xf numFmtId="0" fontId="27" fillId="48" borderId="21" xfId="2240" applyFont="1" applyFill="1" applyBorder="1" applyAlignment="1" applyProtection="1">
      <alignment vertical="center" wrapText="1"/>
      <protection locked="0"/>
    </xf>
    <xf numFmtId="49" fontId="30" fillId="48" borderId="21" xfId="2240" applyNumberFormat="1" applyFont="1" applyFill="1" applyBorder="1" applyAlignment="1" applyProtection="1">
      <alignment horizontal="center" vertical="center" wrapText="1"/>
      <protection locked="0"/>
    </xf>
    <xf numFmtId="0" fontId="30" fillId="48" borderId="21" xfId="2240" applyFont="1" applyFill="1" applyBorder="1" applyAlignment="1" applyProtection="1">
      <alignment horizontal="center" vertical="center" wrapText="1"/>
      <protection locked="0"/>
    </xf>
    <xf numFmtId="0" fontId="27" fillId="48" borderId="21" xfId="2240" applyFont="1" applyFill="1" applyBorder="1" applyAlignment="1" applyProtection="1">
      <alignment horizontal="left" vertical="center" wrapText="1"/>
      <protection locked="0"/>
    </xf>
    <xf numFmtId="0" fontId="30" fillId="48" borderId="28" xfId="2336" applyFont="1" applyFill="1" applyBorder="1" applyAlignment="1" applyProtection="1">
      <alignment horizontal="center" vertical="center" wrapText="1"/>
      <protection locked="0"/>
    </xf>
    <xf numFmtId="0" fontId="30" fillId="48" borderId="40" xfId="2336" applyFont="1" applyFill="1" applyBorder="1" applyAlignment="1" applyProtection="1">
      <alignment horizontal="center" vertical="center" wrapText="1"/>
      <protection locked="0"/>
    </xf>
    <xf numFmtId="0" fontId="27" fillId="48" borderId="30" xfId="2240" applyFont="1" applyFill="1" applyBorder="1" applyAlignment="1" applyProtection="1">
      <alignment vertical="center" wrapText="1"/>
      <protection locked="0"/>
    </xf>
    <xf numFmtId="49" fontId="30" fillId="48" borderId="30" xfId="2240" applyNumberFormat="1" applyFont="1" applyFill="1" applyBorder="1" applyAlignment="1" applyProtection="1">
      <alignment horizontal="center" vertical="center" wrapText="1"/>
      <protection locked="0"/>
    </xf>
    <xf numFmtId="0" fontId="30" fillId="48" borderId="30" xfId="2240" applyFont="1" applyFill="1" applyBorder="1" applyAlignment="1" applyProtection="1">
      <alignment horizontal="center" vertical="center" wrapText="1"/>
      <protection locked="0"/>
    </xf>
    <xf numFmtId="0" fontId="27" fillId="48" borderId="30" xfId="2240" applyFont="1" applyFill="1" applyBorder="1" applyAlignment="1" applyProtection="1">
      <alignment horizontal="left" vertical="center" wrapText="1"/>
      <protection locked="0"/>
    </xf>
    <xf numFmtId="0" fontId="30" fillId="48" borderId="32" xfId="2336" applyFont="1" applyFill="1" applyBorder="1" applyAlignment="1" applyProtection="1">
      <alignment horizontal="center" vertical="center" wrapText="1"/>
      <protection locked="0"/>
    </xf>
    <xf numFmtId="0" fontId="27" fillId="48" borderId="14" xfId="2240" applyFont="1" applyFill="1" applyBorder="1" applyAlignment="1" applyProtection="1">
      <alignment vertical="center" wrapText="1"/>
      <protection locked="0"/>
    </xf>
    <xf numFmtId="49" fontId="30" fillId="48" borderId="14" xfId="2240" applyNumberFormat="1" applyFont="1" applyFill="1" applyBorder="1" applyAlignment="1" applyProtection="1">
      <alignment horizontal="center" vertical="center" wrapText="1"/>
      <protection locked="0"/>
    </xf>
    <xf numFmtId="0" fontId="30" fillId="48" borderId="14" xfId="2240" applyFont="1" applyFill="1" applyBorder="1" applyAlignment="1" applyProtection="1">
      <alignment horizontal="center" vertical="center" wrapText="1"/>
      <protection locked="0"/>
    </xf>
    <xf numFmtId="0" fontId="27" fillId="48" borderId="14" xfId="2240" applyFont="1" applyFill="1" applyBorder="1" applyAlignment="1" applyProtection="1">
      <alignment horizontal="left" vertical="center" wrapText="1"/>
      <protection locked="0"/>
    </xf>
    <xf numFmtId="0" fontId="30" fillId="48" borderId="14" xfId="2336" applyFont="1" applyFill="1" applyBorder="1" applyAlignment="1" applyProtection="1">
      <alignment horizontal="center" vertical="center" wrapText="1"/>
      <protection locked="0"/>
    </xf>
    <xf numFmtId="0" fontId="27" fillId="48" borderId="11" xfId="2240" applyFont="1" applyFill="1" applyBorder="1" applyAlignment="1" applyProtection="1">
      <alignment vertical="center" wrapText="1"/>
      <protection locked="0"/>
    </xf>
    <xf numFmtId="49" fontId="30" fillId="48" borderId="11" xfId="2240" applyNumberFormat="1" applyFont="1" applyFill="1" applyBorder="1" applyAlignment="1" applyProtection="1">
      <alignment horizontal="center" vertical="center" wrapText="1"/>
      <protection locked="0"/>
    </xf>
    <xf numFmtId="0" fontId="30" fillId="48" borderId="11" xfId="2240" applyFont="1" applyFill="1" applyBorder="1" applyAlignment="1" applyProtection="1">
      <alignment horizontal="center" vertical="center" wrapText="1"/>
      <protection locked="0"/>
    </xf>
    <xf numFmtId="0" fontId="27" fillId="48" borderId="11" xfId="2240" applyFont="1" applyFill="1" applyBorder="1" applyAlignment="1" applyProtection="1">
      <alignment horizontal="left" vertical="center" wrapText="1"/>
      <protection locked="0"/>
    </xf>
    <xf numFmtId="0" fontId="30" fillId="48" borderId="11" xfId="2336" applyFont="1" applyFill="1" applyBorder="1" applyAlignment="1" applyProtection="1">
      <alignment horizontal="center" vertical="center" wrapText="1"/>
      <protection locked="0"/>
    </xf>
    <xf numFmtId="0" fontId="30" fillId="48" borderId="21" xfId="2336" applyFont="1" applyFill="1" applyBorder="1" applyAlignment="1" applyProtection="1">
      <alignment horizontal="center" vertical="center" wrapText="1"/>
      <protection locked="0"/>
    </xf>
    <xf numFmtId="0" fontId="30" fillId="48" borderId="30" xfId="2336" applyFont="1" applyFill="1" applyBorder="1" applyAlignment="1" applyProtection="1">
      <alignment horizontal="center" vertical="center" wrapText="1"/>
      <protection locked="0"/>
    </xf>
  </cellXfs>
  <cellStyles count="3886">
    <cellStyle name="20% - Акцент1 10" xfId="1"/>
    <cellStyle name="20% — акцент1 10" xfId="2338"/>
    <cellStyle name="20% - Акцент1 10 2" xfId="2339"/>
    <cellStyle name="20% - Акцент1 10 3" xfId="2340"/>
    <cellStyle name="20% - Акцент1 11" xfId="2341"/>
    <cellStyle name="20% - Акцент1 12" xfId="2342"/>
    <cellStyle name="20% - Акцент1 2" xfId="2"/>
    <cellStyle name="20% — акцент1 2" xfId="2343"/>
    <cellStyle name="20% - Акцент1 2 2" xfId="3"/>
    <cellStyle name="20% - Акцент1 2 2 2" xfId="2344"/>
    <cellStyle name="20% - Акцент1 2 2 3" xfId="2345"/>
    <cellStyle name="20% - Акцент1 2 3" xfId="4"/>
    <cellStyle name="20% - Акцент1 2 3 2" xfId="2346"/>
    <cellStyle name="20% - Акцент1 2 3 3" xfId="2347"/>
    <cellStyle name="20% - Акцент1 2 4" xfId="2348"/>
    <cellStyle name="20% - Акцент1 2 5" xfId="2349"/>
    <cellStyle name="20% - Акцент1 2 6" xfId="2350"/>
    <cellStyle name="20% - Акцент1 2 7" xfId="2351"/>
    <cellStyle name="20% - Акцент1 2_29-30 мая" xfId="5"/>
    <cellStyle name="20% - Акцент1 3" xfId="6"/>
    <cellStyle name="20% — акцент1 3" xfId="2352"/>
    <cellStyle name="20% - Акцент1 3 2" xfId="2353"/>
    <cellStyle name="20% - Акцент1 3 3" xfId="2354"/>
    <cellStyle name="20% - Акцент1 3 4" xfId="2355"/>
    <cellStyle name="20% - Акцент1 4" xfId="7"/>
    <cellStyle name="20% — акцент1 4" xfId="2356"/>
    <cellStyle name="20% - Акцент1 4 2" xfId="2357"/>
    <cellStyle name="20% - Акцент1 4 3" xfId="2358"/>
    <cellStyle name="20% - Акцент1 5" xfId="8"/>
    <cellStyle name="20% — акцент1 5" xfId="2359"/>
    <cellStyle name="20% - Акцент1 5 2" xfId="2360"/>
    <cellStyle name="20% - Акцент1 5 3" xfId="2361"/>
    <cellStyle name="20% - Акцент1 6" xfId="9"/>
    <cellStyle name="20% — акцент1 6" xfId="2362"/>
    <cellStyle name="20% - Акцент1 6 2" xfId="2363"/>
    <cellStyle name="20% - Акцент1 6 3" xfId="2364"/>
    <cellStyle name="20% - Акцент1 7" xfId="10"/>
    <cellStyle name="20% — акцент1 7" xfId="2365"/>
    <cellStyle name="20% - Акцент1 7 2" xfId="2366"/>
    <cellStyle name="20% - Акцент1 7 3" xfId="2367"/>
    <cellStyle name="20% - Акцент1 8" xfId="11"/>
    <cellStyle name="20% — акцент1 8" xfId="2368"/>
    <cellStyle name="20% - Акцент1 8 2" xfId="2369"/>
    <cellStyle name="20% - Акцент1 8 3" xfId="2370"/>
    <cellStyle name="20% - Акцент1 9" xfId="12"/>
    <cellStyle name="20% — акцент1 9" xfId="2371"/>
    <cellStyle name="20% - Акцент1 9 2" xfId="2372"/>
    <cellStyle name="20% - Акцент1 9 3" xfId="2373"/>
    <cellStyle name="20% - Акцент2 10" xfId="13"/>
    <cellStyle name="20% — акцент2 10" xfId="2374"/>
    <cellStyle name="20% - Акцент2 10 2" xfId="2375"/>
    <cellStyle name="20% - Акцент2 10 3" xfId="2376"/>
    <cellStyle name="20% - Акцент2 11" xfId="2377"/>
    <cellStyle name="20% - Акцент2 12" xfId="2378"/>
    <cellStyle name="20% - Акцент2 2" xfId="14"/>
    <cellStyle name="20% — акцент2 2" xfId="2379"/>
    <cellStyle name="20% - Акцент2 2 2" xfId="15"/>
    <cellStyle name="20% - Акцент2 2 2 2" xfId="2380"/>
    <cellStyle name="20% - Акцент2 2 2 3" xfId="2381"/>
    <cellStyle name="20% - Акцент2 2 3" xfId="16"/>
    <cellStyle name="20% - Акцент2 2 3 2" xfId="2382"/>
    <cellStyle name="20% - Акцент2 2 3 3" xfId="2383"/>
    <cellStyle name="20% - Акцент2 2 4" xfId="2384"/>
    <cellStyle name="20% - Акцент2 2 5" xfId="2385"/>
    <cellStyle name="20% - Акцент2 2 6" xfId="2386"/>
    <cellStyle name="20% - Акцент2 2 7" xfId="2387"/>
    <cellStyle name="20% - Акцент2 2_29-30 мая" xfId="17"/>
    <cellStyle name="20% - Акцент2 3" xfId="18"/>
    <cellStyle name="20% — акцент2 3" xfId="2388"/>
    <cellStyle name="20% - Акцент2 3 2" xfId="2389"/>
    <cellStyle name="20% - Акцент2 3 3" xfId="2390"/>
    <cellStyle name="20% - Акцент2 3 4" xfId="2391"/>
    <cellStyle name="20% - Акцент2 4" xfId="19"/>
    <cellStyle name="20% — акцент2 4" xfId="2392"/>
    <cellStyle name="20% - Акцент2 4 2" xfId="2393"/>
    <cellStyle name="20% - Акцент2 4 3" xfId="2394"/>
    <cellStyle name="20% - Акцент2 5" xfId="20"/>
    <cellStyle name="20% — акцент2 5" xfId="2395"/>
    <cellStyle name="20% - Акцент2 5 2" xfId="2396"/>
    <cellStyle name="20% - Акцент2 5 3" xfId="2397"/>
    <cellStyle name="20% - Акцент2 6" xfId="21"/>
    <cellStyle name="20% — акцент2 6" xfId="2398"/>
    <cellStyle name="20% - Акцент2 6 2" xfId="2399"/>
    <cellStyle name="20% - Акцент2 6 3" xfId="2400"/>
    <cellStyle name="20% - Акцент2 7" xfId="22"/>
    <cellStyle name="20% — акцент2 7" xfId="2401"/>
    <cellStyle name="20% - Акцент2 7 2" xfId="2402"/>
    <cellStyle name="20% - Акцент2 7 3" xfId="2403"/>
    <cellStyle name="20% - Акцент2 8" xfId="23"/>
    <cellStyle name="20% — акцент2 8" xfId="2404"/>
    <cellStyle name="20% - Акцент2 8 2" xfId="2405"/>
    <cellStyle name="20% - Акцент2 8 3" xfId="2406"/>
    <cellStyle name="20% - Акцент2 9" xfId="24"/>
    <cellStyle name="20% — акцент2 9" xfId="2407"/>
    <cellStyle name="20% - Акцент2 9 2" xfId="2408"/>
    <cellStyle name="20% - Акцент2 9 3" xfId="2409"/>
    <cellStyle name="20% - Акцент3 10" xfId="25"/>
    <cellStyle name="20% — акцент3 10" xfId="2410"/>
    <cellStyle name="20% - Акцент3 10 2" xfId="2411"/>
    <cellStyle name="20% - Акцент3 10 3" xfId="2412"/>
    <cellStyle name="20% - Акцент3 11" xfId="2413"/>
    <cellStyle name="20% - Акцент3 12" xfId="2414"/>
    <cellStyle name="20% - Акцент3 2" xfId="26"/>
    <cellStyle name="20% — акцент3 2" xfId="2415"/>
    <cellStyle name="20% - Акцент3 2 2" xfId="27"/>
    <cellStyle name="20% - Акцент3 2 2 2" xfId="2416"/>
    <cellStyle name="20% - Акцент3 2 2 3" xfId="2417"/>
    <cellStyle name="20% - Акцент3 2 3" xfId="28"/>
    <cellStyle name="20% - Акцент3 2 3 2" xfId="2418"/>
    <cellStyle name="20% - Акцент3 2 3 3" xfId="2419"/>
    <cellStyle name="20% - Акцент3 2 4" xfId="2420"/>
    <cellStyle name="20% - Акцент3 2 5" xfId="2421"/>
    <cellStyle name="20% - Акцент3 2 6" xfId="2422"/>
    <cellStyle name="20% - Акцент3 2 7" xfId="2423"/>
    <cellStyle name="20% - Акцент3 2_29-30 мая" xfId="29"/>
    <cellStyle name="20% - Акцент3 3" xfId="30"/>
    <cellStyle name="20% — акцент3 3" xfId="2424"/>
    <cellStyle name="20% - Акцент3 3 2" xfId="2425"/>
    <cellStyle name="20% - Акцент3 3 3" xfId="2426"/>
    <cellStyle name="20% - Акцент3 3 4" xfId="2427"/>
    <cellStyle name="20% - Акцент3 4" xfId="31"/>
    <cellStyle name="20% — акцент3 4" xfId="2428"/>
    <cellStyle name="20% - Акцент3 4 2" xfId="2429"/>
    <cellStyle name="20% - Акцент3 4 3" xfId="2430"/>
    <cellStyle name="20% - Акцент3 5" xfId="32"/>
    <cellStyle name="20% — акцент3 5" xfId="2431"/>
    <cellStyle name="20% - Акцент3 5 2" xfId="2432"/>
    <cellStyle name="20% - Акцент3 5 3" xfId="2433"/>
    <cellStyle name="20% - Акцент3 6" xfId="33"/>
    <cellStyle name="20% — акцент3 6" xfId="2434"/>
    <cellStyle name="20% - Акцент3 6 2" xfId="2435"/>
    <cellStyle name="20% - Акцент3 6 3" xfId="2436"/>
    <cellStyle name="20% - Акцент3 7" xfId="34"/>
    <cellStyle name="20% — акцент3 7" xfId="2437"/>
    <cellStyle name="20% - Акцент3 7 2" xfId="2438"/>
    <cellStyle name="20% - Акцент3 7 3" xfId="2439"/>
    <cellStyle name="20% - Акцент3 8" xfId="35"/>
    <cellStyle name="20% — акцент3 8" xfId="2440"/>
    <cellStyle name="20% - Акцент3 8 2" xfId="2441"/>
    <cellStyle name="20% - Акцент3 8 3" xfId="2442"/>
    <cellStyle name="20% - Акцент3 9" xfId="36"/>
    <cellStyle name="20% — акцент3 9" xfId="2443"/>
    <cellStyle name="20% - Акцент3 9 2" xfId="2444"/>
    <cellStyle name="20% - Акцент3 9 3" xfId="2445"/>
    <cellStyle name="20% - Акцент4 10" xfId="37"/>
    <cellStyle name="20% — акцент4 10" xfId="2446"/>
    <cellStyle name="20% - Акцент4 10 2" xfId="2447"/>
    <cellStyle name="20% - Акцент4 10 3" xfId="2448"/>
    <cellStyle name="20% - Акцент4 11" xfId="2449"/>
    <cellStyle name="20% - Акцент4 12" xfId="2450"/>
    <cellStyle name="20% - Акцент4 2" xfId="38"/>
    <cellStyle name="20% — акцент4 2" xfId="2451"/>
    <cellStyle name="20% - Акцент4 2 2" xfId="39"/>
    <cellStyle name="20% - Акцент4 2 2 2" xfId="2452"/>
    <cellStyle name="20% - Акцент4 2 2 3" xfId="2453"/>
    <cellStyle name="20% - Акцент4 2 3" xfId="40"/>
    <cellStyle name="20% - Акцент4 2 3 2" xfId="2454"/>
    <cellStyle name="20% - Акцент4 2 3 3" xfId="2455"/>
    <cellStyle name="20% - Акцент4 2 4" xfId="2456"/>
    <cellStyle name="20% - Акцент4 2 5" xfId="2457"/>
    <cellStyle name="20% - Акцент4 2 6" xfId="2458"/>
    <cellStyle name="20% - Акцент4 2 7" xfId="2459"/>
    <cellStyle name="20% - Акцент4 2_29-30 мая" xfId="41"/>
    <cellStyle name="20% - Акцент4 3" xfId="42"/>
    <cellStyle name="20% — акцент4 3" xfId="2460"/>
    <cellStyle name="20% - Акцент4 3 2" xfId="2461"/>
    <cellStyle name="20% - Акцент4 3 3" xfId="2462"/>
    <cellStyle name="20% - Акцент4 3 4" xfId="2463"/>
    <cellStyle name="20% - Акцент4 4" xfId="43"/>
    <cellStyle name="20% — акцент4 4" xfId="2464"/>
    <cellStyle name="20% - Акцент4 4 2" xfId="2465"/>
    <cellStyle name="20% - Акцент4 4 3" xfId="2466"/>
    <cellStyle name="20% - Акцент4 5" xfId="44"/>
    <cellStyle name="20% — акцент4 5" xfId="2467"/>
    <cellStyle name="20% - Акцент4 5 2" xfId="2468"/>
    <cellStyle name="20% - Акцент4 5 3" xfId="2469"/>
    <cellStyle name="20% - Акцент4 6" xfId="45"/>
    <cellStyle name="20% — акцент4 6" xfId="2470"/>
    <cellStyle name="20% - Акцент4 6 2" xfId="2471"/>
    <cellStyle name="20% - Акцент4 6 3" xfId="2472"/>
    <cellStyle name="20% - Акцент4 7" xfId="46"/>
    <cellStyle name="20% — акцент4 7" xfId="2473"/>
    <cellStyle name="20% - Акцент4 7 2" xfId="2474"/>
    <cellStyle name="20% - Акцент4 7 3" xfId="2475"/>
    <cellStyle name="20% - Акцент4 8" xfId="47"/>
    <cellStyle name="20% — акцент4 8" xfId="2476"/>
    <cellStyle name="20% - Акцент4 8 2" xfId="2477"/>
    <cellStyle name="20% - Акцент4 8 3" xfId="2478"/>
    <cellStyle name="20% - Акцент4 9" xfId="48"/>
    <cellStyle name="20% — акцент4 9" xfId="2479"/>
    <cellStyle name="20% - Акцент4 9 2" xfId="2480"/>
    <cellStyle name="20% - Акцент4 9 3" xfId="2481"/>
    <cellStyle name="20% - Акцент5 10" xfId="49"/>
    <cellStyle name="20% — акцент5 10" xfId="2482"/>
    <cellStyle name="20% - Акцент5 10 2" xfId="2483"/>
    <cellStyle name="20% - Акцент5 10 3" xfId="2484"/>
    <cellStyle name="20% - Акцент5 11" xfId="2485"/>
    <cellStyle name="20% - Акцент5 12" xfId="2486"/>
    <cellStyle name="20% - Акцент5 2" xfId="50"/>
    <cellStyle name="20% — акцент5 2" xfId="2487"/>
    <cellStyle name="20% - Акцент5 2 2" xfId="51"/>
    <cellStyle name="20% - Акцент5 2 2 2" xfId="2488"/>
    <cellStyle name="20% - Акцент5 2 2 3" xfId="2489"/>
    <cellStyle name="20% - Акцент5 2 3" xfId="52"/>
    <cellStyle name="20% - Акцент5 2 3 2" xfId="2490"/>
    <cellStyle name="20% - Акцент5 2 3 3" xfId="2491"/>
    <cellStyle name="20% - Акцент5 2 4" xfId="2492"/>
    <cellStyle name="20% - Акцент5 2 5" xfId="2493"/>
    <cellStyle name="20% - Акцент5 2 6" xfId="2494"/>
    <cellStyle name="20% - Акцент5 2 7" xfId="2495"/>
    <cellStyle name="20% - Акцент5 2_29-30 мая" xfId="53"/>
    <cellStyle name="20% - Акцент5 3" xfId="54"/>
    <cellStyle name="20% — акцент5 3" xfId="2496"/>
    <cellStyle name="20% - Акцент5 3 2" xfId="2497"/>
    <cellStyle name="20% - Акцент5 3 3" xfId="2498"/>
    <cellStyle name="20% - Акцент5 3 4" xfId="2499"/>
    <cellStyle name="20% - Акцент5 4" xfId="55"/>
    <cellStyle name="20% — акцент5 4" xfId="2500"/>
    <cellStyle name="20% - Акцент5 4 2" xfId="2501"/>
    <cellStyle name="20% - Акцент5 4 3" xfId="2502"/>
    <cellStyle name="20% - Акцент5 5" xfId="56"/>
    <cellStyle name="20% — акцент5 5" xfId="2503"/>
    <cellStyle name="20% - Акцент5 5 2" xfId="2504"/>
    <cellStyle name="20% - Акцент5 5 3" xfId="2505"/>
    <cellStyle name="20% - Акцент5 6" xfId="57"/>
    <cellStyle name="20% — акцент5 6" xfId="2506"/>
    <cellStyle name="20% - Акцент5 6 2" xfId="2507"/>
    <cellStyle name="20% - Акцент5 6 3" xfId="2508"/>
    <cellStyle name="20% - Акцент5 7" xfId="58"/>
    <cellStyle name="20% — акцент5 7" xfId="2509"/>
    <cellStyle name="20% - Акцент5 7 2" xfId="2510"/>
    <cellStyle name="20% - Акцент5 7 3" xfId="2511"/>
    <cellStyle name="20% - Акцент5 8" xfId="59"/>
    <cellStyle name="20% — акцент5 8" xfId="2512"/>
    <cellStyle name="20% - Акцент5 8 2" xfId="2513"/>
    <cellStyle name="20% - Акцент5 8 3" xfId="2514"/>
    <cellStyle name="20% - Акцент5 9" xfId="60"/>
    <cellStyle name="20% — акцент5 9" xfId="2515"/>
    <cellStyle name="20% - Акцент5 9 2" xfId="2516"/>
    <cellStyle name="20% - Акцент5 9 3" xfId="2517"/>
    <cellStyle name="20% - Акцент6 10" xfId="61"/>
    <cellStyle name="20% — акцент6 10" xfId="2518"/>
    <cellStyle name="20% - Акцент6 10 2" xfId="2519"/>
    <cellStyle name="20% - Акцент6 10 3" xfId="2520"/>
    <cellStyle name="20% - Акцент6 11" xfId="2521"/>
    <cellStyle name="20% - Акцент6 12" xfId="2522"/>
    <cellStyle name="20% - Акцент6 2" xfId="62"/>
    <cellStyle name="20% — акцент6 2" xfId="2523"/>
    <cellStyle name="20% - Акцент6 2 2" xfId="63"/>
    <cellStyle name="20% - Акцент6 2 2 2" xfId="2524"/>
    <cellStyle name="20% - Акцент6 2 2 3" xfId="2525"/>
    <cellStyle name="20% - Акцент6 2 3" xfId="64"/>
    <cellStyle name="20% - Акцент6 2 3 2" xfId="2526"/>
    <cellStyle name="20% - Акцент6 2 3 3" xfId="2527"/>
    <cellStyle name="20% - Акцент6 2 4" xfId="2528"/>
    <cellStyle name="20% - Акцент6 2 5" xfId="2529"/>
    <cellStyle name="20% - Акцент6 2 6" xfId="2530"/>
    <cellStyle name="20% - Акцент6 2 7" xfId="2531"/>
    <cellStyle name="20% - Акцент6 2_29-30 мая" xfId="65"/>
    <cellStyle name="20% - Акцент6 3" xfId="66"/>
    <cellStyle name="20% — акцент6 3" xfId="2532"/>
    <cellStyle name="20% - Акцент6 3 2" xfId="2533"/>
    <cellStyle name="20% - Акцент6 3 3" xfId="2534"/>
    <cellStyle name="20% - Акцент6 3 4" xfId="2535"/>
    <cellStyle name="20% - Акцент6 4" xfId="67"/>
    <cellStyle name="20% — акцент6 4" xfId="2536"/>
    <cellStyle name="20% - Акцент6 4 2" xfId="2537"/>
    <cellStyle name="20% - Акцент6 4 3" xfId="2538"/>
    <cellStyle name="20% - Акцент6 5" xfId="68"/>
    <cellStyle name="20% — акцент6 5" xfId="2539"/>
    <cellStyle name="20% - Акцент6 5 2" xfId="2540"/>
    <cellStyle name="20% - Акцент6 5 3" xfId="2541"/>
    <cellStyle name="20% - Акцент6 6" xfId="69"/>
    <cellStyle name="20% — акцент6 6" xfId="2542"/>
    <cellStyle name="20% - Акцент6 6 2" xfId="2543"/>
    <cellStyle name="20% - Акцент6 6 3" xfId="2544"/>
    <cellStyle name="20% - Акцент6 7" xfId="70"/>
    <cellStyle name="20% — акцент6 7" xfId="2545"/>
    <cellStyle name="20% - Акцент6 7 2" xfId="2546"/>
    <cellStyle name="20% - Акцент6 7 3" xfId="2547"/>
    <cellStyle name="20% - Акцент6 8" xfId="71"/>
    <cellStyle name="20% — акцент6 8" xfId="2548"/>
    <cellStyle name="20% - Акцент6 8 2" xfId="2549"/>
    <cellStyle name="20% - Акцент6 8 3" xfId="2550"/>
    <cellStyle name="20% - Акцент6 9" xfId="72"/>
    <cellStyle name="20% — акцент6 9" xfId="2551"/>
    <cellStyle name="20% - Акцент6 9 2" xfId="2552"/>
    <cellStyle name="20% - Акцент6 9 3" xfId="2553"/>
    <cellStyle name="40% - Акцент1 10" xfId="73"/>
    <cellStyle name="40% — акцент1 10" xfId="2554"/>
    <cellStyle name="40% - Акцент1 10 2" xfId="2555"/>
    <cellStyle name="40% - Акцент1 10 3" xfId="2556"/>
    <cellStyle name="40% - Акцент1 11" xfId="2557"/>
    <cellStyle name="40% - Акцент1 12" xfId="2558"/>
    <cellStyle name="40% - Акцент1 2" xfId="74"/>
    <cellStyle name="40% — акцент1 2" xfId="2559"/>
    <cellStyle name="40% - Акцент1 2 2" xfId="75"/>
    <cellStyle name="40% - Акцент1 2 2 2" xfId="2560"/>
    <cellStyle name="40% - Акцент1 2 2 3" xfId="2561"/>
    <cellStyle name="40% - Акцент1 2 3" xfId="76"/>
    <cellStyle name="40% - Акцент1 2 3 2" xfId="2562"/>
    <cellStyle name="40% - Акцент1 2 3 3" xfId="2563"/>
    <cellStyle name="40% - Акцент1 2 4" xfId="2564"/>
    <cellStyle name="40% - Акцент1 2 5" xfId="2565"/>
    <cellStyle name="40% - Акцент1 2 6" xfId="2566"/>
    <cellStyle name="40% - Акцент1 2 7" xfId="2567"/>
    <cellStyle name="40% - Акцент1 2_29-30 мая" xfId="77"/>
    <cellStyle name="40% - Акцент1 3" xfId="78"/>
    <cellStyle name="40% — акцент1 3" xfId="2568"/>
    <cellStyle name="40% - Акцент1 3 2" xfId="2569"/>
    <cellStyle name="40% - Акцент1 3 3" xfId="2570"/>
    <cellStyle name="40% - Акцент1 3 4" xfId="2571"/>
    <cellStyle name="40% - Акцент1 4" xfId="79"/>
    <cellStyle name="40% — акцент1 4" xfId="2572"/>
    <cellStyle name="40% - Акцент1 4 2" xfId="2573"/>
    <cellStyle name="40% - Акцент1 4 3" xfId="2574"/>
    <cellStyle name="40% - Акцент1 5" xfId="80"/>
    <cellStyle name="40% — акцент1 5" xfId="2575"/>
    <cellStyle name="40% - Акцент1 5 2" xfId="2576"/>
    <cellStyle name="40% - Акцент1 5 3" xfId="2577"/>
    <cellStyle name="40% - Акцент1 6" xfId="81"/>
    <cellStyle name="40% — акцент1 6" xfId="2578"/>
    <cellStyle name="40% - Акцент1 6 2" xfId="2579"/>
    <cellStyle name="40% - Акцент1 6 3" xfId="2580"/>
    <cellStyle name="40% - Акцент1 7" xfId="82"/>
    <cellStyle name="40% — акцент1 7" xfId="2581"/>
    <cellStyle name="40% - Акцент1 7 2" xfId="2582"/>
    <cellStyle name="40% - Акцент1 7 3" xfId="2583"/>
    <cellStyle name="40% - Акцент1 8" xfId="83"/>
    <cellStyle name="40% — акцент1 8" xfId="2584"/>
    <cellStyle name="40% - Акцент1 8 2" xfId="2585"/>
    <cellStyle name="40% - Акцент1 8 3" xfId="2586"/>
    <cellStyle name="40% - Акцент1 9" xfId="84"/>
    <cellStyle name="40% — акцент1 9" xfId="2587"/>
    <cellStyle name="40% - Акцент1 9 2" xfId="2588"/>
    <cellStyle name="40% - Акцент1 9 3" xfId="2589"/>
    <cellStyle name="40% - Акцент2 10" xfId="85"/>
    <cellStyle name="40% — акцент2 10" xfId="2590"/>
    <cellStyle name="40% - Акцент2 10 2" xfId="2591"/>
    <cellStyle name="40% - Акцент2 10 3" xfId="2592"/>
    <cellStyle name="40% - Акцент2 11" xfId="2593"/>
    <cellStyle name="40% - Акцент2 12" xfId="2594"/>
    <cellStyle name="40% - Акцент2 2" xfId="86"/>
    <cellStyle name="40% — акцент2 2" xfId="2595"/>
    <cellStyle name="40% - Акцент2 2 2" xfId="87"/>
    <cellStyle name="40% - Акцент2 2 2 2" xfId="2596"/>
    <cellStyle name="40% - Акцент2 2 2 3" xfId="2597"/>
    <cellStyle name="40% - Акцент2 2 3" xfId="88"/>
    <cellStyle name="40% - Акцент2 2 3 2" xfId="2598"/>
    <cellStyle name="40% - Акцент2 2 3 3" xfId="2599"/>
    <cellStyle name="40% - Акцент2 2 4" xfId="2600"/>
    <cellStyle name="40% - Акцент2 2 5" xfId="2601"/>
    <cellStyle name="40% - Акцент2 2 6" xfId="2602"/>
    <cellStyle name="40% - Акцент2 2 7" xfId="2603"/>
    <cellStyle name="40% - Акцент2 2_29-30 мая" xfId="89"/>
    <cellStyle name="40% - Акцент2 3" xfId="90"/>
    <cellStyle name="40% — акцент2 3" xfId="2604"/>
    <cellStyle name="40% - Акцент2 3 2" xfId="2605"/>
    <cellStyle name="40% - Акцент2 3 3" xfId="2606"/>
    <cellStyle name="40% - Акцент2 3 4" xfId="2607"/>
    <cellStyle name="40% - Акцент2 4" xfId="91"/>
    <cellStyle name="40% — акцент2 4" xfId="2608"/>
    <cellStyle name="40% - Акцент2 4 2" xfId="2609"/>
    <cellStyle name="40% - Акцент2 4 3" xfId="2610"/>
    <cellStyle name="40% - Акцент2 5" xfId="92"/>
    <cellStyle name="40% — акцент2 5" xfId="2611"/>
    <cellStyle name="40% - Акцент2 5 2" xfId="2612"/>
    <cellStyle name="40% - Акцент2 5 3" xfId="2613"/>
    <cellStyle name="40% - Акцент2 6" xfId="93"/>
    <cellStyle name="40% — акцент2 6" xfId="2614"/>
    <cellStyle name="40% - Акцент2 6 2" xfId="2615"/>
    <cellStyle name="40% - Акцент2 6 3" xfId="2616"/>
    <cellStyle name="40% - Акцент2 7" xfId="94"/>
    <cellStyle name="40% — акцент2 7" xfId="2617"/>
    <cellStyle name="40% - Акцент2 7 2" xfId="2618"/>
    <cellStyle name="40% - Акцент2 7 3" xfId="2619"/>
    <cellStyle name="40% - Акцент2 8" xfId="95"/>
    <cellStyle name="40% — акцент2 8" xfId="2620"/>
    <cellStyle name="40% - Акцент2 8 2" xfId="2621"/>
    <cellStyle name="40% - Акцент2 8 3" xfId="2622"/>
    <cellStyle name="40% - Акцент2 9" xfId="96"/>
    <cellStyle name="40% — акцент2 9" xfId="2623"/>
    <cellStyle name="40% - Акцент2 9 2" xfId="2624"/>
    <cellStyle name="40% - Акцент2 9 3" xfId="2625"/>
    <cellStyle name="40% - Акцент3 10" xfId="97"/>
    <cellStyle name="40% — акцент3 10" xfId="2626"/>
    <cellStyle name="40% - Акцент3 10 2" xfId="2627"/>
    <cellStyle name="40% - Акцент3 10 3" xfId="2628"/>
    <cellStyle name="40% - Акцент3 11" xfId="2629"/>
    <cellStyle name="40% - Акцент3 12" xfId="2630"/>
    <cellStyle name="40% - Акцент3 2" xfId="98"/>
    <cellStyle name="40% — акцент3 2" xfId="2631"/>
    <cellStyle name="40% - Акцент3 2 2" xfId="99"/>
    <cellStyle name="40% - Акцент3 2 2 2" xfId="2632"/>
    <cellStyle name="40% - Акцент3 2 2 3" xfId="2633"/>
    <cellStyle name="40% - Акцент3 2 3" xfId="100"/>
    <cellStyle name="40% - Акцент3 2 3 2" xfId="2634"/>
    <cellStyle name="40% - Акцент3 2 3 3" xfId="2635"/>
    <cellStyle name="40% - Акцент3 2 4" xfId="2636"/>
    <cellStyle name="40% - Акцент3 2 5" xfId="2637"/>
    <cellStyle name="40% - Акцент3 2 6" xfId="2638"/>
    <cellStyle name="40% - Акцент3 2 7" xfId="2639"/>
    <cellStyle name="40% - Акцент3 2_29-30 мая" xfId="101"/>
    <cellStyle name="40% - Акцент3 3" xfId="102"/>
    <cellStyle name="40% — акцент3 3" xfId="2640"/>
    <cellStyle name="40% - Акцент3 3 2" xfId="2641"/>
    <cellStyle name="40% - Акцент3 3 3" xfId="2642"/>
    <cellStyle name="40% - Акцент3 3 4" xfId="2643"/>
    <cellStyle name="40% - Акцент3 4" xfId="103"/>
    <cellStyle name="40% — акцент3 4" xfId="2644"/>
    <cellStyle name="40% - Акцент3 4 2" xfId="2645"/>
    <cellStyle name="40% - Акцент3 4 3" xfId="2646"/>
    <cellStyle name="40% - Акцент3 5" xfId="104"/>
    <cellStyle name="40% — акцент3 5" xfId="2647"/>
    <cellStyle name="40% - Акцент3 5 2" xfId="2648"/>
    <cellStyle name="40% - Акцент3 5 3" xfId="2649"/>
    <cellStyle name="40% - Акцент3 6" xfId="105"/>
    <cellStyle name="40% — акцент3 6" xfId="2650"/>
    <cellStyle name="40% - Акцент3 6 2" xfId="2651"/>
    <cellStyle name="40% - Акцент3 6 3" xfId="2652"/>
    <cellStyle name="40% - Акцент3 7" xfId="106"/>
    <cellStyle name="40% — акцент3 7" xfId="2653"/>
    <cellStyle name="40% - Акцент3 7 2" xfId="2654"/>
    <cellStyle name="40% - Акцент3 7 3" xfId="2655"/>
    <cellStyle name="40% - Акцент3 8" xfId="107"/>
    <cellStyle name="40% — акцент3 8" xfId="2656"/>
    <cellStyle name="40% - Акцент3 8 2" xfId="2657"/>
    <cellStyle name="40% - Акцент3 8 3" xfId="2658"/>
    <cellStyle name="40% - Акцент3 9" xfId="108"/>
    <cellStyle name="40% — акцент3 9" xfId="2659"/>
    <cellStyle name="40% - Акцент3 9 2" xfId="2660"/>
    <cellStyle name="40% - Акцент3 9 3" xfId="2661"/>
    <cellStyle name="40% - Акцент4 10" xfId="109"/>
    <cellStyle name="40% — акцент4 10" xfId="2662"/>
    <cellStyle name="40% - Акцент4 10 2" xfId="2663"/>
    <cellStyle name="40% - Акцент4 10 3" xfId="2664"/>
    <cellStyle name="40% - Акцент4 11" xfId="2665"/>
    <cellStyle name="40% - Акцент4 12" xfId="2666"/>
    <cellStyle name="40% - Акцент4 2" xfId="110"/>
    <cellStyle name="40% — акцент4 2" xfId="2667"/>
    <cellStyle name="40% - Акцент4 2 2" xfId="111"/>
    <cellStyle name="40% - Акцент4 2 2 2" xfId="2668"/>
    <cellStyle name="40% - Акцент4 2 2 3" xfId="2669"/>
    <cellStyle name="40% - Акцент4 2 3" xfId="112"/>
    <cellStyle name="40% - Акцент4 2 3 2" xfId="2670"/>
    <cellStyle name="40% - Акцент4 2 3 3" xfId="2671"/>
    <cellStyle name="40% - Акцент4 2 4" xfId="2672"/>
    <cellStyle name="40% - Акцент4 2 5" xfId="2673"/>
    <cellStyle name="40% - Акцент4 2 6" xfId="2674"/>
    <cellStyle name="40% - Акцент4 2 7" xfId="2675"/>
    <cellStyle name="40% - Акцент4 2_29-30 мая" xfId="113"/>
    <cellStyle name="40% - Акцент4 3" xfId="114"/>
    <cellStyle name="40% — акцент4 3" xfId="2676"/>
    <cellStyle name="40% - Акцент4 3 2" xfId="2677"/>
    <cellStyle name="40% - Акцент4 3 3" xfId="2678"/>
    <cellStyle name="40% - Акцент4 3 4" xfId="2679"/>
    <cellStyle name="40% - Акцент4 4" xfId="115"/>
    <cellStyle name="40% — акцент4 4" xfId="2680"/>
    <cellStyle name="40% - Акцент4 4 2" xfId="2681"/>
    <cellStyle name="40% - Акцент4 4 3" xfId="2682"/>
    <cellStyle name="40% - Акцент4 5" xfId="116"/>
    <cellStyle name="40% — акцент4 5" xfId="2683"/>
    <cellStyle name="40% - Акцент4 5 2" xfId="2684"/>
    <cellStyle name="40% - Акцент4 5 3" xfId="2685"/>
    <cellStyle name="40% - Акцент4 6" xfId="117"/>
    <cellStyle name="40% — акцент4 6" xfId="2686"/>
    <cellStyle name="40% - Акцент4 6 2" xfId="2687"/>
    <cellStyle name="40% - Акцент4 6 3" xfId="2688"/>
    <cellStyle name="40% - Акцент4 7" xfId="118"/>
    <cellStyle name="40% — акцент4 7" xfId="2689"/>
    <cellStyle name="40% - Акцент4 7 2" xfId="2690"/>
    <cellStyle name="40% - Акцент4 7 3" xfId="2691"/>
    <cellStyle name="40% - Акцент4 8" xfId="119"/>
    <cellStyle name="40% — акцент4 8" xfId="2692"/>
    <cellStyle name="40% - Акцент4 8 2" xfId="2693"/>
    <cellStyle name="40% - Акцент4 8 3" xfId="2694"/>
    <cellStyle name="40% - Акцент4 9" xfId="120"/>
    <cellStyle name="40% — акцент4 9" xfId="2695"/>
    <cellStyle name="40% - Акцент4 9 2" xfId="2696"/>
    <cellStyle name="40% - Акцент4 9 3" xfId="2697"/>
    <cellStyle name="40% - Акцент5 10" xfId="121"/>
    <cellStyle name="40% — акцент5 10" xfId="2698"/>
    <cellStyle name="40% - Акцент5 10 2" xfId="2699"/>
    <cellStyle name="40% - Акцент5 10 3" xfId="2700"/>
    <cellStyle name="40% - Акцент5 11" xfId="2701"/>
    <cellStyle name="40% - Акцент5 12" xfId="2702"/>
    <cellStyle name="40% - Акцент5 2" xfId="122"/>
    <cellStyle name="40% — акцент5 2" xfId="2703"/>
    <cellStyle name="40% - Акцент5 2 2" xfId="123"/>
    <cellStyle name="40% - Акцент5 2 2 2" xfId="2704"/>
    <cellStyle name="40% - Акцент5 2 2 3" xfId="2705"/>
    <cellStyle name="40% - Акцент5 2 3" xfId="124"/>
    <cellStyle name="40% - Акцент5 2 3 2" xfId="2706"/>
    <cellStyle name="40% - Акцент5 2 3 3" xfId="2707"/>
    <cellStyle name="40% - Акцент5 2 4" xfId="2708"/>
    <cellStyle name="40% - Акцент5 2 5" xfId="2709"/>
    <cellStyle name="40% - Акцент5 2 6" xfId="2710"/>
    <cellStyle name="40% - Акцент5 2 7" xfId="2711"/>
    <cellStyle name="40% - Акцент5 2_29-30 мая" xfId="125"/>
    <cellStyle name="40% - Акцент5 3" xfId="126"/>
    <cellStyle name="40% — акцент5 3" xfId="2712"/>
    <cellStyle name="40% - Акцент5 3 2" xfId="2713"/>
    <cellStyle name="40% - Акцент5 3 3" xfId="2714"/>
    <cellStyle name="40% - Акцент5 3 4" xfId="2715"/>
    <cellStyle name="40% - Акцент5 4" xfId="127"/>
    <cellStyle name="40% — акцент5 4" xfId="2716"/>
    <cellStyle name="40% - Акцент5 4 2" xfId="2717"/>
    <cellStyle name="40% - Акцент5 4 3" xfId="2718"/>
    <cellStyle name="40% - Акцент5 5" xfId="128"/>
    <cellStyle name="40% — акцент5 5" xfId="2719"/>
    <cellStyle name="40% - Акцент5 5 2" xfId="2720"/>
    <cellStyle name="40% - Акцент5 5 3" xfId="2721"/>
    <cellStyle name="40% - Акцент5 6" xfId="129"/>
    <cellStyle name="40% — акцент5 6" xfId="2722"/>
    <cellStyle name="40% - Акцент5 6 2" xfId="2723"/>
    <cellStyle name="40% - Акцент5 6 3" xfId="2724"/>
    <cellStyle name="40% - Акцент5 7" xfId="130"/>
    <cellStyle name="40% — акцент5 7" xfId="2725"/>
    <cellStyle name="40% - Акцент5 7 2" xfId="2726"/>
    <cellStyle name="40% - Акцент5 7 3" xfId="2727"/>
    <cellStyle name="40% - Акцент5 8" xfId="131"/>
    <cellStyle name="40% — акцент5 8" xfId="2728"/>
    <cellStyle name="40% - Акцент5 8 2" xfId="2729"/>
    <cellStyle name="40% - Акцент5 8 3" xfId="2730"/>
    <cellStyle name="40% - Акцент5 9" xfId="132"/>
    <cellStyle name="40% — акцент5 9" xfId="2731"/>
    <cellStyle name="40% - Акцент5 9 2" xfId="2732"/>
    <cellStyle name="40% - Акцент5 9 3" xfId="2733"/>
    <cellStyle name="40% - Акцент6 10" xfId="133"/>
    <cellStyle name="40% — акцент6 10" xfId="2734"/>
    <cellStyle name="40% - Акцент6 10 2" xfId="2735"/>
    <cellStyle name="40% - Акцент6 10 3" xfId="2736"/>
    <cellStyle name="40% - Акцент6 11" xfId="2737"/>
    <cellStyle name="40% - Акцент6 12" xfId="2738"/>
    <cellStyle name="40% - Акцент6 2" xfId="134"/>
    <cellStyle name="40% — акцент6 2" xfId="2739"/>
    <cellStyle name="40% - Акцент6 2 2" xfId="135"/>
    <cellStyle name="40% - Акцент6 2 2 2" xfId="2740"/>
    <cellStyle name="40% - Акцент6 2 2 3" xfId="2741"/>
    <cellStyle name="40% - Акцент6 2 3" xfId="136"/>
    <cellStyle name="40% - Акцент6 2 3 2" xfId="2742"/>
    <cellStyle name="40% - Акцент6 2 3 3" xfId="2743"/>
    <cellStyle name="40% - Акцент6 2 4" xfId="2744"/>
    <cellStyle name="40% - Акцент6 2 5" xfId="2745"/>
    <cellStyle name="40% - Акцент6 2 6" xfId="2746"/>
    <cellStyle name="40% - Акцент6 2 7" xfId="2747"/>
    <cellStyle name="40% - Акцент6 2_29-30 мая" xfId="137"/>
    <cellStyle name="40% - Акцент6 3" xfId="138"/>
    <cellStyle name="40% — акцент6 3" xfId="2748"/>
    <cellStyle name="40% - Акцент6 3 2" xfId="2749"/>
    <cellStyle name="40% - Акцент6 3 3" xfId="2750"/>
    <cellStyle name="40% - Акцент6 3 4" xfId="2751"/>
    <cellStyle name="40% - Акцент6 4" xfId="139"/>
    <cellStyle name="40% — акцент6 4" xfId="2752"/>
    <cellStyle name="40% - Акцент6 4 2" xfId="2753"/>
    <cellStyle name="40% - Акцент6 4 3" xfId="2754"/>
    <cellStyle name="40% - Акцент6 5" xfId="140"/>
    <cellStyle name="40% — акцент6 5" xfId="2755"/>
    <cellStyle name="40% - Акцент6 5 2" xfId="2756"/>
    <cellStyle name="40% - Акцент6 5 3" xfId="2757"/>
    <cellStyle name="40% - Акцент6 6" xfId="141"/>
    <cellStyle name="40% — акцент6 6" xfId="2758"/>
    <cellStyle name="40% - Акцент6 6 2" xfId="2759"/>
    <cellStyle name="40% - Акцент6 6 3" xfId="2760"/>
    <cellStyle name="40% - Акцент6 7" xfId="142"/>
    <cellStyle name="40% — акцент6 7" xfId="2761"/>
    <cellStyle name="40% - Акцент6 7 2" xfId="2762"/>
    <cellStyle name="40% - Акцент6 7 3" xfId="2763"/>
    <cellStyle name="40% - Акцент6 8" xfId="143"/>
    <cellStyle name="40% — акцент6 8" xfId="2764"/>
    <cellStyle name="40% - Акцент6 8 2" xfId="2765"/>
    <cellStyle name="40% - Акцент6 8 3" xfId="2766"/>
    <cellStyle name="40% - Акцент6 9" xfId="144"/>
    <cellStyle name="40% — акцент6 9" xfId="2767"/>
    <cellStyle name="40% - Акцент6 9 2" xfId="2768"/>
    <cellStyle name="40% - Акцент6 9 3" xfId="2769"/>
    <cellStyle name="60% - Акцент1 10" xfId="145"/>
    <cellStyle name="60% — акцент1 10" xfId="2770"/>
    <cellStyle name="60% - Акцент1 10 2" xfId="2771"/>
    <cellStyle name="60% - Акцент1 11" xfId="2772"/>
    <cellStyle name="60% - Акцент1 12" xfId="2773"/>
    <cellStyle name="60% - Акцент1 2" xfId="146"/>
    <cellStyle name="60% — акцент1 2" xfId="2774"/>
    <cellStyle name="60% - Акцент1 2 2" xfId="2775"/>
    <cellStyle name="60% - Акцент1 2 3" xfId="2776"/>
    <cellStyle name="60% - Акцент1 2 4" xfId="2777"/>
    <cellStyle name="60% - Акцент1 3" xfId="147"/>
    <cellStyle name="60% — акцент1 3" xfId="2778"/>
    <cellStyle name="60% - Акцент1 3 2" xfId="2779"/>
    <cellStyle name="60% - Акцент1 4" xfId="148"/>
    <cellStyle name="60% — акцент1 4" xfId="2780"/>
    <cellStyle name="60% - Акцент1 4 2" xfId="2781"/>
    <cellStyle name="60% - Акцент1 5" xfId="149"/>
    <cellStyle name="60% — акцент1 5" xfId="2782"/>
    <cellStyle name="60% - Акцент1 5 2" xfId="2783"/>
    <cellStyle name="60% - Акцент1 6" xfId="150"/>
    <cellStyle name="60% — акцент1 6" xfId="2784"/>
    <cellStyle name="60% - Акцент1 6 2" xfId="2785"/>
    <cellStyle name="60% - Акцент1 7" xfId="151"/>
    <cellStyle name="60% — акцент1 7" xfId="2786"/>
    <cellStyle name="60% - Акцент1 7 2" xfId="2787"/>
    <cellStyle name="60% - Акцент1 8" xfId="152"/>
    <cellStyle name="60% — акцент1 8" xfId="2788"/>
    <cellStyle name="60% - Акцент1 8 2" xfId="2789"/>
    <cellStyle name="60% - Акцент1 9" xfId="153"/>
    <cellStyle name="60% — акцент1 9" xfId="2790"/>
    <cellStyle name="60% - Акцент1 9 2" xfId="2791"/>
    <cellStyle name="60% - Акцент2 10" xfId="154"/>
    <cellStyle name="60% — акцент2 10" xfId="2792"/>
    <cellStyle name="60% - Акцент2 10 2" xfId="2793"/>
    <cellStyle name="60% - Акцент2 11" xfId="2794"/>
    <cellStyle name="60% - Акцент2 12" xfId="2795"/>
    <cellStyle name="60% - Акцент2 2" xfId="155"/>
    <cellStyle name="60% — акцент2 2" xfId="2796"/>
    <cellStyle name="60% - Акцент2 2 2" xfId="2797"/>
    <cellStyle name="60% - Акцент2 2 3" xfId="2798"/>
    <cellStyle name="60% - Акцент2 2 4" xfId="2799"/>
    <cellStyle name="60% - Акцент2 3" xfId="156"/>
    <cellStyle name="60% — акцент2 3" xfId="2800"/>
    <cellStyle name="60% - Акцент2 3 2" xfId="2801"/>
    <cellStyle name="60% - Акцент2 4" xfId="157"/>
    <cellStyle name="60% — акцент2 4" xfId="2802"/>
    <cellStyle name="60% - Акцент2 4 2" xfId="2803"/>
    <cellStyle name="60% - Акцент2 5" xfId="158"/>
    <cellStyle name="60% — акцент2 5" xfId="2804"/>
    <cellStyle name="60% - Акцент2 5 2" xfId="2805"/>
    <cellStyle name="60% - Акцент2 6" xfId="159"/>
    <cellStyle name="60% — акцент2 6" xfId="2806"/>
    <cellStyle name="60% - Акцент2 6 2" xfId="2807"/>
    <cellStyle name="60% - Акцент2 7" xfId="160"/>
    <cellStyle name="60% — акцент2 7" xfId="2808"/>
    <cellStyle name="60% - Акцент2 7 2" xfId="2809"/>
    <cellStyle name="60% - Акцент2 8" xfId="161"/>
    <cellStyle name="60% — акцент2 8" xfId="2810"/>
    <cellStyle name="60% - Акцент2 8 2" xfId="2811"/>
    <cellStyle name="60% - Акцент2 9" xfId="162"/>
    <cellStyle name="60% — акцент2 9" xfId="2812"/>
    <cellStyle name="60% - Акцент2 9 2" xfId="2813"/>
    <cellStyle name="60% - Акцент3 10" xfId="163"/>
    <cellStyle name="60% — акцент3 10" xfId="2814"/>
    <cellStyle name="60% - Акцент3 10 2" xfId="2815"/>
    <cellStyle name="60% - Акцент3 11" xfId="2816"/>
    <cellStyle name="60% - Акцент3 12" xfId="2817"/>
    <cellStyle name="60% - Акцент3 2" xfId="164"/>
    <cellStyle name="60% — акцент3 2" xfId="2818"/>
    <cellStyle name="60% - Акцент3 2 2" xfId="2819"/>
    <cellStyle name="60% - Акцент3 2 3" xfId="2820"/>
    <cellStyle name="60% - Акцент3 2 4" xfId="2821"/>
    <cellStyle name="60% - Акцент3 3" xfId="165"/>
    <cellStyle name="60% — акцент3 3" xfId="2822"/>
    <cellStyle name="60% - Акцент3 3 2" xfId="2823"/>
    <cellStyle name="60% - Акцент3 4" xfId="166"/>
    <cellStyle name="60% — акцент3 4" xfId="2824"/>
    <cellStyle name="60% - Акцент3 4 2" xfId="2825"/>
    <cellStyle name="60% - Акцент3 5" xfId="167"/>
    <cellStyle name="60% — акцент3 5" xfId="2826"/>
    <cellStyle name="60% - Акцент3 5 2" xfId="2827"/>
    <cellStyle name="60% - Акцент3 6" xfId="168"/>
    <cellStyle name="60% — акцент3 6" xfId="2828"/>
    <cellStyle name="60% - Акцент3 6 2" xfId="2829"/>
    <cellStyle name="60% - Акцент3 7" xfId="169"/>
    <cellStyle name="60% — акцент3 7" xfId="2830"/>
    <cellStyle name="60% - Акцент3 7 2" xfId="2831"/>
    <cellStyle name="60% - Акцент3 8" xfId="170"/>
    <cellStyle name="60% — акцент3 8" xfId="2832"/>
    <cellStyle name="60% - Акцент3 8 2" xfId="2833"/>
    <cellStyle name="60% - Акцент3 9" xfId="171"/>
    <cellStyle name="60% — акцент3 9" xfId="2834"/>
    <cellStyle name="60% - Акцент3 9 2" xfId="2835"/>
    <cellStyle name="60% - Акцент4 10" xfId="172"/>
    <cellStyle name="60% — акцент4 10" xfId="2836"/>
    <cellStyle name="60% - Акцент4 10 2" xfId="2837"/>
    <cellStyle name="60% - Акцент4 11" xfId="2838"/>
    <cellStyle name="60% - Акцент4 12" xfId="2839"/>
    <cellStyle name="60% - Акцент4 2" xfId="173"/>
    <cellStyle name="60% — акцент4 2" xfId="2840"/>
    <cellStyle name="60% - Акцент4 2 2" xfId="2841"/>
    <cellStyle name="60% - Акцент4 2 3" xfId="2842"/>
    <cellStyle name="60% - Акцент4 2 4" xfId="2843"/>
    <cellStyle name="60% - Акцент4 3" xfId="174"/>
    <cellStyle name="60% — акцент4 3" xfId="2844"/>
    <cellStyle name="60% - Акцент4 3 2" xfId="2845"/>
    <cellStyle name="60% - Акцент4 4" xfId="175"/>
    <cellStyle name="60% — акцент4 4" xfId="2846"/>
    <cellStyle name="60% - Акцент4 4 2" xfId="2847"/>
    <cellStyle name="60% - Акцент4 5" xfId="176"/>
    <cellStyle name="60% — акцент4 5" xfId="2848"/>
    <cellStyle name="60% - Акцент4 5 2" xfId="2849"/>
    <cellStyle name="60% - Акцент4 6" xfId="177"/>
    <cellStyle name="60% — акцент4 6" xfId="2850"/>
    <cellStyle name="60% - Акцент4 6 2" xfId="2851"/>
    <cellStyle name="60% - Акцент4 7" xfId="178"/>
    <cellStyle name="60% — акцент4 7" xfId="2852"/>
    <cellStyle name="60% - Акцент4 7 2" xfId="2853"/>
    <cellStyle name="60% - Акцент4 8" xfId="179"/>
    <cellStyle name="60% — акцент4 8" xfId="2854"/>
    <cellStyle name="60% - Акцент4 8 2" xfId="2855"/>
    <cellStyle name="60% - Акцент4 9" xfId="180"/>
    <cellStyle name="60% — акцент4 9" xfId="2856"/>
    <cellStyle name="60% - Акцент4 9 2" xfId="2857"/>
    <cellStyle name="60% - Акцент5 10" xfId="181"/>
    <cellStyle name="60% — акцент5 10" xfId="2858"/>
    <cellStyle name="60% - Акцент5 10 2" xfId="2859"/>
    <cellStyle name="60% - Акцент5 11" xfId="2860"/>
    <cellStyle name="60% - Акцент5 12" xfId="2861"/>
    <cellStyle name="60% - Акцент5 2" xfId="182"/>
    <cellStyle name="60% — акцент5 2" xfId="2862"/>
    <cellStyle name="60% - Акцент5 2 2" xfId="2863"/>
    <cellStyle name="60% - Акцент5 2 3" xfId="2864"/>
    <cellStyle name="60% - Акцент5 2 4" xfId="2865"/>
    <cellStyle name="60% - Акцент5 3" xfId="183"/>
    <cellStyle name="60% — акцент5 3" xfId="2866"/>
    <cellStyle name="60% - Акцент5 3 2" xfId="2867"/>
    <cellStyle name="60% - Акцент5 4" xfId="184"/>
    <cellStyle name="60% — акцент5 4" xfId="2868"/>
    <cellStyle name="60% - Акцент5 4 2" xfId="2869"/>
    <cellStyle name="60% - Акцент5 5" xfId="185"/>
    <cellStyle name="60% — акцент5 5" xfId="2870"/>
    <cellStyle name="60% - Акцент5 5 2" xfId="2871"/>
    <cellStyle name="60% - Акцент5 6" xfId="186"/>
    <cellStyle name="60% — акцент5 6" xfId="2872"/>
    <cellStyle name="60% - Акцент5 6 2" xfId="2873"/>
    <cellStyle name="60% - Акцент5 7" xfId="187"/>
    <cellStyle name="60% — акцент5 7" xfId="2874"/>
    <cellStyle name="60% - Акцент5 7 2" xfId="2875"/>
    <cellStyle name="60% - Акцент5 8" xfId="188"/>
    <cellStyle name="60% — акцент5 8" xfId="2876"/>
    <cellStyle name="60% - Акцент5 8 2" xfId="2877"/>
    <cellStyle name="60% - Акцент5 9" xfId="189"/>
    <cellStyle name="60% — акцент5 9" xfId="2878"/>
    <cellStyle name="60% - Акцент5 9 2" xfId="2879"/>
    <cellStyle name="60% - Акцент6 10" xfId="190"/>
    <cellStyle name="60% — акцент6 10" xfId="2880"/>
    <cellStyle name="60% - Акцент6 10 2" xfId="2881"/>
    <cellStyle name="60% - Акцент6 11" xfId="2882"/>
    <cellStyle name="60% - Акцент6 12" xfId="2883"/>
    <cellStyle name="60% - Акцент6 2" xfId="191"/>
    <cellStyle name="60% — акцент6 2" xfId="2884"/>
    <cellStyle name="60% - Акцент6 2 2" xfId="2885"/>
    <cellStyle name="60% - Акцент6 2 3" xfId="2886"/>
    <cellStyle name="60% - Акцент6 2 4" xfId="2887"/>
    <cellStyle name="60% - Акцент6 3" xfId="192"/>
    <cellStyle name="60% — акцент6 3" xfId="2888"/>
    <cellStyle name="60% - Акцент6 3 2" xfId="2889"/>
    <cellStyle name="60% - Акцент6 4" xfId="193"/>
    <cellStyle name="60% — акцент6 4" xfId="2890"/>
    <cellStyle name="60% - Акцент6 4 2" xfId="2891"/>
    <cellStyle name="60% - Акцент6 5" xfId="194"/>
    <cellStyle name="60% — акцент6 5" xfId="2892"/>
    <cellStyle name="60% - Акцент6 5 2" xfId="2893"/>
    <cellStyle name="60% - Акцент6 6" xfId="195"/>
    <cellStyle name="60% — акцент6 6" xfId="2894"/>
    <cellStyle name="60% - Акцент6 6 2" xfId="2895"/>
    <cellStyle name="60% - Акцент6 7" xfId="196"/>
    <cellStyle name="60% — акцент6 7" xfId="2896"/>
    <cellStyle name="60% - Акцент6 7 2" xfId="2897"/>
    <cellStyle name="60% - Акцент6 8" xfId="197"/>
    <cellStyle name="60% — акцент6 8" xfId="2898"/>
    <cellStyle name="60% - Акцент6 8 2" xfId="2899"/>
    <cellStyle name="60% - Акцент6 9" xfId="198"/>
    <cellStyle name="60% — акцент6 9" xfId="2900"/>
    <cellStyle name="60% - Акцент6 9 2" xfId="2901"/>
    <cellStyle name="Excel Built-in Normal" xfId="199"/>
    <cellStyle name="Normal 3" xfId="2902"/>
    <cellStyle name="Normal_технические" xfId="200"/>
    <cellStyle name="Акцент1" xfId="201" builtinId="29" customBuiltin="1"/>
    <cellStyle name="Акцент1 2" xfId="202"/>
    <cellStyle name="Акцент1 2 2" xfId="2903"/>
    <cellStyle name="Акцент1 3" xfId="203"/>
    <cellStyle name="Акцент1 3 2" xfId="2904"/>
    <cellStyle name="Акцент1 4" xfId="204"/>
    <cellStyle name="Акцент1 4 2" xfId="2905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2 2" xfId="2906"/>
    <cellStyle name="Акцент2 3" xfId="214"/>
    <cellStyle name="Акцент2 3 2" xfId="2907"/>
    <cellStyle name="Акцент2 4" xfId="215"/>
    <cellStyle name="Акцент2 4 2" xfId="2908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2 2" xfId="2909"/>
    <cellStyle name="Акцент3 3" xfId="225"/>
    <cellStyle name="Акцент3 3 2" xfId="2910"/>
    <cellStyle name="Акцент3 4" xfId="226"/>
    <cellStyle name="Акцент3 4 2" xfId="2911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2 2" xfId="2912"/>
    <cellStyle name="Акцент4 3" xfId="236"/>
    <cellStyle name="Акцент4 3 2" xfId="2913"/>
    <cellStyle name="Акцент4 4" xfId="237"/>
    <cellStyle name="Акцент4 4 2" xfId="2914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2 2" xfId="2915"/>
    <cellStyle name="Акцент5 3" xfId="247"/>
    <cellStyle name="Акцент5 3 2" xfId="2916"/>
    <cellStyle name="Акцент5 4" xfId="248"/>
    <cellStyle name="Акцент5 4 2" xfId="2917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2 2" xfId="2918"/>
    <cellStyle name="Акцент6 3" xfId="258"/>
    <cellStyle name="Акцент6 3 2" xfId="2919"/>
    <cellStyle name="Акцент6 4" xfId="259"/>
    <cellStyle name="Акцент6 4 2" xfId="2920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2 2" xfId="2921"/>
    <cellStyle name="Ввод  3" xfId="269"/>
    <cellStyle name="Ввод  3 2" xfId="2922"/>
    <cellStyle name="Ввод  4" xfId="270"/>
    <cellStyle name="Ввод  4 2" xfId="2923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2 2" xfId="2924"/>
    <cellStyle name="Вывод 3" xfId="280"/>
    <cellStyle name="Вывод 3 2" xfId="2925"/>
    <cellStyle name="Вывод 4" xfId="281"/>
    <cellStyle name="Вывод 4 2" xfId="2926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2 2" xfId="2927"/>
    <cellStyle name="Вычисление 3" xfId="291"/>
    <cellStyle name="Вычисление 3 2" xfId="2928"/>
    <cellStyle name="Вычисление 4" xfId="292"/>
    <cellStyle name="Вычисление 4 2" xfId="2929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10" xfId="2930"/>
    <cellStyle name="Денежный 10 10 2" xfId="2931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13" xfId="2932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13" xfId="2933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11" xfId="2934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2 3" xfId="2935"/>
    <cellStyle name="Денежный 10 2 2 4" xfId="2936"/>
    <cellStyle name="Денежный 10 2 2 5" xfId="2937"/>
    <cellStyle name="Денежный 10 2 2 6" xfId="2938"/>
    <cellStyle name="Денежный 10 2 3" xfId="400"/>
    <cellStyle name="Денежный 10 2 3 2" xfId="401"/>
    <cellStyle name="Денежный 10 2 3 2 2" xfId="402"/>
    <cellStyle name="Денежный 10 2 3 2 2 2" xfId="2939"/>
    <cellStyle name="Денежный 10 2 3 2 2 2 2" xfId="2940"/>
    <cellStyle name="Денежный 10 2 3 2 2 2 3" xfId="2941"/>
    <cellStyle name="Денежный 10 2 3 2 2 2 4" xfId="2942"/>
    <cellStyle name="Денежный 10 2 3 2 2 2 5" xfId="2943"/>
    <cellStyle name="Денежный 10 2 3 2 2 3" xfId="2944"/>
    <cellStyle name="Денежный 10 2 3 2 2 4" xfId="2945"/>
    <cellStyle name="Денежный 10 2 3 2 2 5" xfId="2946"/>
    <cellStyle name="Денежный 10 2 3 2 2 6" xfId="2947"/>
    <cellStyle name="Денежный 10 2 3 2 2 7" xfId="2948"/>
    <cellStyle name="Денежный 10 2 3 2 3" xfId="2949"/>
    <cellStyle name="Денежный 10 2 3 2 4" xfId="2950"/>
    <cellStyle name="Денежный 10 2 3 2 5" xfId="2951"/>
    <cellStyle name="Денежный 10 2 3 2 6" xfId="2952"/>
    <cellStyle name="Денежный 10 2 3 2 7" xfId="2953"/>
    <cellStyle name="Денежный 10 2 3 2 8" xfId="2954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14" xfId="2955"/>
    <cellStyle name="Денежный 10 2 3 3 2 2 15" xfId="2956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3 3 2 3" xfId="2957"/>
    <cellStyle name="Денежный 10 2 3 3 2 4" xfId="2958"/>
    <cellStyle name="Денежный 10 2 3 3 2 5" xfId="2959"/>
    <cellStyle name="Денежный 10 2 3 3 2 6" xfId="2960"/>
    <cellStyle name="Денежный 10 2 3 3 2 7" xfId="2961"/>
    <cellStyle name="Денежный 10 2 3 3 3" xfId="2962"/>
    <cellStyle name="Денежный 10 2 3 3 4" xfId="2963"/>
    <cellStyle name="Денежный 10 2 3 3 5" xfId="2964"/>
    <cellStyle name="Денежный 10 2 3 3 6" xfId="2965"/>
    <cellStyle name="Денежный 10 2 3 3 7" xfId="2966"/>
    <cellStyle name="Денежный 10 2 3 3 8" xfId="2967"/>
    <cellStyle name="Денежный 10 2 3 4" xfId="2968"/>
    <cellStyle name="Денежный 10 2 3 5" xfId="2969"/>
    <cellStyle name="Денежный 10 2 3 5 2" xfId="2970"/>
    <cellStyle name="Денежный 10 2 3 6" xfId="2971"/>
    <cellStyle name="Денежный 10 2 3 7" xfId="2972"/>
    <cellStyle name="Денежный 10 2 3 8" xfId="2973"/>
    <cellStyle name="Денежный 10 2 3 9" xfId="2974"/>
    <cellStyle name="Денежный 10 2 4" xfId="455"/>
    <cellStyle name="Денежный 10 2 4 2" xfId="456"/>
    <cellStyle name="Денежный 10 2 4 2 2" xfId="2975"/>
    <cellStyle name="Денежный 10 2 4 2 2 2" xfId="2976"/>
    <cellStyle name="Денежный 10 2 4 2 2 3" xfId="2977"/>
    <cellStyle name="Денежный 10 2 4 2 2 4" xfId="2978"/>
    <cellStyle name="Денежный 10 2 4 2 3" xfId="2979"/>
    <cellStyle name="Денежный 10 2 4 2 4" xfId="2980"/>
    <cellStyle name="Денежный 10 2 4 2 5" xfId="2981"/>
    <cellStyle name="Денежный 10 2 4 2 6" xfId="2982"/>
    <cellStyle name="Денежный 10 2 4 2 7" xfId="2983"/>
    <cellStyle name="Денежный 10 2 4 3" xfId="457"/>
    <cellStyle name="Денежный 10 2 4 3 2" xfId="2984"/>
    <cellStyle name="Денежный 10 2 4 3 2 2" xfId="2985"/>
    <cellStyle name="Денежный 10 2 4 3 2 3" xfId="2986"/>
    <cellStyle name="Денежный 10 2 4 3 2 4" xfId="2987"/>
    <cellStyle name="Денежный 10 2 4 3 3" xfId="2988"/>
    <cellStyle name="Денежный 10 2 4 3 4" xfId="2989"/>
    <cellStyle name="Денежный 10 2 4 3 5" xfId="2990"/>
    <cellStyle name="Денежный 10 2 4 3 6" xfId="2991"/>
    <cellStyle name="Денежный 10 2 4 3 7" xfId="2992"/>
    <cellStyle name="Денежный 10 2 4 4" xfId="458"/>
    <cellStyle name="Денежный 10 2 4 4 2" xfId="2993"/>
    <cellStyle name="Денежный 10 2 4 4 2 2" xfId="2994"/>
    <cellStyle name="Денежный 10 2 4 4 2 3" xfId="2995"/>
    <cellStyle name="Денежный 10 2 4 4 2 4" xfId="2996"/>
    <cellStyle name="Денежный 10 2 4 4 3" xfId="2997"/>
    <cellStyle name="Денежный 10 2 4 4 4" xfId="2998"/>
    <cellStyle name="Денежный 10 2 4 4 5" xfId="2999"/>
    <cellStyle name="Денежный 10 2 4 4 6" xfId="3000"/>
    <cellStyle name="Денежный 10 2 4 4 7" xfId="3001"/>
    <cellStyle name="Денежный 10 2 4 5" xfId="3002"/>
    <cellStyle name="Денежный 10 2 4 5 2" xfId="3003"/>
    <cellStyle name="Денежный 10 2 4 5 3" xfId="3004"/>
    <cellStyle name="Денежный 10 2 5" xfId="459"/>
    <cellStyle name="Денежный 10 2 5 2" xfId="3005"/>
    <cellStyle name="Денежный 10 2 5 2 2" xfId="3006"/>
    <cellStyle name="Денежный 10 2 5 2 3" xfId="3007"/>
    <cellStyle name="Денежный 10 2 5 3" xfId="3008"/>
    <cellStyle name="Денежный 10 2 5 4" xfId="3009"/>
    <cellStyle name="Денежный 10 2 5 5" xfId="3010"/>
    <cellStyle name="Денежный 10 2 5 6" xfId="3011"/>
    <cellStyle name="Денежный 10 2 5 7" xfId="3012"/>
    <cellStyle name="Денежный 10 2 5 8" xfId="3013"/>
    <cellStyle name="Денежный 10 2 6" xfId="460"/>
    <cellStyle name="Денежный 10 2 6 2" xfId="3014"/>
    <cellStyle name="Денежный 10 2 6 2 2" xfId="3015"/>
    <cellStyle name="Денежный 10 2 6 2 3" xfId="3016"/>
    <cellStyle name="Денежный 10 2 6 2 4" xfId="3017"/>
    <cellStyle name="Денежный 10 2 6 3" xfId="3018"/>
    <cellStyle name="Денежный 10 2 6 4" xfId="3019"/>
    <cellStyle name="Денежный 10 2 6 5" xfId="3020"/>
    <cellStyle name="Денежный 10 2 6 6" xfId="3021"/>
    <cellStyle name="Денежный 10 2 6 7" xfId="3022"/>
    <cellStyle name="Денежный 10 2 7" xfId="461"/>
    <cellStyle name="Денежный 10 2 7 2" xfId="3023"/>
    <cellStyle name="Денежный 10 2 7 3" xfId="3024"/>
    <cellStyle name="Денежный 10 2 7 4" xfId="3025"/>
    <cellStyle name="Денежный 10 2 7 5" xfId="3026"/>
    <cellStyle name="Денежный 10 2 7 6" xfId="3027"/>
    <cellStyle name="Денежный 10 2 7 7" xfId="3028"/>
    <cellStyle name="Денежный 10 2 8" xfId="3029"/>
    <cellStyle name="Денежный 10 3" xfId="462"/>
    <cellStyle name="Денежный 10 3 2" xfId="463"/>
    <cellStyle name="Денежный 10 3 2 2" xfId="3030"/>
    <cellStyle name="Денежный 10 3 2 3" xfId="3031"/>
    <cellStyle name="Денежный 10 3 2 4" xfId="3032"/>
    <cellStyle name="Денежный 10 3 2 5" xfId="3033"/>
    <cellStyle name="Денежный 10 3 2 6" xfId="3034"/>
    <cellStyle name="Денежный 10 3 3" xfId="464"/>
    <cellStyle name="Денежный 10 3 3 2" xfId="3035"/>
    <cellStyle name="Денежный 10 3 3 2 2" xfId="3036"/>
    <cellStyle name="Денежный 10 3 3 2 3" xfId="3037"/>
    <cellStyle name="Денежный 10 3 3 2 4" xfId="3038"/>
    <cellStyle name="Денежный 10 3 3 3" xfId="3039"/>
    <cellStyle name="Денежный 10 3 3 4" xfId="3040"/>
    <cellStyle name="Денежный 10 3 3 5" xfId="3041"/>
    <cellStyle name="Денежный 10 3 3 6" xfId="3042"/>
    <cellStyle name="Денежный 10 3 3 7" xfId="3043"/>
    <cellStyle name="Денежный 10 3 4" xfId="3044"/>
    <cellStyle name="Денежный 10 3 4 2" xfId="3045"/>
    <cellStyle name="Денежный 10 3 4 3" xfId="3046"/>
    <cellStyle name="Денежный 10 3 4 4" xfId="3047"/>
    <cellStyle name="Денежный 10 3 5" xfId="3048"/>
    <cellStyle name="Денежный 10 3 6" xfId="3049"/>
    <cellStyle name="Денежный 10 3 7" xfId="3050"/>
    <cellStyle name="Денежный 10 3 8" xfId="3051"/>
    <cellStyle name="Денежный 10 3 9" xfId="3052"/>
    <cellStyle name="Денежный 10 4" xfId="465"/>
    <cellStyle name="Денежный 10 4 2" xfId="466"/>
    <cellStyle name="Денежный 10 4 3" xfId="467"/>
    <cellStyle name="Денежный 10 4 3 2" xfId="3053"/>
    <cellStyle name="Денежный 10 4 3 2 2" xfId="3054"/>
    <cellStyle name="Денежный 10 4 3 2 3" xfId="3055"/>
    <cellStyle name="Денежный 10 4 3 2 4" xfId="3056"/>
    <cellStyle name="Денежный 10 4 3 3" xfId="3057"/>
    <cellStyle name="Денежный 10 4 3 4" xfId="3058"/>
    <cellStyle name="Денежный 10 4 3 5" xfId="3059"/>
    <cellStyle name="Денежный 10 4 3 6" xfId="3060"/>
    <cellStyle name="Денежный 10 4 3 7" xfId="3061"/>
    <cellStyle name="Денежный 10 5" xfId="468"/>
    <cellStyle name="Денежный 10 5 2" xfId="469"/>
    <cellStyle name="Денежный 10 5 2 2" xfId="3062"/>
    <cellStyle name="Денежный 10 5 3" xfId="470"/>
    <cellStyle name="Денежный 10 6" xfId="471"/>
    <cellStyle name="Денежный 10 6 2" xfId="3063"/>
    <cellStyle name="Денежный 10 7" xfId="3064"/>
    <cellStyle name="Денежный 10 8" xfId="3065"/>
    <cellStyle name="Денежный 10 9" xfId="3066"/>
    <cellStyle name="Денежный 100" xfId="3067"/>
    <cellStyle name="Денежный 11" xfId="472"/>
    <cellStyle name="Денежный 11 10" xfId="473"/>
    <cellStyle name="Денежный 11 10 2" xfId="3068"/>
    <cellStyle name="Денежный 11 10 3" xfId="3069"/>
    <cellStyle name="Денежный 11 10 4" xfId="3070"/>
    <cellStyle name="Денежный 11 10 5" xfId="3071"/>
    <cellStyle name="Денежный 11 10 6" xfId="3072"/>
    <cellStyle name="Денежный 11 11" xfId="474"/>
    <cellStyle name="Денежный 11 11 2" xfId="475"/>
    <cellStyle name="Денежный 11 11 3" xfId="476"/>
    <cellStyle name="Денежный 11 11 4" xfId="3074"/>
    <cellStyle name="Денежный 11 11 5" xfId="3073"/>
    <cellStyle name="Денежный 11 12" xfId="477"/>
    <cellStyle name="Денежный 11 13" xfId="478"/>
    <cellStyle name="Денежный 11 14" xfId="479"/>
    <cellStyle name="Денежный 11 15" xfId="3075"/>
    <cellStyle name="Денежный 11 16" xfId="3076"/>
    <cellStyle name="Денежный 11 2" xfId="480"/>
    <cellStyle name="Денежный 11 2 2" xfId="481"/>
    <cellStyle name="Денежный 11 2 2 2" xfId="482"/>
    <cellStyle name="Денежный 11 2 2 2 2" xfId="3077"/>
    <cellStyle name="Денежный 11 2 2 2 3" xfId="3078"/>
    <cellStyle name="Денежный 11 2 2 2 4" xfId="3079"/>
    <cellStyle name="Денежный 11 2 2 2 5" xfId="3080"/>
    <cellStyle name="Денежный 11 2 2 2 6" xfId="3081"/>
    <cellStyle name="Денежный 11 2 2 3" xfId="483"/>
    <cellStyle name="Денежный 11 2 2 4" xfId="3082"/>
    <cellStyle name="Денежный 11 2 2 5" xfId="3083"/>
    <cellStyle name="Денежный 11 2 2 6" xfId="3084"/>
    <cellStyle name="Денежный 11 2 2 7" xfId="3085"/>
    <cellStyle name="Денежный 11 2 2 8" xfId="3086"/>
    <cellStyle name="Денежный 11 2 3" xfId="484"/>
    <cellStyle name="Денежный 11 2 3 2" xfId="3087"/>
    <cellStyle name="Денежный 11 2 3 2 2" xfId="3088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12 2" xfId="3089"/>
    <cellStyle name="Денежный 11 9 12 3" xfId="3090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2 2" xfId="3093"/>
    <cellStyle name="Денежный 12 12 10 2 3" xfId="3092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13" xfId="3095"/>
    <cellStyle name="Денежный 12 12 10 3 14" xfId="3094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0 4 2" xfId="3097"/>
    <cellStyle name="Денежный 12 12 10 4 3" xfId="3096"/>
    <cellStyle name="Денежный 12 12 10 5" xfId="3098"/>
    <cellStyle name="Денежный 12 12 10 6" xfId="3099"/>
    <cellStyle name="Денежный 12 12 10 7" xfId="3091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3 2" xfId="3100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2 2" xfId="3103"/>
    <cellStyle name="Денежный 12 12 5 2 3" xfId="3102"/>
    <cellStyle name="Денежный 12 12 5 3" xfId="3104"/>
    <cellStyle name="Денежный 12 12 5 4" xfId="764"/>
    <cellStyle name="Денежный 12 12 5 4 2" xfId="3106"/>
    <cellStyle name="Денежный 12 12 5 4 3" xfId="3105"/>
    <cellStyle name="Денежный 12 12 5 5" xfId="3107"/>
    <cellStyle name="Денежный 12 12 5 6" xfId="3101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3 3" xfId="3108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" xfId="3109"/>
    <cellStyle name="Денежный 13 10" xfId="790"/>
    <cellStyle name="Денежный 13 11" xfId="311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" xfId="3111"/>
    <cellStyle name="Денежный 14 10" xfId="3112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5" xfId="3113"/>
    <cellStyle name="Денежный 16" xfId="807"/>
    <cellStyle name="Денежный 16 2" xfId="3114"/>
    <cellStyle name="Денежный 16 2 2" xfId="3115"/>
    <cellStyle name="Денежный 17" xfId="3116"/>
    <cellStyle name="Денежный 17 2" xfId="3117"/>
    <cellStyle name="Денежный 18" xfId="808"/>
    <cellStyle name="Денежный 18 2" xfId="3118"/>
    <cellStyle name="Денежный 18 3" xfId="3119"/>
    <cellStyle name="Денежный 19" xfId="3120"/>
    <cellStyle name="Денежный 19 2" xfId="3121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0 2" xfId="3123"/>
    <cellStyle name="Денежный 2 10 2 10 3" xfId="3124"/>
    <cellStyle name="Денежный 2 10 2 10 4" xfId="3125"/>
    <cellStyle name="Денежный 2 10 2 10 5" xfId="3126"/>
    <cellStyle name="Денежный 2 10 2 10 6" xfId="3127"/>
    <cellStyle name="Денежный 2 10 2 11" xfId="813"/>
    <cellStyle name="Денежный 2 10 2 11 2" xfId="3128"/>
    <cellStyle name="Денежный 2 10 2 12" xfId="814"/>
    <cellStyle name="Денежный 2 10 2 13" xfId="815"/>
    <cellStyle name="Денежный 2 10 2 13 2" xfId="3129"/>
    <cellStyle name="Денежный 2 10 2 13 3" xfId="3130"/>
    <cellStyle name="Денежный 2 10 2 13 4" xfId="3131"/>
    <cellStyle name="Денежный 2 10 2 13 5" xfId="3132"/>
    <cellStyle name="Денежный 2 10 2 13 6" xfId="3133"/>
    <cellStyle name="Денежный 2 10 2 14" xfId="816"/>
    <cellStyle name="Денежный 2 10 2 15" xfId="817"/>
    <cellStyle name="Денежный 2 10 2 15 2" xfId="3134"/>
    <cellStyle name="Денежный 2 10 2 15 3" xfId="3135"/>
    <cellStyle name="Денежный 2 10 2 16" xfId="818"/>
    <cellStyle name="Денежный 2 10 2 16 2" xfId="3136"/>
    <cellStyle name="Денежный 2 10 2 17" xfId="819"/>
    <cellStyle name="Денежный 2 10 2 17 2" xfId="3137"/>
    <cellStyle name="Денежный 2 10 2 18" xfId="820"/>
    <cellStyle name="Денежный 2 10 2 19" xfId="3122"/>
    <cellStyle name="Денежный 2 10 2 2" xfId="821"/>
    <cellStyle name="Денежный 2 10 2 2 2" xfId="822"/>
    <cellStyle name="Денежный 2 10 2 2 2 2" xfId="3138"/>
    <cellStyle name="Денежный 2 10 2 2 2 3" xfId="3139"/>
    <cellStyle name="Денежный 2 10 2 2 2 4" xfId="3140"/>
    <cellStyle name="Денежный 2 10 2 2 2 5" xfId="3141"/>
    <cellStyle name="Денежный 2 10 2 2 2 6" xfId="3142"/>
    <cellStyle name="Денежный 2 10 2 2 3" xfId="823"/>
    <cellStyle name="Денежный 2 10 2 2 4" xfId="824"/>
    <cellStyle name="Денежный 2 10 2 3" xfId="825"/>
    <cellStyle name="Денежный 2 10 2 3 2" xfId="3143"/>
    <cellStyle name="Денежный 2 10 2 3 3" xfId="3144"/>
    <cellStyle name="Денежный 2 10 2 3 4" xfId="3145"/>
    <cellStyle name="Денежный 2 10 2 3 5" xfId="3146"/>
    <cellStyle name="Денежный 2 10 2 3 6" xfId="3147"/>
    <cellStyle name="Денежный 2 10 2 4" xfId="826"/>
    <cellStyle name="Денежный 2 10 2 4 2" xfId="3148"/>
    <cellStyle name="Денежный 2 10 2 4 3" xfId="3149"/>
    <cellStyle name="Денежный 2 10 2 4 4" xfId="3150"/>
    <cellStyle name="Денежный 2 10 2 4 5" xfId="3151"/>
    <cellStyle name="Денежный 2 10 2 4 6" xfId="3152"/>
    <cellStyle name="Денежный 2 10 2 5" xfId="827"/>
    <cellStyle name="Денежный 2 10 2 5 2" xfId="3153"/>
    <cellStyle name="Денежный 2 10 2 5 3" xfId="3154"/>
    <cellStyle name="Денежный 2 10 2 5 4" xfId="3155"/>
    <cellStyle name="Денежный 2 10 2 5 5" xfId="3156"/>
    <cellStyle name="Денежный 2 10 2 5 6" xfId="3157"/>
    <cellStyle name="Денежный 2 10 2 6" xfId="828"/>
    <cellStyle name="Денежный 2 10 2 6 2" xfId="3158"/>
    <cellStyle name="Денежный 2 10 2 6 3" xfId="3159"/>
    <cellStyle name="Денежный 2 10 2 6 4" xfId="3160"/>
    <cellStyle name="Денежный 2 10 2 6 5" xfId="3161"/>
    <cellStyle name="Денежный 2 10 2 6 6" xfId="3162"/>
    <cellStyle name="Денежный 2 10 2 7" xfId="829"/>
    <cellStyle name="Денежный 2 10 2 7 2" xfId="3163"/>
    <cellStyle name="Денежный 2 10 2 7 3" xfId="3164"/>
    <cellStyle name="Денежный 2 10 2 7 4" xfId="3165"/>
    <cellStyle name="Денежный 2 10 2 7 5" xfId="3166"/>
    <cellStyle name="Денежный 2 10 2 7 6" xfId="3167"/>
    <cellStyle name="Денежный 2 10 2 8" xfId="830"/>
    <cellStyle name="Денежный 2 10 2 8 2" xfId="3168"/>
    <cellStyle name="Денежный 2 10 2 8 3" xfId="3169"/>
    <cellStyle name="Денежный 2 10 2 8 4" xfId="3170"/>
    <cellStyle name="Денежный 2 10 2 8 5" xfId="3171"/>
    <cellStyle name="Денежный 2 10 2 8 6" xfId="3172"/>
    <cellStyle name="Денежный 2 10 2 9" xfId="831"/>
    <cellStyle name="Денежный 2 10 2 9 2" xfId="3173"/>
    <cellStyle name="Денежный 2 10 2 9 3" xfId="3174"/>
    <cellStyle name="Денежный 2 10 2 9 4" xfId="3175"/>
    <cellStyle name="Денежный 2 10 2 9 5" xfId="3176"/>
    <cellStyle name="Денежный 2 10 2 9 6" xfId="3177"/>
    <cellStyle name="Денежный 2 10 3" xfId="832"/>
    <cellStyle name="Денежный 2 10 4" xfId="833"/>
    <cellStyle name="Денежный 2 10 4 2" xfId="3178"/>
    <cellStyle name="Денежный 2 10 5" xfId="834"/>
    <cellStyle name="Денежный 2 10 5 2" xfId="3179"/>
    <cellStyle name="Денежный 2 10 6" xfId="835"/>
    <cellStyle name="Денежный 2 10 6 2" xfId="3180"/>
    <cellStyle name="Денежный 2 10 7" xfId="836"/>
    <cellStyle name="Денежный 2 10 7 2" xfId="3181"/>
    <cellStyle name="Денежный 2 11" xfId="837"/>
    <cellStyle name="Денежный 2 11 2" xfId="838"/>
    <cellStyle name="Денежный 2 11 2 2" xfId="839"/>
    <cellStyle name="Денежный 2 11 2 2 2" xfId="3183"/>
    <cellStyle name="Денежный 2 11 2 2 3" xfId="3184"/>
    <cellStyle name="Денежный 2 11 2 2 4" xfId="3185"/>
    <cellStyle name="Денежный 2 11 2 2 5" xfId="3186"/>
    <cellStyle name="Денежный 2 11 2 2 6" xfId="3187"/>
    <cellStyle name="Денежный 2 11 2 3" xfId="840"/>
    <cellStyle name="Денежный 2 11 2 3 2" xfId="3188"/>
    <cellStyle name="Денежный 2 11 2 3 3" xfId="3189"/>
    <cellStyle name="Денежный 2 11 2 3 4" xfId="3190"/>
    <cellStyle name="Денежный 2 11 2 3 5" xfId="3191"/>
    <cellStyle name="Денежный 2 11 2 3 6" xfId="3192"/>
    <cellStyle name="Денежный 2 11 2 4" xfId="3193"/>
    <cellStyle name="Денежный 2 11 2 5" xfId="3194"/>
    <cellStyle name="Денежный 2 11 2 6" xfId="3195"/>
    <cellStyle name="Денежный 2 11 2 7" xfId="3196"/>
    <cellStyle name="Денежный 2 11 2 8" xfId="3197"/>
    <cellStyle name="Денежный 2 11 2 9" xfId="3182"/>
    <cellStyle name="Денежный 2 11 3" xfId="841"/>
    <cellStyle name="Денежный 2 11 4" xfId="842"/>
    <cellStyle name="Денежный 2 11 4 2" xfId="3198"/>
    <cellStyle name="Денежный 2 11 4 3" xfId="3199"/>
    <cellStyle name="Денежный 2 11 5" xfId="843"/>
    <cellStyle name="Денежный 2 11 5 2" xfId="3200"/>
    <cellStyle name="Денежный 2 11 6" xfId="844"/>
    <cellStyle name="Денежный 2 11 6 2" xfId="3201"/>
    <cellStyle name="Денежный 2 11 7" xfId="845"/>
    <cellStyle name="Денежный 2 11 7 2" xfId="3202"/>
    <cellStyle name="Денежный 2 11 8" xfId="3203"/>
    <cellStyle name="Денежный 2 12" xfId="846"/>
    <cellStyle name="Денежный 2 12 2" xfId="3204"/>
    <cellStyle name="Денежный 2 12 3" xfId="3205"/>
    <cellStyle name="Денежный 2 12 4" xfId="3206"/>
    <cellStyle name="Денежный 2 12 5" xfId="3207"/>
    <cellStyle name="Денежный 2 12 6" xfId="3208"/>
    <cellStyle name="Денежный 2 13" xfId="847"/>
    <cellStyle name="Денежный 2 13 2" xfId="848"/>
    <cellStyle name="Денежный 2 13 3" xfId="849"/>
    <cellStyle name="Денежный 2 13 4" xfId="3209"/>
    <cellStyle name="Денежный 2 13 5" xfId="3210"/>
    <cellStyle name="Денежный 2 13 6" xfId="3211"/>
    <cellStyle name="Денежный 2 13 7" xfId="3212"/>
    <cellStyle name="Денежный 2 13 8" xfId="3213"/>
    <cellStyle name="Денежный 2 14" xfId="850"/>
    <cellStyle name="Денежный 2 14 2" xfId="3214"/>
    <cellStyle name="Денежный 2 14 3" xfId="3215"/>
    <cellStyle name="Денежный 2 15" xfId="851"/>
    <cellStyle name="Денежный 2 15 2" xfId="3216"/>
    <cellStyle name="Денежный 2 15 3" xfId="3217"/>
    <cellStyle name="Денежный 2 15 3 2" xfId="3218"/>
    <cellStyle name="Денежный 2 15 4" xfId="3219"/>
    <cellStyle name="Денежный 2 15 5" xfId="3220"/>
    <cellStyle name="Денежный 2 15 6" xfId="3221"/>
    <cellStyle name="Денежный 2 16" xfId="852"/>
    <cellStyle name="Денежный 2 16 2" xfId="3222"/>
    <cellStyle name="Денежный 2 16 3" xfId="3223"/>
    <cellStyle name="Денежный 2 16 4" xfId="3224"/>
    <cellStyle name="Денежный 2 16 5" xfId="3225"/>
    <cellStyle name="Денежный 2 16 6" xfId="3226"/>
    <cellStyle name="Денежный 2 17" xfId="853"/>
    <cellStyle name="Денежный 2 17 2" xfId="3227"/>
    <cellStyle name="Денежный 2 17 3" xfId="3228"/>
    <cellStyle name="Денежный 2 17 4" xfId="3229"/>
    <cellStyle name="Денежный 2 17 5" xfId="3230"/>
    <cellStyle name="Денежный 2 17 6" xfId="3231"/>
    <cellStyle name="Денежный 2 18" xfId="854"/>
    <cellStyle name="Денежный 2 19" xfId="855"/>
    <cellStyle name="Денежный 2 2" xfId="856"/>
    <cellStyle name="Денежный 2 2 10" xfId="857"/>
    <cellStyle name="Денежный 2 2 10 2" xfId="3232"/>
    <cellStyle name="Денежный 2 2 10 3" xfId="3233"/>
    <cellStyle name="Денежный 2 2 10 4" xfId="3234"/>
    <cellStyle name="Денежный 2 2 10 5" xfId="3235"/>
    <cellStyle name="Денежный 2 2 10 6" xfId="3236"/>
    <cellStyle name="Денежный 2 2 11" xfId="858"/>
    <cellStyle name="Денежный 2 2 11 2" xfId="3237"/>
    <cellStyle name="Денежный 2 2 11 3" xfId="3238"/>
    <cellStyle name="Денежный 2 2 11 4" xfId="3239"/>
    <cellStyle name="Денежный 2 2 11 5" xfId="3240"/>
    <cellStyle name="Денежный 2 2 11 6" xfId="3241"/>
    <cellStyle name="Денежный 2 2 12" xfId="859"/>
    <cellStyle name="Денежный 2 2 12 2" xfId="3242"/>
    <cellStyle name="Денежный 2 2 12 3" xfId="3243"/>
    <cellStyle name="Денежный 2 2 12 4" xfId="3244"/>
    <cellStyle name="Денежный 2 2 12 5" xfId="3245"/>
    <cellStyle name="Денежный 2 2 12 6" xfId="3246"/>
    <cellStyle name="Денежный 2 2 13" xfId="3247"/>
    <cellStyle name="Денежный 2 2 14" xfId="3248"/>
    <cellStyle name="Денежный 2 2 15" xfId="3249"/>
    <cellStyle name="Денежный 2 2 16" xfId="3250"/>
    <cellStyle name="Денежный 2 2 17" xfId="3251"/>
    <cellStyle name="Денежный 2 2 2" xfId="860"/>
    <cellStyle name="Денежный 2 2 2 10" xfId="861"/>
    <cellStyle name="Денежный 2 2 2 11" xfId="862"/>
    <cellStyle name="Денежный 2 2 2 12" xfId="3252"/>
    <cellStyle name="Денежный 2 2 2 13" xfId="3253"/>
    <cellStyle name="Денежный 2 2 2 2" xfId="863"/>
    <cellStyle name="Денежный 2 2 2 3" xfId="864"/>
    <cellStyle name="Денежный 2 2 2 3 2" xfId="3254"/>
    <cellStyle name="Денежный 2 2 2 3 3" xfId="3255"/>
    <cellStyle name="Денежный 2 2 2 3 4" xfId="3256"/>
    <cellStyle name="Денежный 2 2 2 3 5" xfId="3257"/>
    <cellStyle name="Денежный 2 2 2 3 6" xfId="3258"/>
    <cellStyle name="Денежный 2 2 2 4" xfId="865"/>
    <cellStyle name="Денежный 2 2 2 4 2" xfId="866"/>
    <cellStyle name="Денежный 2 2 2 4 3" xfId="3259"/>
    <cellStyle name="Денежный 2 2 2 4 4" xfId="3260"/>
    <cellStyle name="Денежный 2 2 2 4 5" xfId="3261"/>
    <cellStyle name="Денежный 2 2 2 4 6" xfId="3262"/>
    <cellStyle name="Денежный 2 2 2 4 7" xfId="3263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3 2" xfId="3264"/>
    <cellStyle name="Денежный 2 2 3 3" xfId="3265"/>
    <cellStyle name="Денежный 2 2 3 3 2" xfId="3266"/>
    <cellStyle name="Денежный 2 2 3 4" xfId="3267"/>
    <cellStyle name="Денежный 2 2 3 5" xfId="3268"/>
    <cellStyle name="Денежный 2 2 3 6" xfId="3269"/>
    <cellStyle name="Денежный 2 2 4" xfId="873"/>
    <cellStyle name="Денежный 2 2 5" xfId="874"/>
    <cellStyle name="Денежный 2 2 5 2" xfId="875"/>
    <cellStyle name="Денежный 2 2 5 2 2" xfId="3270"/>
    <cellStyle name="Денежный 2 2 5 2 3" xfId="3271"/>
    <cellStyle name="Денежный 2 2 5 2 4" xfId="3272"/>
    <cellStyle name="Денежный 2 2 5 2 5" xfId="3273"/>
    <cellStyle name="Денежный 2 2 5 2 6" xfId="3274"/>
    <cellStyle name="Денежный 2 2 6" xfId="876"/>
    <cellStyle name="Денежный 2 2 6 2" xfId="3275"/>
    <cellStyle name="Денежный 2 2 6 3" xfId="3276"/>
    <cellStyle name="Денежный 2 2 6 4" xfId="3277"/>
    <cellStyle name="Денежный 2 2 6 5" xfId="3278"/>
    <cellStyle name="Денежный 2 2 6 6" xfId="3279"/>
    <cellStyle name="Денежный 2 2 7" xfId="877"/>
    <cellStyle name="Денежный 2 2 7 2" xfId="3280"/>
    <cellStyle name="Денежный 2 2 7 3" xfId="3281"/>
    <cellStyle name="Денежный 2 2 7 4" xfId="3282"/>
    <cellStyle name="Денежный 2 2 7 5" xfId="3283"/>
    <cellStyle name="Денежный 2 2 7 6" xfId="3284"/>
    <cellStyle name="Денежный 2 2 8" xfId="878"/>
    <cellStyle name="Денежный 2 2 8 2" xfId="3285"/>
    <cellStyle name="Денежный 2 2 8 3" xfId="3286"/>
    <cellStyle name="Денежный 2 2 8 4" xfId="3287"/>
    <cellStyle name="Денежный 2 2 8 5" xfId="3288"/>
    <cellStyle name="Денежный 2 2 8 6" xfId="3289"/>
    <cellStyle name="Денежный 2 2 9" xfId="879"/>
    <cellStyle name="Денежный 2 2 9 2" xfId="3290"/>
    <cellStyle name="Денежный 2 2 9 3" xfId="3291"/>
    <cellStyle name="Денежный 2 2 9 4" xfId="3292"/>
    <cellStyle name="Денежный 2 2 9 5" xfId="3293"/>
    <cellStyle name="Денежный 2 2 9 6" xfId="3294"/>
    <cellStyle name="Денежный 2 20" xfId="880"/>
    <cellStyle name="Денежный 2 21" xfId="881"/>
    <cellStyle name="Денежный 2 21 2" xfId="3295"/>
    <cellStyle name="Денежный 2 21 3" xfId="3296"/>
    <cellStyle name="Денежный 2 21 4" xfId="3297"/>
    <cellStyle name="Денежный 2 21 5" xfId="3298"/>
    <cellStyle name="Денежный 2 21 6" xfId="3299"/>
    <cellStyle name="Денежный 2 22" xfId="882"/>
    <cellStyle name="Денежный 2 22 2" xfId="3300"/>
    <cellStyle name="Денежный 2 22 3" xfId="3301"/>
    <cellStyle name="Денежный 2 22 4" xfId="3302"/>
    <cellStyle name="Денежный 2 22 5" xfId="3303"/>
    <cellStyle name="Денежный 2 22 6" xfId="3304"/>
    <cellStyle name="Денежный 2 23" xfId="883"/>
    <cellStyle name="Денежный 2 23 2" xfId="3305"/>
    <cellStyle name="Денежный 2 23 3" xfId="3306"/>
    <cellStyle name="Денежный 2 23 4" xfId="3307"/>
    <cellStyle name="Денежный 2 23 5" xfId="3308"/>
    <cellStyle name="Денежный 2 23 6" xfId="3309"/>
    <cellStyle name="Денежный 2 24" xfId="884"/>
    <cellStyle name="Денежный 2 24 2" xfId="885"/>
    <cellStyle name="Денежный 2 24 3" xfId="886"/>
    <cellStyle name="Денежный 2 24 3 2" xfId="3312"/>
    <cellStyle name="Денежный 2 24 3 3" xfId="3311"/>
    <cellStyle name="Денежный 2 24 4" xfId="887"/>
    <cellStyle name="Денежный 2 24 4 2" xfId="3314"/>
    <cellStyle name="Денежный 2 24 4 3" xfId="3313"/>
    <cellStyle name="Денежный 2 24 5" xfId="3315"/>
    <cellStyle name="Денежный 2 24 6" xfId="3316"/>
    <cellStyle name="Денежный 2 24 7" xfId="3317"/>
    <cellStyle name="Денежный 2 24 8" xfId="3310"/>
    <cellStyle name="Денежный 2 25" xfId="888"/>
    <cellStyle name="Денежный 2 26" xfId="889"/>
    <cellStyle name="Денежный 2 27" xfId="890"/>
    <cellStyle name="Денежный 2 28" xfId="891"/>
    <cellStyle name="Денежный 2 28 2" xfId="3318"/>
    <cellStyle name="Денежный 2 28 3" xfId="3319"/>
    <cellStyle name="Денежный 2 28 4" xfId="3320"/>
    <cellStyle name="Денежный 2 28 5" xfId="3321"/>
    <cellStyle name="Денежный 2 28 6" xfId="3322"/>
    <cellStyle name="Денежный 2 29" xfId="892"/>
    <cellStyle name="Денежный 2 29 2" xfId="3323"/>
    <cellStyle name="Денежный 2 29 3" xfId="3324"/>
    <cellStyle name="Денежный 2 29 4" xfId="3325"/>
    <cellStyle name="Денежный 2 29 5" xfId="3326"/>
    <cellStyle name="Денежный 2 29 6" xfId="3327"/>
    <cellStyle name="Денежный 2 3" xfId="893"/>
    <cellStyle name="Денежный 2 3 10" xfId="3328"/>
    <cellStyle name="Денежный 2 3 11" xfId="3329"/>
    <cellStyle name="Денежный 2 3 12" xfId="3330"/>
    <cellStyle name="Денежный 2 3 13" xfId="3331"/>
    <cellStyle name="Денежный 2 3 14" xfId="3332"/>
    <cellStyle name="Денежный 2 3 2" xfId="894"/>
    <cellStyle name="Денежный 2 3 2 2" xfId="895"/>
    <cellStyle name="Денежный 2 3 2 3" xfId="896"/>
    <cellStyle name="Денежный 2 3 2 3 2" xfId="3333"/>
    <cellStyle name="Денежный 2 3 2 3 3" xfId="3334"/>
    <cellStyle name="Денежный 2 3 2 3 4" xfId="3335"/>
    <cellStyle name="Денежный 2 3 2 3 5" xfId="3336"/>
    <cellStyle name="Денежный 2 3 2 3 6" xfId="3337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4 2" xfId="3338"/>
    <cellStyle name="Денежный 2 34 3" xfId="3339"/>
    <cellStyle name="Денежный 2 34 4" xfId="3340"/>
    <cellStyle name="Денежный 2 34 5" xfId="3341"/>
    <cellStyle name="Денежный 2 34 6" xfId="3342"/>
    <cellStyle name="Денежный 2 35" xfId="924"/>
    <cellStyle name="Денежный 2 35 2" xfId="3343"/>
    <cellStyle name="Денежный 2 35 3" xfId="3344"/>
    <cellStyle name="Денежный 2 35 4" xfId="3345"/>
    <cellStyle name="Денежный 2 35 5" xfId="3346"/>
    <cellStyle name="Денежный 2 35 6" xfId="3347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10" xfId="3348"/>
    <cellStyle name="Денежный 2 4 11" xfId="3349"/>
    <cellStyle name="Денежный 2 4 12" xfId="3350"/>
    <cellStyle name="Денежный 2 4 13" xfId="3351"/>
    <cellStyle name="Денежный 2 4 14" xfId="3352"/>
    <cellStyle name="Денежный 2 4 2" xfId="931"/>
    <cellStyle name="Денежный 2 4 2 2" xfId="3353"/>
    <cellStyle name="Денежный 2 4 2 3" xfId="3354"/>
    <cellStyle name="Денежный 2 4 3" xfId="932"/>
    <cellStyle name="Денежный 2 4 3 2" xfId="3355"/>
    <cellStyle name="Денежный 2 4 3 3" xfId="3356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5 2" xfId="3357"/>
    <cellStyle name="Денежный 2 45 3" xfId="3358"/>
    <cellStyle name="Денежный 2 45 4" xfId="3359"/>
    <cellStyle name="Денежный 2 45 5" xfId="3360"/>
    <cellStyle name="Денежный 2 45 6" xfId="3361"/>
    <cellStyle name="Денежный 2 46" xfId="1041"/>
    <cellStyle name="Денежный 2 47" xfId="1042"/>
    <cellStyle name="Денежный 2 48" xfId="1043"/>
    <cellStyle name="Денежный 2 48 2" xfId="3362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10" xfId="3363"/>
    <cellStyle name="Денежный 2 5 10 2" xfId="3364"/>
    <cellStyle name="Денежный 2 5 11" xfId="3365"/>
    <cellStyle name="Денежный 2 5 12" xfId="3366"/>
    <cellStyle name="Денежный 2 5 13" xfId="3367"/>
    <cellStyle name="Денежный 2 5 14" xfId="33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2 5" xfId="3369"/>
    <cellStyle name="Денежный 2 5 2 6" xfId="3370"/>
    <cellStyle name="Денежный 2 5 2 7" xfId="3371"/>
    <cellStyle name="Денежный 2 5 2 8" xfId="3372"/>
    <cellStyle name="Денежный 2 5 2 9" xfId="3373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3 5" xfId="3374"/>
    <cellStyle name="Денежный 2 5 3 6" xfId="3375"/>
    <cellStyle name="Денежный 2 5 3 6 2" xfId="3376"/>
    <cellStyle name="Денежный 2 5 3 7" xfId="3377"/>
    <cellStyle name="Денежный 2 5 3 8" xfId="3378"/>
    <cellStyle name="Денежный 2 5 3 9" xfId="3379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4 5" xfId="3380"/>
    <cellStyle name="Денежный 2 5 4 6" xfId="3381"/>
    <cellStyle name="Денежный 2 5 4 7" xfId="3382"/>
    <cellStyle name="Денежный 2 5 4 8" xfId="3383"/>
    <cellStyle name="Денежный 2 5 4 9" xfId="3384"/>
    <cellStyle name="Денежный 2 5 5" xfId="1081"/>
    <cellStyle name="Денежный 2 5 6" xfId="1082"/>
    <cellStyle name="Денежный 2 5 6 2" xfId="3385"/>
    <cellStyle name="Денежный 2 5 6 3" xfId="3386"/>
    <cellStyle name="Денежный 2 5 6 4" xfId="3387"/>
    <cellStyle name="Денежный 2 5 6 5" xfId="3388"/>
    <cellStyle name="Денежный 2 5 6 6" xfId="3389"/>
    <cellStyle name="Денежный 2 5 7" xfId="1083"/>
    <cellStyle name="Денежный 2 5 7 2" xfId="3390"/>
    <cellStyle name="Денежный 2 5 7 3" xfId="3391"/>
    <cellStyle name="Денежный 2 5 7 4" xfId="3392"/>
    <cellStyle name="Денежный 2 5 7 5" xfId="3393"/>
    <cellStyle name="Денежный 2 5 7 6" xfId="3394"/>
    <cellStyle name="Денежный 2 5 8" xfId="1084"/>
    <cellStyle name="Денежный 2 5 9" xfId="3395"/>
    <cellStyle name="Денежный 2 5 9 2" xfId="3396"/>
    <cellStyle name="Денежный 2 50" xfId="1085"/>
    <cellStyle name="Денежный 2 50 2" xfId="3397"/>
    <cellStyle name="Денежный 2 51" xfId="1086"/>
    <cellStyle name="Денежный 2 52" xfId="1087"/>
    <cellStyle name="Денежный 2 52 2" xfId="3398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 2" xfId="3399"/>
    <cellStyle name="Денежный 2 6 3" xfId="3400"/>
    <cellStyle name="Денежный 2 6 4" xfId="3401"/>
    <cellStyle name="Денежный 2 6 5" xfId="3402"/>
    <cellStyle name="Денежный 2 6 6" xfId="3403"/>
    <cellStyle name="Денежный 2 60" xfId="1110"/>
    <cellStyle name="Денежный 2 7" xfId="1111"/>
    <cellStyle name="Денежный 2 7 2" xfId="3404"/>
    <cellStyle name="Денежный 2 7 3" xfId="3405"/>
    <cellStyle name="Денежный 2 7 4" xfId="3406"/>
    <cellStyle name="Денежный 2 7 5" xfId="3407"/>
    <cellStyle name="Денежный 2 7 6" xfId="3408"/>
    <cellStyle name="Денежный 2 8" xfId="1112"/>
    <cellStyle name="Денежный 2 8 2" xfId="3409"/>
    <cellStyle name="Денежный 2 8 3" xfId="3410"/>
    <cellStyle name="Денежный 2 8 4" xfId="3411"/>
    <cellStyle name="Денежный 2 8 5" xfId="3412"/>
    <cellStyle name="Денежный 2 8 6" xfId="3413"/>
    <cellStyle name="Денежный 2 9" xfId="1113"/>
    <cellStyle name="Денежный 2 9 2" xfId="3414"/>
    <cellStyle name="Денежный 2 9 3" xfId="3415"/>
    <cellStyle name="Денежный 2 9 4" xfId="3416"/>
    <cellStyle name="Денежный 2 9 5" xfId="3417"/>
    <cellStyle name="Денежный 2 9 6" xfId="3418"/>
    <cellStyle name="Денежный 2_942_koltushi-23-24.05.13" xfId="3419"/>
    <cellStyle name="Денежный 20" xfId="1114"/>
    <cellStyle name="Денежный 20 2" xfId="3420"/>
    <cellStyle name="Денежный 21" xfId="3421"/>
    <cellStyle name="Денежный 22" xfId="3422"/>
    <cellStyle name="Денежный 23" xfId="3423"/>
    <cellStyle name="Денежный 24" xfId="1115"/>
    <cellStyle name="Денежный 24 10" xfId="1116"/>
    <cellStyle name="Денежный 24 11" xfId="1117"/>
    <cellStyle name="Денежный 24 12" xfId="1118"/>
    <cellStyle name="Денежный 24 12 2" xfId="3424"/>
    <cellStyle name="Денежный 24 12 3" xfId="3425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2 2" xfId="3428"/>
    <cellStyle name="Денежный 24 2 2 2 3" xfId="3427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13" xfId="3430"/>
    <cellStyle name="Денежный 24 2 2 3 14" xfId="3429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2 4 2" xfId="3432"/>
    <cellStyle name="Денежный 24 2 2 4 3" xfId="3431"/>
    <cellStyle name="Денежный 24 2 2 5" xfId="3433"/>
    <cellStyle name="Денежный 24 2 2 6" xfId="3426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4 9 2" xfId="3434"/>
    <cellStyle name="Денежный 25" xfId="3435"/>
    <cellStyle name="Денежный 26" xfId="1383"/>
    <cellStyle name="Денежный 27" xfId="3436"/>
    <cellStyle name="Денежный 28" xfId="3437"/>
    <cellStyle name="Денежный 29" xfId="3438"/>
    <cellStyle name="Денежный 3" xfId="1384"/>
    <cellStyle name="Денежный 3 10" xfId="1385"/>
    <cellStyle name="Денежный 3 10 2" xfId="3440"/>
    <cellStyle name="Денежный 3 10 3" xfId="3441"/>
    <cellStyle name="Денежный 3 10 4" xfId="3442"/>
    <cellStyle name="Денежный 3 10 5" xfId="3443"/>
    <cellStyle name="Денежный 3 10 6" xfId="3439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2 2 2" xfId="3444"/>
    <cellStyle name="Денежный 3 2 2 2 2 2" xfId="3445"/>
    <cellStyle name="Денежный 3 2 2 2 2 3" xfId="3446"/>
    <cellStyle name="Денежный 3 2 2 2 2 4" xfId="3447"/>
    <cellStyle name="Денежный 3 2 2 2 3" xfId="3448"/>
    <cellStyle name="Денежный 3 2 2 2 3 2" xfId="3449"/>
    <cellStyle name="Денежный 3 2 2 2 4" xfId="3450"/>
    <cellStyle name="Денежный 3 2 2 2 5" xfId="3451"/>
    <cellStyle name="Денежный 3 2 2 2 6" xfId="3452"/>
    <cellStyle name="Денежный 3 2 2 2 7" xfId="3453"/>
    <cellStyle name="Денежный 3 2 2 3" xfId="3454"/>
    <cellStyle name="Денежный 3 2 2 4" xfId="3455"/>
    <cellStyle name="Денежный 3 2 2 5" xfId="3456"/>
    <cellStyle name="Денежный 3 2 3" xfId="1405"/>
    <cellStyle name="Денежный 3 2 3 2" xfId="3457"/>
    <cellStyle name="Денежный 3 2 3 3" xfId="3458"/>
    <cellStyle name="Денежный 3 2 4" xfId="3459"/>
    <cellStyle name="Денежный 3 2 5" xfId="3460"/>
    <cellStyle name="Денежный 3 2_1443_germes-27.07.2014 финал" xfId="3461"/>
    <cellStyle name="Денежный 3 3" xfId="1406"/>
    <cellStyle name="Денежный 3 3 2" xfId="1407"/>
    <cellStyle name="Денежный 3 3 3" xfId="1408"/>
    <cellStyle name="Денежный 3 3 3 2" xfId="3462"/>
    <cellStyle name="Денежный 3 3 3 2 2" xfId="3463"/>
    <cellStyle name="Денежный 3 3 3 2 3" xfId="3464"/>
    <cellStyle name="Денежный 3 3 3 2 4" xfId="3465"/>
    <cellStyle name="Денежный 3 3 3 3" xfId="3466"/>
    <cellStyle name="Денежный 3 3 3 4" xfId="3467"/>
    <cellStyle name="Денежный 3 3 3 5" xfId="3468"/>
    <cellStyle name="Денежный 3 3 3 6" xfId="3469"/>
    <cellStyle name="Денежный 3 3 3 7" xfId="3470"/>
    <cellStyle name="Денежный 3 3 4" xfId="3471"/>
    <cellStyle name="Денежный 3 4" xfId="1409"/>
    <cellStyle name="Денежный 3 4 2" xfId="1410"/>
    <cellStyle name="Денежный 3 4 3" xfId="1411"/>
    <cellStyle name="Денежный 3 4 3 2" xfId="3472"/>
    <cellStyle name="Денежный 3 4 3 2 2" xfId="3473"/>
    <cellStyle name="Денежный 3 4 3 2 3" xfId="3474"/>
    <cellStyle name="Денежный 3 4 3 2 4" xfId="3475"/>
    <cellStyle name="Денежный 3 4 3 3" xfId="3476"/>
    <cellStyle name="Денежный 3 4 3 4" xfId="3477"/>
    <cellStyle name="Денежный 3 4 3 5" xfId="3478"/>
    <cellStyle name="Денежный 3 4 3 6" xfId="3479"/>
    <cellStyle name="Денежный 3 4 3 7" xfId="3480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4 2" xfId="3481"/>
    <cellStyle name="Денежный 3 5 5" xfId="1416"/>
    <cellStyle name="Денежный 3 5 5 2" xfId="3482"/>
    <cellStyle name="Денежный 3 5 6" xfId="3483"/>
    <cellStyle name="Денежный 3 6" xfId="1417"/>
    <cellStyle name="Денежный 3 6 2" xfId="1418"/>
    <cellStyle name="Денежный 3 6 2 2" xfId="3484"/>
    <cellStyle name="Денежный 3 6 2 2 2" xfId="3485"/>
    <cellStyle name="Денежный 3 6 2 2 3" xfId="3486"/>
    <cellStyle name="Денежный 3 6 2 2 4" xfId="3487"/>
    <cellStyle name="Денежный 3 6 2 3" xfId="3488"/>
    <cellStyle name="Денежный 3 6 2 4" xfId="3489"/>
    <cellStyle name="Денежный 3 6 2 5" xfId="3490"/>
    <cellStyle name="Денежный 3 6 2 6" xfId="3491"/>
    <cellStyle name="Денежный 3 6 2 7" xfId="3492"/>
    <cellStyle name="Денежный 3 6 3" xfId="3493"/>
    <cellStyle name="Денежный 3 7" xfId="1419"/>
    <cellStyle name="Денежный 3 8" xfId="1420"/>
    <cellStyle name="Денежный 3 8 10" xfId="3494"/>
    <cellStyle name="Денежный 3 8 2" xfId="1421"/>
    <cellStyle name="Денежный 3 8 3" xfId="1422"/>
    <cellStyle name="Денежный 3 8 4" xfId="1423"/>
    <cellStyle name="Денежный 3 8 5" xfId="3495"/>
    <cellStyle name="Денежный 3 8 5 2" xfId="3496"/>
    <cellStyle name="Денежный 3 8 5 3" xfId="3497"/>
    <cellStyle name="Денежный 3 8 5 4" xfId="3498"/>
    <cellStyle name="Денежный 3 8 6" xfId="3499"/>
    <cellStyle name="Денежный 3 8 7" xfId="3500"/>
    <cellStyle name="Денежный 3 8 8" xfId="3501"/>
    <cellStyle name="Денежный 3 8 9" xfId="3502"/>
    <cellStyle name="Денежный 3 9" xfId="1424"/>
    <cellStyle name="Денежный 3_1443_germes-27.07.2014 финал" xfId="3503"/>
    <cellStyle name="Денежный 30" xfId="3504"/>
    <cellStyle name="Денежный 31" xfId="3505"/>
    <cellStyle name="Денежный 32" xfId="3506"/>
    <cellStyle name="Денежный 32 2" xfId="3507"/>
    <cellStyle name="Денежный 33" xfId="3508"/>
    <cellStyle name="Денежный 34" xfId="3509"/>
    <cellStyle name="Денежный 35" xfId="3510"/>
    <cellStyle name="Денежный 36" xfId="3511"/>
    <cellStyle name="Денежный 37" xfId="3512"/>
    <cellStyle name="Денежный 38" xfId="3513"/>
    <cellStyle name="Денежный 39" xfId="351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10" xfId="3515"/>
    <cellStyle name="Денежный 4 14 11" xfId="3516"/>
    <cellStyle name="Денежный 4 14 12" xfId="3517"/>
    <cellStyle name="Денежный 4 14 2" xfId="1434"/>
    <cellStyle name="Денежный 4 14 2 2" xfId="3518"/>
    <cellStyle name="Денежный 4 14 2 2 2" xfId="3519"/>
    <cellStyle name="Денежный 4 14 2 2 3" xfId="3520"/>
    <cellStyle name="Денежный 4 14 2 2 4" xfId="3521"/>
    <cellStyle name="Денежный 4 14 2 3" xfId="3522"/>
    <cellStyle name="Денежный 4 14 2 4" xfId="3523"/>
    <cellStyle name="Денежный 4 14 2 5" xfId="3524"/>
    <cellStyle name="Денежный 4 14 2 6" xfId="3525"/>
    <cellStyle name="Денежный 4 14 2 7" xfId="3526"/>
    <cellStyle name="Денежный 4 14 3" xfId="1435"/>
    <cellStyle name="Денежный 4 14 3 2" xfId="3527"/>
    <cellStyle name="Денежный 4 14 3 2 2" xfId="3528"/>
    <cellStyle name="Денежный 4 14 3 2 3" xfId="3529"/>
    <cellStyle name="Денежный 4 14 3 2 4" xfId="3530"/>
    <cellStyle name="Денежный 4 14 3 3" xfId="3531"/>
    <cellStyle name="Денежный 4 14 3 4" xfId="3532"/>
    <cellStyle name="Денежный 4 14 3 5" xfId="3533"/>
    <cellStyle name="Денежный 4 14 3 6" xfId="3534"/>
    <cellStyle name="Денежный 4 14 3 7" xfId="3535"/>
    <cellStyle name="Денежный 4 14 4" xfId="1436"/>
    <cellStyle name="Денежный 4 14 4 2" xfId="3536"/>
    <cellStyle name="Денежный 4 14 4 2 2" xfId="3537"/>
    <cellStyle name="Денежный 4 14 4 2 3" xfId="3538"/>
    <cellStyle name="Денежный 4 14 4 2 4" xfId="3539"/>
    <cellStyle name="Денежный 4 14 4 3" xfId="3540"/>
    <cellStyle name="Денежный 4 14 4 4" xfId="3541"/>
    <cellStyle name="Денежный 4 14 4 5" xfId="3542"/>
    <cellStyle name="Денежный 4 14 4 6" xfId="3543"/>
    <cellStyle name="Денежный 4 14 4 7" xfId="3544"/>
    <cellStyle name="Денежный 4 14 5" xfId="1437"/>
    <cellStyle name="Денежный 4 14 5 2" xfId="3545"/>
    <cellStyle name="Денежный 4 14 5 2 2" xfId="3546"/>
    <cellStyle name="Денежный 4 14 5 2 3" xfId="3547"/>
    <cellStyle name="Денежный 4 14 5 2 4" xfId="3548"/>
    <cellStyle name="Денежный 4 14 5 3" xfId="3549"/>
    <cellStyle name="Денежный 4 14 5 4" xfId="3550"/>
    <cellStyle name="Денежный 4 14 5 5" xfId="3551"/>
    <cellStyle name="Денежный 4 14 5 6" xfId="3552"/>
    <cellStyle name="Денежный 4 14 5 7" xfId="3553"/>
    <cellStyle name="Денежный 4 14 6" xfId="1438"/>
    <cellStyle name="Денежный 4 14 6 2" xfId="3554"/>
    <cellStyle name="Денежный 4 14 6 2 2" xfId="3555"/>
    <cellStyle name="Денежный 4 14 6 2 3" xfId="3556"/>
    <cellStyle name="Денежный 4 14 6 2 4" xfId="3557"/>
    <cellStyle name="Денежный 4 14 6 3" xfId="3558"/>
    <cellStyle name="Денежный 4 14 6 4" xfId="3559"/>
    <cellStyle name="Денежный 4 14 6 5" xfId="3560"/>
    <cellStyle name="Денежный 4 14 6 6" xfId="3561"/>
    <cellStyle name="Денежный 4 14 6 7" xfId="3562"/>
    <cellStyle name="Денежный 4 14 7" xfId="1439"/>
    <cellStyle name="Денежный 4 14 7 2" xfId="1440"/>
    <cellStyle name="Денежный 4 14 7 2 2" xfId="3565"/>
    <cellStyle name="Денежный 4 14 7 2 3" xfId="3564"/>
    <cellStyle name="Денежный 4 14 7 3" xfId="3566"/>
    <cellStyle name="Денежный 4 14 7 4" xfId="3567"/>
    <cellStyle name="Денежный 4 14 7 5" xfId="3568"/>
    <cellStyle name="Денежный 4 14 7 6" xfId="3563"/>
    <cellStyle name="Денежный 4 14 8" xfId="1441"/>
    <cellStyle name="Денежный 4 14 8 2" xfId="3569"/>
    <cellStyle name="Денежный 4 14 9" xfId="1442"/>
    <cellStyle name="Денежный 4 14 9 2" xfId="3570"/>
    <cellStyle name="Денежный 4 15" xfId="3571"/>
    <cellStyle name="Денежный 4 15 2" xfId="3572"/>
    <cellStyle name="Денежный 4 15 2 2" xfId="3573"/>
    <cellStyle name="Денежный 4 15 3" xfId="3574"/>
    <cellStyle name="Денежный 4 16" xfId="3575"/>
    <cellStyle name="Денежный 4 16 2" xfId="3576"/>
    <cellStyle name="Денежный 4 2" xfId="1443"/>
    <cellStyle name="Денежный 4 2 2" xfId="1444"/>
    <cellStyle name="Денежный 4 2 3" xfId="1445"/>
    <cellStyle name="Денежный 4 2 4" xfId="3577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5 2 2" xfId="3578"/>
    <cellStyle name="Денежный 4 5 2 2 2" xfId="3579"/>
    <cellStyle name="Денежный 4 5 2 2 3" xfId="3580"/>
    <cellStyle name="Денежный 4 5 2 2 4" xfId="3581"/>
    <cellStyle name="Денежный 4 5 2 3" xfId="3582"/>
    <cellStyle name="Денежный 4 5 2 4" xfId="3583"/>
    <cellStyle name="Денежный 4 5 2 5" xfId="3584"/>
    <cellStyle name="Денежный 4 5 2 6" xfId="3585"/>
    <cellStyle name="Денежный 4 5 2 7" xfId="3586"/>
    <cellStyle name="Денежный 4 6" xfId="1462"/>
    <cellStyle name="Денежный 4 7" xfId="1463"/>
    <cellStyle name="Денежный 4 8" xfId="1464"/>
    <cellStyle name="Денежный 4 9" xfId="1465"/>
    <cellStyle name="Денежный 4_МЛ" xfId="3587"/>
    <cellStyle name="Денежный 40" xfId="3588"/>
    <cellStyle name="Денежный 41" xfId="3589"/>
    <cellStyle name="Денежный 42" xfId="3590"/>
    <cellStyle name="Денежный 43" xfId="3591"/>
    <cellStyle name="Денежный 44" xfId="3592"/>
    <cellStyle name="Денежный 45" xfId="3593"/>
    <cellStyle name="Денежный 46" xfId="3594"/>
    <cellStyle name="Денежный 47" xfId="3595"/>
    <cellStyle name="Денежный 48" xfId="3596"/>
    <cellStyle name="Денежный 49" xfId="3597"/>
    <cellStyle name="Денежный 5" xfId="1466"/>
    <cellStyle name="Денежный 5 2" xfId="1467"/>
    <cellStyle name="Денежный 5 2 2" xfId="1468"/>
    <cellStyle name="Денежный 5 2 3" xfId="1469"/>
    <cellStyle name="Денежный 5 2 4" xfId="3598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5 6" xfId="3599"/>
    <cellStyle name="Денежный 5 7" xfId="3600"/>
    <cellStyle name="Денежный 50" xfId="3601"/>
    <cellStyle name="Денежный 51" xfId="3602"/>
    <cellStyle name="Денежный 52" xfId="3603"/>
    <cellStyle name="Денежный 53" xfId="3604"/>
    <cellStyle name="Денежный 54" xfId="3605"/>
    <cellStyle name="Денежный 55" xfId="3606"/>
    <cellStyle name="Денежный 56" xfId="3607"/>
    <cellStyle name="Денежный 57" xfId="3608"/>
    <cellStyle name="Денежный 58" xfId="3609"/>
    <cellStyle name="Денежный 59" xfId="3610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2 4" xfId="3611"/>
    <cellStyle name="Денежный 6 3" xfId="1483"/>
    <cellStyle name="Денежный 6 3 2" xfId="3612"/>
    <cellStyle name="Денежный 6 3 3" xfId="3613"/>
    <cellStyle name="Денежный 6 4" xfId="1484"/>
    <cellStyle name="Денежный 6 4 2" xfId="3614"/>
    <cellStyle name="Денежный 6 4 3" xfId="3615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13" xfId="3616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60" xfId="3617"/>
    <cellStyle name="Денежный 61" xfId="3618"/>
    <cellStyle name="Денежный 62" xfId="3619"/>
    <cellStyle name="Денежный 63" xfId="3620"/>
    <cellStyle name="Денежный 64" xfId="3621"/>
    <cellStyle name="Денежный 65" xfId="3622"/>
    <cellStyle name="Денежный 66" xfId="3623"/>
    <cellStyle name="Денежный 67" xfId="3624"/>
    <cellStyle name="Денежный 68" xfId="3625"/>
    <cellStyle name="Денежный 69" xfId="3626"/>
    <cellStyle name="Денежный 7" xfId="3627"/>
    <cellStyle name="Денежный 7 2" xfId="1648"/>
    <cellStyle name="Денежный 7 2 2" xfId="1649"/>
    <cellStyle name="Денежный 7 2 3" xfId="1650"/>
    <cellStyle name="Денежный 7 2 4" xfId="3628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" xfId="3629"/>
    <cellStyle name="Денежный 7 7 2" xfId="1658"/>
    <cellStyle name="Денежный 7 7 2 2" xfId="3630"/>
    <cellStyle name="Денежный 7 7 2 3" xfId="3631"/>
    <cellStyle name="Денежный 7 7 2 4" xfId="3632"/>
    <cellStyle name="Денежный 7 7 3" xfId="3633"/>
    <cellStyle name="Денежный 7 8" xfId="3634"/>
    <cellStyle name="Денежный 7 8 2" xfId="3635"/>
    <cellStyle name="Денежный 70" xfId="3636"/>
    <cellStyle name="Денежный 71" xfId="3637"/>
    <cellStyle name="Денежный 72" xfId="3638"/>
    <cellStyle name="Денежный 73" xfId="3639"/>
    <cellStyle name="Денежный 74" xfId="3640"/>
    <cellStyle name="Денежный 75" xfId="3641"/>
    <cellStyle name="Денежный 76" xfId="3642"/>
    <cellStyle name="Денежный 77" xfId="3643"/>
    <cellStyle name="Денежный 78" xfId="3644"/>
    <cellStyle name="Денежный 79" xfId="3645"/>
    <cellStyle name="Денежный 8" xfId="3646"/>
    <cellStyle name="Денежный 8 2" xfId="1659"/>
    <cellStyle name="Денежный 8 2 2" xfId="1660"/>
    <cellStyle name="Денежный 8 2 3" xfId="1661"/>
    <cellStyle name="Денежный 8 2 4" xfId="3647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80" xfId="3648"/>
    <cellStyle name="Денежный 81" xfId="3649"/>
    <cellStyle name="Денежный 82" xfId="3650"/>
    <cellStyle name="Денежный 83" xfId="3651"/>
    <cellStyle name="Денежный 84" xfId="3652"/>
    <cellStyle name="Денежный 85" xfId="3653"/>
    <cellStyle name="Денежный 86" xfId="3654"/>
    <cellStyle name="Денежный 87" xfId="3655"/>
    <cellStyle name="Денежный 88" xfId="3656"/>
    <cellStyle name="Денежный 89" xfId="3657"/>
    <cellStyle name="Денежный 9" xfId="3658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5 2" xfId="3659"/>
    <cellStyle name="Денежный 9 2 6" xfId="1675"/>
    <cellStyle name="Денежный 9 3" xfId="1676"/>
    <cellStyle name="Денежный 90" xfId="3660"/>
    <cellStyle name="Денежный 91" xfId="3661"/>
    <cellStyle name="Денежный 92" xfId="3662"/>
    <cellStyle name="Денежный 93" xfId="3663"/>
    <cellStyle name="Денежный 94" xfId="3664"/>
    <cellStyle name="Денежный 95" xfId="3665"/>
    <cellStyle name="Денежный 96" xfId="3666"/>
    <cellStyle name="Денежный 97" xfId="3667"/>
    <cellStyle name="Денежный 98" xfId="3668"/>
    <cellStyle name="Денежный 99" xfId="3669"/>
    <cellStyle name="Заголовок 1" xfId="1677" builtinId="16" customBuiltin="1"/>
    <cellStyle name="Заголовок 1 2" xfId="1678"/>
    <cellStyle name="Заголовок 1 2 2" xfId="3670"/>
    <cellStyle name="Заголовок 1 3" xfId="1679"/>
    <cellStyle name="Заголовок 1 3 2" xfId="3671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2 2" xfId="3672"/>
    <cellStyle name="Заголовок 2 3" xfId="1689"/>
    <cellStyle name="Заголовок 2 3 2" xfId="3673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2 2" xfId="3674"/>
    <cellStyle name="Заголовок 3 3" xfId="1699"/>
    <cellStyle name="Заголовок 3 3 2" xfId="3675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2 2" xfId="3676"/>
    <cellStyle name="Заголовок 4 3" xfId="1709"/>
    <cellStyle name="Заголовок 4 3 2" xfId="3677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2 2" xfId="3678"/>
    <cellStyle name="Итог 3" xfId="1719"/>
    <cellStyle name="Итог 3 2" xfId="367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2 2" xfId="3680"/>
    <cellStyle name="Контрольная ячейка 3" xfId="1729"/>
    <cellStyle name="Контрольная ячейка 3 2" xfId="3681"/>
    <cellStyle name="Контрольная ячейка 4" xfId="1730"/>
    <cellStyle name="Контрольная ячейка 4 2" xfId="3682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2 2" xfId="3683"/>
    <cellStyle name="Название 3" xfId="1740"/>
    <cellStyle name="Название 3 2" xfId="3684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2 2" xfId="3685"/>
    <cellStyle name="Нейтральный 3" xfId="1750"/>
    <cellStyle name="Нейтральный 3 2" xfId="3686"/>
    <cellStyle name="Нейтральный 4" xfId="1751"/>
    <cellStyle name="Нейтральный 4 2" xfId="3687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0 4" xfId="3885"/>
    <cellStyle name="Обычный 11" xfId="1763"/>
    <cellStyle name="Обычный 11 10" xfId="1764"/>
    <cellStyle name="Обычный 11 10 2" xfId="3688"/>
    <cellStyle name="Обычный 11 10 3" xfId="3689"/>
    <cellStyle name="Обычный 11 11" xfId="1765"/>
    <cellStyle name="Обычный 11 12" xfId="1766"/>
    <cellStyle name="Обычный 11 12 2" xfId="1767"/>
    <cellStyle name="Обычный 11 12 2 2" xfId="3690"/>
    <cellStyle name="Обычный 11 12 3" xfId="3691"/>
    <cellStyle name="Обычный 11 2" xfId="1768"/>
    <cellStyle name="Обычный 11 2 2" xfId="3692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5"/>
    <cellStyle name="Обычный 12 2 2 2 2 2" xfId="3696"/>
    <cellStyle name="Обычный 12 2 2 2 3" xfId="2337"/>
    <cellStyle name="Обычный 12 2 2 2 4" xfId="3695"/>
    <cellStyle name="Обычный 12 2 2 3" xfId="3697"/>
    <cellStyle name="Обычный 12 2 2 4" xfId="3694"/>
    <cellStyle name="Обычный 12 2 2 5" xfId="3698"/>
    <cellStyle name="Обычный 12 2 2 6" xfId="3699"/>
    <cellStyle name="Обычный 12 2 3" xfId="1780"/>
    <cellStyle name="Обычный 12 2 3 2" xfId="3700"/>
    <cellStyle name="Обычный 12 2 4" xfId="1781"/>
    <cellStyle name="Обычный 12 2 4 2" xfId="3701"/>
    <cellStyle name="Обычный 12 3" xfId="1782"/>
    <cellStyle name="Обычный 12 4" xfId="3702"/>
    <cellStyle name="Обычный 12 5" xfId="3703"/>
    <cellStyle name="Обычный 12 6" xfId="3704"/>
    <cellStyle name="Обычный 12 7" xfId="3693"/>
    <cellStyle name="Обычный 13" xfId="3705"/>
    <cellStyle name="Обычный 13 2" xfId="1783"/>
    <cellStyle name="Обычный 13 3" xfId="3706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0 2 2" xfId="3707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0 3" xfId="3708"/>
    <cellStyle name="Обычный 2 14 10 4" xfId="3709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3 2" xfId="3710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3 3" xfId="3711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 4" xfId="3712"/>
    <cellStyle name="Обычный 2 3 20" xfId="2013"/>
    <cellStyle name="Обычный 2 3 21" xfId="2014"/>
    <cellStyle name="Обычный 2 3 3" xfId="2015"/>
    <cellStyle name="Обычный 2 3 4" xfId="2016"/>
    <cellStyle name="Обычный 2 3 4 2" xfId="3713"/>
    <cellStyle name="Обычный 2 3 4 3" xfId="3714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2 4" xfId="3715"/>
    <cellStyle name="Обычный 2 4 3" xfId="2038"/>
    <cellStyle name="Обычный 2 4 3 2" xfId="3716"/>
    <cellStyle name="Обычный 2 4 3 3" xfId="3717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 3 4" xfId="3718"/>
    <cellStyle name="Обычный 2 51" xfId="2059"/>
    <cellStyle name="Обычный 2 51 2" xfId="3719"/>
    <cellStyle name="Обычный 2 51 3" xfId="3720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7 2" xfId="3721"/>
    <cellStyle name="Обычный 2 8" xfId="2065"/>
    <cellStyle name="Обычный 2 9" xfId="2066"/>
    <cellStyle name="Обычный 2_01_09_13" xfId="3722"/>
    <cellStyle name="Обычный 20" xfId="2067"/>
    <cellStyle name="Обычный 21" xfId="2068"/>
    <cellStyle name="Обычный 22" xfId="2069"/>
    <cellStyle name="Обычный 23" xfId="2070"/>
    <cellStyle name="Обычный 24" xfId="2071"/>
    <cellStyle name="Обычный 25" xfId="2072"/>
    <cellStyle name="Обычный 26" xfId="2073"/>
    <cellStyle name="Обычный 27" xfId="3723"/>
    <cellStyle name="Обычный 28" xfId="3724"/>
    <cellStyle name="Обычный 29" xfId="2074"/>
    <cellStyle name="Обычный 3" xfId="2075"/>
    <cellStyle name="Обычный 3 10" xfId="2076"/>
    <cellStyle name="Обычный 3 10 2" xfId="3725"/>
    <cellStyle name="Обычный 3 10 3" xfId="3726"/>
    <cellStyle name="Обычный 3 11" xfId="2077"/>
    <cellStyle name="Обычный 3 11 2" xfId="3727"/>
    <cellStyle name="Обычный 3 11 3" xfId="3728"/>
    <cellStyle name="Обычный 3 12" xfId="2078"/>
    <cellStyle name="Обычный 3 12 2" xfId="3729"/>
    <cellStyle name="Обычный 3 12 3" xfId="3730"/>
    <cellStyle name="Обычный 3 13" xfId="2079"/>
    <cellStyle name="Обычный 3 13 2" xfId="2080"/>
    <cellStyle name="Обычный 3 13 2 2" xfId="3733"/>
    <cellStyle name="Обычный 3 13 2 2 2" xfId="3734"/>
    <cellStyle name="Обычный 3 13 2 3" xfId="3735"/>
    <cellStyle name="Обычный 3 13 2 4" xfId="3732"/>
    <cellStyle name="Обычный 3 13 3" xfId="3736"/>
    <cellStyle name="Обычный 3 13 3 2" xfId="3737"/>
    <cellStyle name="Обычный 3 13 4" xfId="3738"/>
    <cellStyle name="Обычный 3 13 4 2" xfId="3739"/>
    <cellStyle name="Обычный 3 13 5" xfId="3740"/>
    <cellStyle name="Обычный 3 13 6" xfId="3741"/>
    <cellStyle name="Обычный 3 13 7" xfId="3731"/>
    <cellStyle name="Обычный 3 13_pudost_16-07_17_startovye" xfId="2081"/>
    <cellStyle name="Обычный 3 14" xfId="2082"/>
    <cellStyle name="Обычный 3 14 2" xfId="3743"/>
    <cellStyle name="Обычный 3 14 3" xfId="3742"/>
    <cellStyle name="Обычный 3 15" xfId="2083"/>
    <cellStyle name="Обычный 3 15 2" xfId="3745"/>
    <cellStyle name="Обычный 3 15 3" xfId="3744"/>
    <cellStyle name="Обычный 3 16" xfId="2084"/>
    <cellStyle name="Обычный 3 16 2" xfId="3747"/>
    <cellStyle name="Обычный 3 16 3" xfId="3746"/>
    <cellStyle name="Обычный 3 17" xfId="2085"/>
    <cellStyle name="Обычный 3 17 2" xfId="3749"/>
    <cellStyle name="Обычный 3 17 3" xfId="3748"/>
    <cellStyle name="Обычный 3 18" xfId="2086"/>
    <cellStyle name="Обычный 3 18 2" xfId="3751"/>
    <cellStyle name="Обычный 3 18 3" xfId="3750"/>
    <cellStyle name="Обычный 3 19" xfId="2087"/>
    <cellStyle name="Обычный 3 19 2" xfId="3753"/>
    <cellStyle name="Обычный 3 19 3" xfId="3752"/>
    <cellStyle name="Обычный 3 2" xfId="2088"/>
    <cellStyle name="Обычный 3 2 10" xfId="2089"/>
    <cellStyle name="Обычный 3 2 11" xfId="2090"/>
    <cellStyle name="Обычный 3 2 12" xfId="3754"/>
    <cellStyle name="Обычный 3 2 13" xfId="3755"/>
    <cellStyle name="Обычный 3 2 2" xfId="2091"/>
    <cellStyle name="Обычный 3 2 2 10" xfId="2092"/>
    <cellStyle name="Обычный 3 2 2 2" xfId="2093"/>
    <cellStyle name="Обычный 3 2 2 2 2" xfId="2094"/>
    <cellStyle name="Обычный 3 2 2 3" xfId="2095"/>
    <cellStyle name="Обычный 3 2 2 4" xfId="2096"/>
    <cellStyle name="Обычный 3 2 2 5" xfId="2097"/>
    <cellStyle name="Обычный 3 2 2 6" xfId="2098"/>
    <cellStyle name="Обычный 3 2 2 7" xfId="2099"/>
    <cellStyle name="Обычный 3 2 2 8" xfId="2100"/>
    <cellStyle name="Обычный 3 2 2 9" xfId="2101"/>
    <cellStyle name="Обычный 3 2 3" xfId="2102"/>
    <cellStyle name="Обычный 3 2 4" xfId="2103"/>
    <cellStyle name="Обычный 3 2 4 2" xfId="2104"/>
    <cellStyle name="Обычный 3 2 4 3" xfId="3757"/>
    <cellStyle name="Обычный 3 2 4 4" xfId="3756"/>
    <cellStyle name="Обычный 3 2 5" xfId="2105"/>
    <cellStyle name="Обычный 3 2 6" xfId="2106"/>
    <cellStyle name="Обычный 3 2 7" xfId="2107"/>
    <cellStyle name="Обычный 3 2 8" xfId="2108"/>
    <cellStyle name="Обычный 3 2 9" xfId="2109"/>
    <cellStyle name="Обычный 3 20" xfId="2110"/>
    <cellStyle name="Обычный 3 20 2" xfId="3759"/>
    <cellStyle name="Обычный 3 20 3" xfId="3758"/>
    <cellStyle name="Обычный 3 21" xfId="2111"/>
    <cellStyle name="Обычный 3 21 2" xfId="3761"/>
    <cellStyle name="Обычный 3 21 3" xfId="3760"/>
    <cellStyle name="Обычный 3 22" xfId="2112"/>
    <cellStyle name="Обычный 3 22 2" xfId="3763"/>
    <cellStyle name="Обычный 3 22 3" xfId="3762"/>
    <cellStyle name="Обычный 3 23" xfId="2113"/>
    <cellStyle name="Обычный 3 23 2" xfId="3764"/>
    <cellStyle name="Обычный 3 24" xfId="3765"/>
    <cellStyle name="Обычный 3 3" xfId="2114"/>
    <cellStyle name="Обычный 3 3 2" xfId="2115"/>
    <cellStyle name="Обычный 3 3 3" xfId="2116"/>
    <cellStyle name="Обычный 3 3 4" xfId="3766"/>
    <cellStyle name="Обычный 3 3 5" xfId="3767"/>
    <cellStyle name="Обычный 3 4" xfId="2117"/>
    <cellStyle name="Обычный 3 4 2" xfId="3768"/>
    <cellStyle name="Обычный 3 4 3" xfId="3769"/>
    <cellStyle name="Обычный 3 5" xfId="2118"/>
    <cellStyle name="Обычный 3 5 2" xfId="2119"/>
    <cellStyle name="Обычный 3 5 2 2" xfId="3771"/>
    <cellStyle name="Обычный 3 5 2 3" xfId="3770"/>
    <cellStyle name="Обычный 3 5 3" xfId="2120"/>
    <cellStyle name="Обычный 3 5 4" xfId="2121"/>
    <cellStyle name="Обычный 3 5 4 2" xfId="3772"/>
    <cellStyle name="Обычный 3 5 5" xfId="2122"/>
    <cellStyle name="Обычный 3 5 5 2" xfId="3773"/>
    <cellStyle name="Обычный 3 6" xfId="2123"/>
    <cellStyle name="Обычный 3 6 2" xfId="3774"/>
    <cellStyle name="Обычный 3 6 3" xfId="3775"/>
    <cellStyle name="Обычный 3 7" xfId="2124"/>
    <cellStyle name="Обычный 3 7 2" xfId="3777"/>
    <cellStyle name="Обычный 3 7 3" xfId="3776"/>
    <cellStyle name="Обычный 3 8" xfId="2125"/>
    <cellStyle name="Обычный 3 8 2" xfId="3779"/>
    <cellStyle name="Обычный 3 8 3" xfId="3780"/>
    <cellStyle name="Обычный 3 8 4" xfId="3778"/>
    <cellStyle name="Обычный 3 9" xfId="2126"/>
    <cellStyle name="Обычный 3 9 2" xfId="3781"/>
    <cellStyle name="Обычный 3 9 3" xfId="3782"/>
    <cellStyle name="Обычный 3_1443_germes-27.07.2014 финал" xfId="3783"/>
    <cellStyle name="Обычный 30" xfId="2127"/>
    <cellStyle name="Обычный 30 12" xfId="3784"/>
    <cellStyle name="Обычный 30 16" xfId="3785"/>
    <cellStyle name="Обычный 30 3" xfId="3786"/>
    <cellStyle name="Обычный 30 4" xfId="3787"/>
    <cellStyle name="Обычный 30 5" xfId="3788"/>
    <cellStyle name="Обычный 31" xfId="2128"/>
    <cellStyle name="Обычный 34" xfId="2129"/>
    <cellStyle name="Обычный 35" xfId="2130"/>
    <cellStyle name="Обычный 36" xfId="2131"/>
    <cellStyle name="Обычный 39" xfId="2132"/>
    <cellStyle name="Обычный 4" xfId="2133"/>
    <cellStyle name="Обычный 4 10" xfId="2134"/>
    <cellStyle name="Обычный 4 10 2" xfId="3789"/>
    <cellStyle name="Обычный 4 10 3" xfId="3790"/>
    <cellStyle name="Обычный 4 11" xfId="2135"/>
    <cellStyle name="Обычный 4 12" xfId="2136"/>
    <cellStyle name="Обычный 4 12 2" xfId="3791"/>
    <cellStyle name="Обычный 4 12 3" xfId="3792"/>
    <cellStyle name="Обычный 4 13" xfId="2137"/>
    <cellStyle name="Обычный 4 13 2" xfId="3793"/>
    <cellStyle name="Обычный 4 13 3" xfId="3794"/>
    <cellStyle name="Обычный 4 14" xfId="2138"/>
    <cellStyle name="Обычный 4 14 2" xfId="2139"/>
    <cellStyle name="Обычный 4 14 3" xfId="2140"/>
    <cellStyle name="Обычный 4 14 4" xfId="2141"/>
    <cellStyle name="Обычный 4 15" xfId="2142"/>
    <cellStyle name="Обычный 4 16" xfId="2143"/>
    <cellStyle name="Обычный 4 17" xfId="2144"/>
    <cellStyle name="Обычный 4 2" xfId="2145"/>
    <cellStyle name="Обычный 4 2 2" xfId="2146"/>
    <cellStyle name="Обычный 4 2 2 2" xfId="3795"/>
    <cellStyle name="Обычный 4 2 2 3" xfId="3796"/>
    <cellStyle name="Обычный 4 2 3" xfId="2147"/>
    <cellStyle name="Обычный 4 2 4" xfId="3797"/>
    <cellStyle name="Обычный 4 3" xfId="2148"/>
    <cellStyle name="Обычный 4 4" xfId="2149"/>
    <cellStyle name="Обычный 4 5" xfId="2150"/>
    <cellStyle name="Обычный 4 6" xfId="2151"/>
    <cellStyle name="Обычный 4 7" xfId="2152"/>
    <cellStyle name="Обычный 4 8" xfId="2153"/>
    <cellStyle name="Обычный 4 9" xfId="2154"/>
    <cellStyle name="Обычный 4_МЛ" xfId="3798"/>
    <cellStyle name="Обычный 40" xfId="2155"/>
    <cellStyle name="Обычный 42" xfId="2156"/>
    <cellStyle name="Обычный 43" xfId="2157"/>
    <cellStyle name="Обычный 45" xfId="2158"/>
    <cellStyle name="Обычный 5" xfId="2159"/>
    <cellStyle name="Обычный 5 10" xfId="2160"/>
    <cellStyle name="Обычный 5 11" xfId="2161"/>
    <cellStyle name="Обычный 5 12" xfId="2162"/>
    <cellStyle name="Обычный 5 13" xfId="2163"/>
    <cellStyle name="Обычный 5 13 2" xfId="3800"/>
    <cellStyle name="Обычный 5 13 3" xfId="3799"/>
    <cellStyle name="Обычный 5 14" xfId="2164"/>
    <cellStyle name="Обычный 5 14 2" xfId="3801"/>
    <cellStyle name="Обычный 5 14 3" xfId="3802"/>
    <cellStyle name="Обычный 5 15" xfId="2165"/>
    <cellStyle name="Обычный 5 16" xfId="2166"/>
    <cellStyle name="Обычный 5 17" xfId="2167"/>
    <cellStyle name="Обычный 5 18" xfId="2168"/>
    <cellStyle name="Обычный 5 19" xfId="2169"/>
    <cellStyle name="Обычный 5 19 2" xfId="3803"/>
    <cellStyle name="Обычный 5 19 3" xfId="3804"/>
    <cellStyle name="Обычный 5 2" xfId="2170"/>
    <cellStyle name="Обычный 5 2 2" xfId="2171"/>
    <cellStyle name="Обычный 5 2 2 2" xfId="3805"/>
    <cellStyle name="Обычный 5 2 2 3" xfId="3806"/>
    <cellStyle name="Обычный 5 2 3" xfId="2172"/>
    <cellStyle name="Обычный 5 2 3 2" xfId="3808"/>
    <cellStyle name="Обычный 5 2 3 3" xfId="3809"/>
    <cellStyle name="Обычный 5 2 3 4" xfId="3807"/>
    <cellStyle name="Обычный 5 2 4" xfId="3810"/>
    <cellStyle name="Обычный 5 2 5" xfId="3811"/>
    <cellStyle name="Обычный 5 2 6" xfId="3812"/>
    <cellStyle name="Обычный 5 20" xfId="2173"/>
    <cellStyle name="Обычный 5 20 2" xfId="3813"/>
    <cellStyle name="Обычный 5 20 3" xfId="3814"/>
    <cellStyle name="Обычный 5 21" xfId="2174"/>
    <cellStyle name="Обычный 5 21 2" xfId="3815"/>
    <cellStyle name="Обычный 5 21 2 2" xfId="3816"/>
    <cellStyle name="Обычный 5 21 3" xfId="3817"/>
    <cellStyle name="Обычный 5 22" xfId="3818"/>
    <cellStyle name="Обычный 5 3" xfId="2175"/>
    <cellStyle name="Обычный 5 3 2" xfId="2176"/>
    <cellStyle name="Обычный 5 3 2 2" xfId="3819"/>
    <cellStyle name="Обычный 5 3 2 3" xfId="3820"/>
    <cellStyle name="Обычный 5 3 3" xfId="2177"/>
    <cellStyle name="Обычный 5 3 3 2" xfId="3822"/>
    <cellStyle name="Обычный 5 3 3 3" xfId="3821"/>
    <cellStyle name="Обычный 5 3 4" xfId="3823"/>
    <cellStyle name="Обычный 5 3 4 2" xfId="3824"/>
    <cellStyle name="Обычный 5 3 5" xfId="3825"/>
    <cellStyle name="Обычный 5 3 6" xfId="3826"/>
    <cellStyle name="Обычный 5 4" xfId="2178"/>
    <cellStyle name="Обычный 5 4 2" xfId="2179"/>
    <cellStyle name="Обычный 5 4 2 2" xfId="3827"/>
    <cellStyle name="Обычный 5 4 2 3" xfId="3828"/>
    <cellStyle name="Обычный 5 4 3" xfId="3829"/>
    <cellStyle name="Обычный 5 5" xfId="2180"/>
    <cellStyle name="Обычный 5 6" xfId="2181"/>
    <cellStyle name="Обычный 5 7" xfId="2182"/>
    <cellStyle name="Обычный 5 8" xfId="2183"/>
    <cellStyle name="Обычный 5 9" xfId="2184"/>
    <cellStyle name="Обычный 5_15_06_2014_prinevskoe" xfId="2185"/>
    <cellStyle name="Обычный 6" xfId="2186"/>
    <cellStyle name="Обычный 6 10" xfId="2187"/>
    <cellStyle name="Обычный 6 11" xfId="2188"/>
    <cellStyle name="Обычный 6 12" xfId="2189"/>
    <cellStyle name="Обычный 6 12 2" xfId="3830"/>
    <cellStyle name="Обычный 6 12 3" xfId="3831"/>
    <cellStyle name="Обычный 6 13" xfId="2190"/>
    <cellStyle name="Обычный 6 14" xfId="2191"/>
    <cellStyle name="Обычный 6 15" xfId="2192"/>
    <cellStyle name="Обычный 6 16" xfId="2193"/>
    <cellStyle name="Обычный 6 17" xfId="2194"/>
    <cellStyle name="Обычный 6 2" xfId="2195"/>
    <cellStyle name="Обычный 6 2 2" xfId="2196"/>
    <cellStyle name="Обычный 6 2 3" xfId="3832"/>
    <cellStyle name="Обычный 6 3" xfId="2197"/>
    <cellStyle name="Обычный 6 4" xfId="2198"/>
    <cellStyle name="Обычный 6 5" xfId="2199"/>
    <cellStyle name="Обычный 6 6" xfId="2200"/>
    <cellStyle name="Обычный 6 7" xfId="2201"/>
    <cellStyle name="Обычный 6 8" xfId="2202"/>
    <cellStyle name="Обычный 6 9" xfId="2203"/>
    <cellStyle name="Обычный 6_Гермес 26.09.15" xfId="3833"/>
    <cellStyle name="Обычный 7" xfId="2204"/>
    <cellStyle name="Обычный 7 10" xfId="2205"/>
    <cellStyle name="Обычный 7 11" xfId="2206"/>
    <cellStyle name="Обычный 7 12" xfId="2207"/>
    <cellStyle name="Обычный 7 13" xfId="2208"/>
    <cellStyle name="Обычный 7 13 2" xfId="3835"/>
    <cellStyle name="Обычный 7 14" xfId="2209"/>
    <cellStyle name="Обычный 7 15" xfId="3834"/>
    <cellStyle name="Обычный 7 2" xfId="2210"/>
    <cellStyle name="Обычный 7 3" xfId="2211"/>
    <cellStyle name="Обычный 7 4" xfId="2212"/>
    <cellStyle name="Обычный 7 5" xfId="2213"/>
    <cellStyle name="Обычный 7 6" xfId="2214"/>
    <cellStyle name="Обычный 7 7" xfId="2215"/>
    <cellStyle name="Обычный 7 8" xfId="2216"/>
    <cellStyle name="Обычный 7 9" xfId="2217"/>
    <cellStyle name="Обычный 8" xfId="2218"/>
    <cellStyle name="Обычный 8 10" xfId="2219"/>
    <cellStyle name="Обычный 8 2" xfId="2220"/>
    <cellStyle name="Обычный 8 3" xfId="2221"/>
    <cellStyle name="Обычный 8 4" xfId="2222"/>
    <cellStyle name="Обычный 8 5" xfId="2223"/>
    <cellStyle name="Обычный 8 6" xfId="2224"/>
    <cellStyle name="Обычный 8 7" xfId="2225"/>
    <cellStyle name="Обычный 8 8" xfId="2226"/>
    <cellStyle name="Обычный 8 9" xfId="2227"/>
    <cellStyle name="Обычный 9" xfId="2228"/>
    <cellStyle name="Обычный 9 2" xfId="2229"/>
    <cellStyle name="Обычный 9 3" xfId="3836"/>
    <cellStyle name="Обычный_База 2 2 2 2 2 2" xfId="2230"/>
    <cellStyle name="Обычный_База_База1 2_База1 (version 1)" xfId="2231"/>
    <cellStyle name="Обычный_Выездка технические1 2" xfId="2232"/>
    <cellStyle name="Обычный_Выездка технические1 2 2" xfId="2233"/>
    <cellStyle name="Обычный_Выездка технические1 3" xfId="2234"/>
    <cellStyle name="Обычный_Выездка технические1 3 2" xfId="2235"/>
    <cellStyle name="Обычный_Измайлово-2003" xfId="2236"/>
    <cellStyle name="Обычный_Измайлово-2003 2" xfId="2237"/>
    <cellStyle name="Обычный_конкур1 2 2" xfId="2238"/>
    <cellStyle name="Обычный_конкур1 2 2 2" xfId="2336"/>
    <cellStyle name="Обычный_конкур1 2 2 3" xfId="3837"/>
    <cellStyle name="Обычный_Лист Microsoft Excel" xfId="2239"/>
    <cellStyle name="Обычный_Лист Microsoft Excel 10" xfId="2240"/>
    <cellStyle name="Обычный_Лист Microsoft Excel 10 2" xfId="2241"/>
    <cellStyle name="Обычный_Лист Microsoft Excel 10 3" xfId="3838"/>
    <cellStyle name="Обычный_Лист Microsoft Excel 11" xfId="2242"/>
    <cellStyle name="Обычный_Лист Microsoft Excel 11 2" xfId="2334"/>
    <cellStyle name="Обычный_Лист Microsoft Excel 2" xfId="2243"/>
    <cellStyle name="Обычный_Лист Microsoft Excel 2 12" xfId="2244"/>
    <cellStyle name="Обычный_Лист Microsoft Excel 2 12 2" xfId="3839"/>
    <cellStyle name="Обычный_Лист Microsoft Excel 3" xfId="2245"/>
    <cellStyle name="Обычный_Лист Microsoft Excel 3 2" xfId="2246"/>
    <cellStyle name="Обычный_Лист Microsoft Excel 4 2" xfId="2247"/>
    <cellStyle name="Обычный_Россия (В) юниоры 2_Стартовые 04-06.04.13" xfId="2248"/>
    <cellStyle name="Плохой" xfId="2249" builtinId="27" customBuiltin="1"/>
    <cellStyle name="Плохой 2" xfId="2250"/>
    <cellStyle name="Плохой 2 2" xfId="3840"/>
    <cellStyle name="Плохой 3" xfId="2251"/>
    <cellStyle name="Плохой 3 2" xfId="3841"/>
    <cellStyle name="Плохой 4" xfId="2252"/>
    <cellStyle name="Плохой 4 2" xfId="3842"/>
    <cellStyle name="Плохой 5" xfId="2253"/>
    <cellStyle name="Плохой 5 2" xfId="2254"/>
    <cellStyle name="Плохой 6" xfId="2255"/>
    <cellStyle name="Плохой 6 2" xfId="2256"/>
    <cellStyle name="Плохой 7" xfId="2257"/>
    <cellStyle name="Плохой 7 2" xfId="2258"/>
    <cellStyle name="Плохой 8" xfId="2259"/>
    <cellStyle name="Пояснение" xfId="2260" builtinId="53" customBuiltin="1"/>
    <cellStyle name="Пояснение 2" xfId="2261"/>
    <cellStyle name="Пояснение 2 2" xfId="3843"/>
    <cellStyle name="Пояснение 3" xfId="2262"/>
    <cellStyle name="Пояснение 3 2" xfId="3844"/>
    <cellStyle name="Пояснение 4" xfId="2263"/>
    <cellStyle name="Пояснение 4 2" xfId="2264"/>
    <cellStyle name="Пояснение 5" xfId="2265"/>
    <cellStyle name="Пояснение 5 2" xfId="2266"/>
    <cellStyle name="Пояснение 6" xfId="2267"/>
    <cellStyle name="Пояснение 6 2" xfId="2268"/>
    <cellStyle name="Пояснение 7" xfId="2269"/>
    <cellStyle name="Примечание" xfId="2270" builtinId="10" customBuiltin="1"/>
    <cellStyle name="Примечание 2" xfId="2271"/>
    <cellStyle name="Примечание 2 2" xfId="3845"/>
    <cellStyle name="Примечание 2 3" xfId="3846"/>
    <cellStyle name="Примечание 3" xfId="2272"/>
    <cellStyle name="Примечание 4" xfId="2273"/>
    <cellStyle name="Примечание 5" xfId="2274"/>
    <cellStyle name="Примечание 6" xfId="2275"/>
    <cellStyle name="Примечание 6 2" xfId="2276"/>
    <cellStyle name="Примечание 6 3" xfId="3847"/>
    <cellStyle name="Примечание 7" xfId="2277"/>
    <cellStyle name="Примечание 7 2" xfId="2278"/>
    <cellStyle name="Примечание 8" xfId="2279"/>
    <cellStyle name="Примечание 8 2" xfId="2280"/>
    <cellStyle name="Примечание 9" xfId="2281"/>
    <cellStyle name="Процентный 2" xfId="2282"/>
    <cellStyle name="Процентный 2 2" xfId="3848"/>
    <cellStyle name="Связанная ячейка" xfId="2283" builtinId="24" customBuiltin="1"/>
    <cellStyle name="Связанная ячейка 2" xfId="2284"/>
    <cellStyle name="Связанная ячейка 2 2" xfId="3849"/>
    <cellStyle name="Связанная ячейка 3" xfId="2285"/>
    <cellStyle name="Связанная ячейка 3 2" xfId="3850"/>
    <cellStyle name="Связанная ячейка 4" xfId="2286"/>
    <cellStyle name="Связанная ячейка 4 2" xfId="2287"/>
    <cellStyle name="Связанная ячейка 5" xfId="2288"/>
    <cellStyle name="Связанная ячейка 5 2" xfId="2289"/>
    <cellStyle name="Связанная ячейка 6" xfId="2290"/>
    <cellStyle name="Связанная ячейка 6 2" xfId="2291"/>
    <cellStyle name="Связанная ячейка 7" xfId="2292"/>
    <cellStyle name="Текст предупреждения" xfId="2293" builtinId="11" customBuiltin="1"/>
    <cellStyle name="Текст предупреждения 2" xfId="2294"/>
    <cellStyle name="Текст предупреждения 2 2" xfId="3851"/>
    <cellStyle name="Текст предупреждения 3" xfId="2295"/>
    <cellStyle name="Текст предупреждения 3 2" xfId="3852"/>
    <cellStyle name="Текст предупреждения 4" xfId="2296"/>
    <cellStyle name="Текст предупреждения 4 2" xfId="2297"/>
    <cellStyle name="Текст предупреждения 5" xfId="2298"/>
    <cellStyle name="Текст предупреждения 5 2" xfId="2299"/>
    <cellStyle name="Текст предупреждения 6" xfId="2300"/>
    <cellStyle name="Текст предупреждения 6 2" xfId="2301"/>
    <cellStyle name="Текст предупреждения 7" xfId="2302"/>
    <cellStyle name="Финансовый 2" xfId="2303"/>
    <cellStyle name="Финансовый 2 2" xfId="2304"/>
    <cellStyle name="Финансовый 2 2 2" xfId="2305"/>
    <cellStyle name="Финансовый 2 2 2 2" xfId="2306"/>
    <cellStyle name="Финансовый 2 2 2 2 2" xfId="3853"/>
    <cellStyle name="Финансовый 2 2 3" xfId="2307"/>
    <cellStyle name="Финансовый 2 2 3 2" xfId="3854"/>
    <cellStyle name="Финансовый 2 2 3 3" xfId="3855"/>
    <cellStyle name="Финансовый 2 2 3 4" xfId="3856"/>
    <cellStyle name="Финансовый 2 2 3 5" xfId="3857"/>
    <cellStyle name="Финансовый 2 2 3 6" xfId="3858"/>
    <cellStyle name="Финансовый 2 2 4" xfId="2308"/>
    <cellStyle name="Финансовый 2 2 4 2" xfId="2309"/>
    <cellStyle name="Финансовый 2 2 4 2 2" xfId="3859"/>
    <cellStyle name="Финансовый 2 2 5" xfId="2310"/>
    <cellStyle name="Финансовый 2 2 5 2" xfId="2311"/>
    <cellStyle name="Финансовый 2 2 5 2 2" xfId="3860"/>
    <cellStyle name="Финансовый 2 2 6" xfId="2312"/>
    <cellStyle name="Финансовый 2 2 6 2" xfId="2313"/>
    <cellStyle name="Финансовый 2 2 6 2 2" xfId="3861"/>
    <cellStyle name="Финансовый 2 2 7" xfId="3862"/>
    <cellStyle name="Финансовый 2 3" xfId="2314"/>
    <cellStyle name="Финансовый 2 3 2" xfId="2315"/>
    <cellStyle name="Финансовый 2 3 2 2" xfId="3863"/>
    <cellStyle name="Финансовый 2 4" xfId="2316"/>
    <cellStyle name="Финансовый 2 4 2" xfId="2317"/>
    <cellStyle name="Финансовый 2 4 2 2" xfId="3864"/>
    <cellStyle name="Финансовый 2 5" xfId="3865"/>
    <cellStyle name="Финансовый 2 6" xfId="3866"/>
    <cellStyle name="Финансовый 2 7" xfId="3867"/>
    <cellStyle name="Финансовый 2 8" xfId="3868"/>
    <cellStyle name="Финансовый 2 9" xfId="3869"/>
    <cellStyle name="Финансовый 3" xfId="2318"/>
    <cellStyle name="Финансовый 3 2" xfId="2319"/>
    <cellStyle name="Финансовый 3 2 2" xfId="3870"/>
    <cellStyle name="Финансовый 3 2 2 2" xfId="3871"/>
    <cellStyle name="Финансовый 3 3" xfId="2320"/>
    <cellStyle name="Финансовый 3 3 2" xfId="3873"/>
    <cellStyle name="Финансовый 3 3 3" xfId="3872"/>
    <cellStyle name="Финансовый 3 4" xfId="2321"/>
    <cellStyle name="Финансовый 4" xfId="2322"/>
    <cellStyle name="Финансовый 4 2" xfId="3874"/>
    <cellStyle name="Финансовый 4 2 2" xfId="3875"/>
    <cellStyle name="Финансовый 4 2 3" xfId="3876"/>
    <cellStyle name="Финансовый 4 2 4" xfId="3877"/>
    <cellStyle name="Финансовый 4 2 5" xfId="3878"/>
    <cellStyle name="Финансовый 4 2 6" xfId="3879"/>
    <cellStyle name="Финансовый 4 3" xfId="3880"/>
    <cellStyle name="Финансовый 4 4" xfId="3881"/>
    <cellStyle name="Хороший" xfId="2323" builtinId="26" customBuiltin="1"/>
    <cellStyle name="Хороший 2" xfId="2324"/>
    <cellStyle name="Хороший 2 2" xfId="3882"/>
    <cellStyle name="Хороший 3" xfId="2325"/>
    <cellStyle name="Хороший 3 2" xfId="3883"/>
    <cellStyle name="Хороший 4" xfId="2326"/>
    <cellStyle name="Хороший 4 2" xfId="3884"/>
    <cellStyle name="Хороший 5" xfId="2327"/>
    <cellStyle name="Хороший 5 2" xfId="2328"/>
    <cellStyle name="Хороший 6" xfId="2329"/>
    <cellStyle name="Хороший 6 2" xfId="2330"/>
    <cellStyle name="Хороший 7" xfId="2331"/>
    <cellStyle name="Хороший 7 2" xfId="2332"/>
    <cellStyle name="Хороший 8" xfId="23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7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3</xdr:col>
      <xdr:colOff>1343404</xdr:colOff>
      <xdr:row>0</xdr:row>
      <xdr:rowOff>647700</xdr:rowOff>
    </xdr:to>
    <xdr:pic>
      <xdr:nvPicPr>
        <xdr:cNvPr id="48246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33350"/>
          <a:ext cx="1591054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952500</xdr:colOff>
      <xdr:row>0</xdr:row>
      <xdr:rowOff>133350</xdr:rowOff>
    </xdr:from>
    <xdr:to>
      <xdr:col>11</xdr:col>
      <xdr:colOff>824613</xdr:colOff>
      <xdr:row>0</xdr:row>
      <xdr:rowOff>657225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43925" y="133350"/>
          <a:ext cx="1548513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1</xdr:row>
      <xdr:rowOff>0</xdr:rowOff>
    </xdr:to>
    <xdr:pic>
      <xdr:nvPicPr>
        <xdr:cNvPr id="466677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171451</xdr:colOff>
      <xdr:row>0</xdr:row>
      <xdr:rowOff>57150</xdr:rowOff>
    </xdr:from>
    <xdr:to>
      <xdr:col>25</xdr:col>
      <xdr:colOff>390526</xdr:colOff>
      <xdr:row>1</xdr:row>
      <xdr:rowOff>19050</xdr:rowOff>
    </xdr:to>
    <xdr:pic>
      <xdr:nvPicPr>
        <xdr:cNvPr id="4666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30226" y="57150"/>
          <a:ext cx="1885950" cy="657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1</xdr:row>
      <xdr:rowOff>0</xdr:rowOff>
    </xdr:to>
    <xdr:pic>
      <xdr:nvPicPr>
        <xdr:cNvPr id="46383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0</xdr:rowOff>
    </xdr:to>
    <xdr:pic>
      <xdr:nvPicPr>
        <xdr:cNvPr id="463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58650" y="104775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5</xdr:col>
      <xdr:colOff>191171</xdr:colOff>
      <xdr:row>2</xdr:row>
      <xdr:rowOff>38100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2448596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92075</xdr:colOff>
      <xdr:row>0</xdr:row>
      <xdr:rowOff>101600</xdr:rowOff>
    </xdr:from>
    <xdr:to>
      <xdr:col>26</xdr:col>
      <xdr:colOff>292100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22325" y="101600"/>
          <a:ext cx="15906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48643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238125</xdr:colOff>
      <xdr:row>0</xdr:row>
      <xdr:rowOff>749300</xdr:rowOff>
    </xdr:to>
    <xdr:pic>
      <xdr:nvPicPr>
        <xdr:cNvPr id="486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01600"/>
          <a:ext cx="15525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396875</xdr:rowOff>
    </xdr:from>
    <xdr:to>
      <xdr:col>6</xdr:col>
      <xdr:colOff>38100</xdr:colOff>
      <xdr:row>3</xdr:row>
      <xdr:rowOff>133350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6875"/>
          <a:ext cx="2527300" cy="93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1438275</xdr:colOff>
      <xdr:row>0</xdr:row>
      <xdr:rowOff>495300</xdr:rowOff>
    </xdr:from>
    <xdr:to>
      <xdr:col>12</xdr:col>
      <xdr:colOff>704850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72400" y="495300"/>
          <a:ext cx="1790700" cy="638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0</xdr:row>
      <xdr:rowOff>0</xdr:rowOff>
    </xdr:from>
    <xdr:to>
      <xdr:col>6</xdr:col>
      <xdr:colOff>285749</xdr:colOff>
      <xdr:row>0</xdr:row>
      <xdr:rowOff>676275</xdr:rowOff>
    </xdr:to>
    <xdr:pic>
      <xdr:nvPicPr>
        <xdr:cNvPr id="48747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4" y="0"/>
          <a:ext cx="25431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314325</xdr:colOff>
      <xdr:row>0</xdr:row>
      <xdr:rowOff>104775</xdr:rowOff>
    </xdr:from>
    <xdr:to>
      <xdr:col>25</xdr:col>
      <xdr:colOff>381000</xdr:colOff>
      <xdr:row>0</xdr:row>
      <xdr:rowOff>752475</xdr:rowOff>
    </xdr:to>
    <xdr:pic>
      <xdr:nvPicPr>
        <xdr:cNvPr id="487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7175" y="104775"/>
          <a:ext cx="17811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190500</xdr:rowOff>
    </xdr:from>
    <xdr:to>
      <xdr:col>4</xdr:col>
      <xdr:colOff>533400</xdr:colOff>
      <xdr:row>2</xdr:row>
      <xdr:rowOff>76200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19431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1666875</xdr:colOff>
      <xdr:row>0</xdr:row>
      <xdr:rowOff>209550</xdr:rowOff>
    </xdr:from>
    <xdr:to>
      <xdr:col>12</xdr:col>
      <xdr:colOff>714375</xdr:colOff>
      <xdr:row>2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1425" y="209550"/>
          <a:ext cx="15906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4</xdr:col>
      <xdr:colOff>504825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009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171451</xdr:colOff>
      <xdr:row>0</xdr:row>
      <xdr:rowOff>57150</xdr:rowOff>
    </xdr:from>
    <xdr:to>
      <xdr:col>25</xdr:col>
      <xdr:colOff>390526</xdr:colOff>
      <xdr:row>1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30226" y="57150"/>
          <a:ext cx="1228725" cy="657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4</xdr:col>
      <xdr:colOff>209550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1907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72950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76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72950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57150</xdr:rowOff>
    </xdr:from>
    <xdr:to>
      <xdr:col>19</xdr:col>
      <xdr:colOff>752475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22300" y="57150"/>
          <a:ext cx="1387475" cy="555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47624</xdr:colOff>
      <xdr:row>0</xdr:row>
      <xdr:rowOff>28575</xdr:rowOff>
    </xdr:from>
    <xdr:to>
      <xdr:col>4</xdr:col>
      <xdr:colOff>123824</xdr:colOff>
      <xdr:row>1</xdr:row>
      <xdr:rowOff>123825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4" y="28575"/>
          <a:ext cx="2124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85725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1431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87300" y="152400"/>
          <a:ext cx="17716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238125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295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11050" y="152400"/>
          <a:ext cx="17716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76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72950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6</xdr:col>
      <xdr:colOff>581025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20383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342900</xdr:colOff>
      <xdr:row>0</xdr:row>
      <xdr:rowOff>85725</xdr:rowOff>
    </xdr:from>
    <xdr:to>
      <xdr:col>24</xdr:col>
      <xdr:colOff>695325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5975" y="85725"/>
          <a:ext cx="15716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6</xdr:col>
      <xdr:colOff>47625</xdr:colOff>
      <xdr:row>1</xdr:row>
      <xdr:rowOff>76200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675"/>
          <a:ext cx="24288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77700" y="104775"/>
          <a:ext cx="1771650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4</xdr:col>
      <xdr:colOff>361950</xdr:colOff>
      <xdr:row>1</xdr:row>
      <xdr:rowOff>128868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33350"/>
          <a:ext cx="2390775" cy="690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0175" y="104775"/>
          <a:ext cx="1771650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473075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15800" y="101600"/>
          <a:ext cx="17875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5</xdr:col>
      <xdr:colOff>219075</xdr:colOff>
      <xdr:row>1</xdr:row>
      <xdr:rowOff>180975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04775"/>
          <a:ext cx="27336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104774</xdr:rowOff>
    </xdr:from>
    <xdr:to>
      <xdr:col>25</xdr:col>
      <xdr:colOff>295275</xdr:colOff>
      <xdr:row>1</xdr:row>
      <xdr:rowOff>142874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49225" y="104774"/>
          <a:ext cx="1771650" cy="733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6</xdr:col>
      <xdr:colOff>57150</xdr:colOff>
      <xdr:row>1</xdr:row>
      <xdr:rowOff>76200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104774</xdr:rowOff>
    </xdr:from>
    <xdr:to>
      <xdr:col>25</xdr:col>
      <xdr:colOff>295275</xdr:colOff>
      <xdr:row>1</xdr:row>
      <xdr:rowOff>123824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44400" y="104774"/>
          <a:ext cx="177165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2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5325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33"/>
  <sheetViews>
    <sheetView view="pageBreakPreview" topLeftCell="A49" zoomScaleSheetLayoutView="100" workbookViewId="0">
      <selection activeCell="J72" sqref="J72"/>
    </sheetView>
  </sheetViews>
  <sheetFormatPr defaultRowHeight="12.75"/>
  <cols>
    <col min="1" max="1" width="5.5703125" style="33" customWidth="1"/>
    <col min="2" max="3" width="4.28515625" style="33" hidden="1" customWidth="1"/>
    <col min="4" max="4" width="22.42578125" style="31" customWidth="1"/>
    <col min="5" max="5" width="7.42578125" style="31" customWidth="1"/>
    <col min="6" max="6" width="5.5703125" style="31" customWidth="1"/>
    <col min="7" max="7" width="35.140625" style="31" customWidth="1"/>
    <col min="8" max="8" width="8.85546875" style="31" customWidth="1"/>
    <col min="9" max="9" width="16" style="34" customWidth="1"/>
    <col min="10" max="10" width="15" style="34" customWidth="1"/>
    <col min="11" max="11" width="26.140625" style="35" customWidth="1"/>
    <col min="12" max="12" width="13.85546875" style="31" customWidth="1"/>
    <col min="13" max="16384" width="9.140625" style="31"/>
  </cols>
  <sheetData>
    <row r="1" spans="1:12" ht="111" customHeight="1">
      <c r="A1" s="390" t="s">
        <v>238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s="42" customFormat="1" ht="13.15" customHeight="1">
      <c r="A2" s="391" t="s">
        <v>17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ht="15.95" customHeight="1">
      <c r="A3" s="354" t="s">
        <v>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1:12" s="47" customFormat="1" ht="15" customHeight="1">
      <c r="A4" s="192" t="s">
        <v>46</v>
      </c>
      <c r="B4" s="43"/>
      <c r="C4" s="43"/>
      <c r="D4" s="44"/>
      <c r="E4" s="44"/>
      <c r="F4" s="44"/>
      <c r="G4" s="45"/>
      <c r="H4" s="45"/>
      <c r="I4" s="46"/>
      <c r="J4" s="46"/>
      <c r="L4" s="193" t="s">
        <v>239</v>
      </c>
    </row>
    <row r="5" spans="1:12" s="32" customFormat="1" ht="60" customHeight="1">
      <c r="A5" s="48" t="s">
        <v>1</v>
      </c>
      <c r="B5" s="48" t="s">
        <v>2</v>
      </c>
      <c r="C5" s="48" t="s">
        <v>12</v>
      </c>
      <c r="D5" s="49" t="s">
        <v>10</v>
      </c>
      <c r="E5" s="49" t="s">
        <v>3</v>
      </c>
      <c r="F5" s="48" t="s">
        <v>13</v>
      </c>
      <c r="G5" s="49" t="s">
        <v>11</v>
      </c>
      <c r="H5" s="49" t="s">
        <v>3</v>
      </c>
      <c r="I5" s="49" t="s">
        <v>4</v>
      </c>
      <c r="J5" s="49" t="s">
        <v>5</v>
      </c>
      <c r="K5" s="49" t="s">
        <v>6</v>
      </c>
      <c r="L5" s="49" t="s">
        <v>7</v>
      </c>
    </row>
    <row r="6" spans="1:12" s="32" customFormat="1" ht="33.75" customHeight="1">
      <c r="A6" s="52">
        <v>1</v>
      </c>
      <c r="B6" s="38"/>
      <c r="C6" s="38"/>
      <c r="D6" s="196" t="s">
        <v>705</v>
      </c>
      <c r="E6" s="197" t="s">
        <v>614</v>
      </c>
      <c r="F6" s="198" t="s">
        <v>8</v>
      </c>
      <c r="G6" s="199" t="s">
        <v>690</v>
      </c>
      <c r="H6" s="197" t="s">
        <v>603</v>
      </c>
      <c r="I6" s="198" t="s">
        <v>604</v>
      </c>
      <c r="J6" s="198" t="s">
        <v>461</v>
      </c>
      <c r="K6" s="200" t="s">
        <v>606</v>
      </c>
      <c r="L6" s="50" t="s">
        <v>106</v>
      </c>
    </row>
    <row r="7" spans="1:12" s="32" customFormat="1" ht="33.75" customHeight="1">
      <c r="A7" s="52">
        <v>2</v>
      </c>
      <c r="B7" s="38"/>
      <c r="C7" s="38"/>
      <c r="D7" s="196" t="s">
        <v>211</v>
      </c>
      <c r="E7" s="197" t="s">
        <v>207</v>
      </c>
      <c r="F7" s="198" t="s">
        <v>8</v>
      </c>
      <c r="G7" s="199" t="s">
        <v>212</v>
      </c>
      <c r="H7" s="197" t="s">
        <v>208</v>
      </c>
      <c r="I7" s="198" t="s">
        <v>209</v>
      </c>
      <c r="J7" s="198" t="s">
        <v>210</v>
      </c>
      <c r="K7" s="200" t="s">
        <v>97</v>
      </c>
      <c r="L7" s="50" t="s">
        <v>106</v>
      </c>
    </row>
    <row r="8" spans="1:12" s="32" customFormat="1" ht="33.75" customHeight="1">
      <c r="A8" s="52">
        <v>3</v>
      </c>
      <c r="B8" s="38"/>
      <c r="C8" s="38"/>
      <c r="D8" s="196" t="s">
        <v>501</v>
      </c>
      <c r="E8" s="197" t="s">
        <v>502</v>
      </c>
      <c r="F8" s="198" t="s">
        <v>8</v>
      </c>
      <c r="G8" s="199" t="s">
        <v>503</v>
      </c>
      <c r="H8" s="197" t="s">
        <v>504</v>
      </c>
      <c r="I8" s="198" t="s">
        <v>158</v>
      </c>
      <c r="J8" s="198" t="s">
        <v>158</v>
      </c>
      <c r="K8" s="200" t="s">
        <v>434</v>
      </c>
      <c r="L8" s="50" t="s">
        <v>106</v>
      </c>
    </row>
    <row r="9" spans="1:12" s="32" customFormat="1" ht="33.75" customHeight="1">
      <c r="A9" s="52">
        <v>4</v>
      </c>
      <c r="B9" s="38"/>
      <c r="C9" s="38"/>
      <c r="D9" s="196" t="s">
        <v>365</v>
      </c>
      <c r="E9" s="197" t="s">
        <v>366</v>
      </c>
      <c r="F9" s="198">
        <v>1</v>
      </c>
      <c r="G9" s="199" t="s">
        <v>367</v>
      </c>
      <c r="H9" s="197" t="s">
        <v>368</v>
      </c>
      <c r="I9" s="198" t="s">
        <v>369</v>
      </c>
      <c r="J9" s="198" t="s">
        <v>370</v>
      </c>
      <c r="K9" s="237" t="s">
        <v>564</v>
      </c>
      <c r="L9" s="50" t="s">
        <v>106</v>
      </c>
    </row>
    <row r="10" spans="1:12" s="32" customFormat="1" ht="33.75" customHeight="1">
      <c r="A10" s="52">
        <v>5</v>
      </c>
      <c r="B10" s="38"/>
      <c r="C10" s="38"/>
      <c r="D10" s="196" t="s">
        <v>365</v>
      </c>
      <c r="E10" s="197" t="s">
        <v>366</v>
      </c>
      <c r="F10" s="198">
        <v>1</v>
      </c>
      <c r="G10" s="199" t="s">
        <v>706</v>
      </c>
      <c r="H10" s="197" t="s">
        <v>563</v>
      </c>
      <c r="I10" s="198" t="s">
        <v>369</v>
      </c>
      <c r="J10" s="198" t="s">
        <v>370</v>
      </c>
      <c r="K10" s="200" t="s">
        <v>564</v>
      </c>
      <c r="L10" s="50" t="s">
        <v>106</v>
      </c>
    </row>
    <row r="11" spans="1:12" s="32" customFormat="1" ht="33.75" customHeight="1">
      <c r="A11" s="52">
        <v>6</v>
      </c>
      <c r="B11" s="38"/>
      <c r="C11" s="38"/>
      <c r="D11" s="196" t="s">
        <v>250</v>
      </c>
      <c r="E11" s="197" t="s">
        <v>251</v>
      </c>
      <c r="F11" s="198" t="s">
        <v>8</v>
      </c>
      <c r="G11" s="199" t="s">
        <v>252</v>
      </c>
      <c r="H11" s="197" t="s">
        <v>253</v>
      </c>
      <c r="I11" s="198" t="s">
        <v>254</v>
      </c>
      <c r="J11" s="198" t="s">
        <v>108</v>
      </c>
      <c r="K11" s="200" t="s">
        <v>97</v>
      </c>
      <c r="L11" s="50" t="s">
        <v>106</v>
      </c>
    </row>
    <row r="12" spans="1:12" s="32" customFormat="1" ht="33.75" customHeight="1">
      <c r="A12" s="52">
        <v>7</v>
      </c>
      <c r="B12" s="336"/>
      <c r="C12" s="336"/>
      <c r="D12" s="322" t="s">
        <v>697</v>
      </c>
      <c r="E12" s="321" t="s">
        <v>682</v>
      </c>
      <c r="F12" s="286" t="s">
        <v>8</v>
      </c>
      <c r="G12" s="323" t="s">
        <v>698</v>
      </c>
      <c r="H12" s="321" t="s">
        <v>683</v>
      </c>
      <c r="I12" s="286" t="s">
        <v>684</v>
      </c>
      <c r="J12" s="286" t="s">
        <v>685</v>
      </c>
      <c r="K12" s="320" t="s">
        <v>686</v>
      </c>
      <c r="L12" s="50" t="s">
        <v>106</v>
      </c>
    </row>
    <row r="13" spans="1:12" s="32" customFormat="1" ht="33.75" customHeight="1">
      <c r="A13" s="52">
        <v>8</v>
      </c>
      <c r="B13" s="336"/>
      <c r="C13" s="336"/>
      <c r="D13" s="322" t="s">
        <v>703</v>
      </c>
      <c r="E13" s="321" t="s">
        <v>700</v>
      </c>
      <c r="F13" s="286" t="s">
        <v>8</v>
      </c>
      <c r="G13" s="323" t="s">
        <v>704</v>
      </c>
      <c r="H13" s="321" t="s">
        <v>701</v>
      </c>
      <c r="I13" s="286" t="s">
        <v>702</v>
      </c>
      <c r="J13" s="286" t="s">
        <v>702</v>
      </c>
      <c r="K13" s="320" t="s">
        <v>85</v>
      </c>
      <c r="L13" s="50" t="s">
        <v>106</v>
      </c>
    </row>
    <row r="14" spans="1:12" s="32" customFormat="1" ht="33.75" customHeight="1">
      <c r="A14" s="52">
        <v>9</v>
      </c>
      <c r="B14" s="38"/>
      <c r="C14" s="38"/>
      <c r="D14" s="196" t="s">
        <v>289</v>
      </c>
      <c r="E14" s="197" t="s">
        <v>290</v>
      </c>
      <c r="F14" s="198">
        <v>2</v>
      </c>
      <c r="G14" s="199" t="s">
        <v>291</v>
      </c>
      <c r="H14" s="197" t="s">
        <v>292</v>
      </c>
      <c r="I14" s="198" t="s">
        <v>293</v>
      </c>
      <c r="J14" s="198" t="s">
        <v>293</v>
      </c>
      <c r="K14" s="200" t="s">
        <v>260</v>
      </c>
      <c r="L14" s="50" t="s">
        <v>106</v>
      </c>
    </row>
    <row r="15" spans="1:12" s="32" customFormat="1" ht="33.75" customHeight="1">
      <c r="A15" s="52">
        <v>10</v>
      </c>
      <c r="B15" s="38"/>
      <c r="C15" s="38"/>
      <c r="D15" s="196" t="s">
        <v>505</v>
      </c>
      <c r="E15" s="197" t="s">
        <v>506</v>
      </c>
      <c r="F15" s="198" t="s">
        <v>8</v>
      </c>
      <c r="G15" s="199" t="s">
        <v>507</v>
      </c>
      <c r="H15" s="197" t="s">
        <v>508</v>
      </c>
      <c r="I15" s="198" t="s">
        <v>485</v>
      </c>
      <c r="J15" s="198" t="s">
        <v>485</v>
      </c>
      <c r="K15" s="200" t="s">
        <v>486</v>
      </c>
      <c r="L15" s="50" t="s">
        <v>106</v>
      </c>
    </row>
    <row r="16" spans="1:12" s="32" customFormat="1" ht="33.75" customHeight="1">
      <c r="A16" s="52">
        <v>11</v>
      </c>
      <c r="B16" s="38"/>
      <c r="C16" s="38"/>
      <c r="D16" s="196" t="s">
        <v>408</v>
      </c>
      <c r="E16" s="197" t="s">
        <v>409</v>
      </c>
      <c r="F16" s="198" t="s">
        <v>39</v>
      </c>
      <c r="G16" s="199" t="s">
        <v>410</v>
      </c>
      <c r="H16" s="197" t="s">
        <v>411</v>
      </c>
      <c r="I16" s="198" t="s">
        <v>62</v>
      </c>
      <c r="J16" s="198" t="s">
        <v>375</v>
      </c>
      <c r="K16" s="200" t="s">
        <v>147</v>
      </c>
      <c r="L16" s="50" t="s">
        <v>106</v>
      </c>
    </row>
    <row r="17" spans="1:12" s="32" customFormat="1" ht="33.75" customHeight="1">
      <c r="A17" s="52">
        <v>12</v>
      </c>
      <c r="B17" s="38"/>
      <c r="C17" s="38"/>
      <c r="D17" s="196" t="s">
        <v>178</v>
      </c>
      <c r="E17" s="197" t="s">
        <v>94</v>
      </c>
      <c r="F17" s="198" t="s">
        <v>38</v>
      </c>
      <c r="G17" s="199" t="s">
        <v>179</v>
      </c>
      <c r="H17" s="197" t="s">
        <v>105</v>
      </c>
      <c r="I17" s="198" t="s">
        <v>95</v>
      </c>
      <c r="J17" s="198" t="s">
        <v>96</v>
      </c>
      <c r="K17" s="237" t="s">
        <v>97</v>
      </c>
      <c r="L17" s="50" t="s">
        <v>106</v>
      </c>
    </row>
    <row r="18" spans="1:12" s="32" customFormat="1" ht="33.75" customHeight="1">
      <c r="A18" s="52">
        <v>13</v>
      </c>
      <c r="B18" s="38"/>
      <c r="C18" s="38"/>
      <c r="D18" s="196" t="s">
        <v>565</v>
      </c>
      <c r="E18" s="197" t="s">
        <v>566</v>
      </c>
      <c r="F18" s="198" t="s">
        <v>8</v>
      </c>
      <c r="G18" s="199" t="s">
        <v>567</v>
      </c>
      <c r="H18" s="197" t="s">
        <v>568</v>
      </c>
      <c r="I18" s="198" t="s">
        <v>569</v>
      </c>
      <c r="J18" s="198" t="s">
        <v>108</v>
      </c>
      <c r="K18" s="200" t="s">
        <v>570</v>
      </c>
      <c r="L18" s="50" t="s">
        <v>106</v>
      </c>
    </row>
    <row r="19" spans="1:12" s="32" customFormat="1" ht="33.75" customHeight="1">
      <c r="A19" s="52">
        <v>14</v>
      </c>
      <c r="B19" s="38"/>
      <c r="C19" s="38"/>
      <c r="D19" s="196" t="s">
        <v>456</v>
      </c>
      <c r="E19" s="197" t="s">
        <v>457</v>
      </c>
      <c r="F19" s="198" t="s">
        <v>8</v>
      </c>
      <c r="G19" s="199" t="s">
        <v>458</v>
      </c>
      <c r="H19" s="197" t="s">
        <v>459</v>
      </c>
      <c r="I19" s="198" t="s">
        <v>460</v>
      </c>
      <c r="J19" s="198" t="s">
        <v>461</v>
      </c>
      <c r="K19" s="237" t="s">
        <v>473</v>
      </c>
      <c r="L19" s="50" t="s">
        <v>106</v>
      </c>
    </row>
    <row r="20" spans="1:12" s="32" customFormat="1" ht="33.75" customHeight="1">
      <c r="A20" s="52">
        <v>15</v>
      </c>
      <c r="B20" s="38"/>
      <c r="C20" s="38"/>
      <c r="D20" s="196" t="s">
        <v>172</v>
      </c>
      <c r="E20" s="197" t="s">
        <v>100</v>
      </c>
      <c r="F20" s="198">
        <v>2</v>
      </c>
      <c r="G20" s="199" t="s">
        <v>173</v>
      </c>
      <c r="H20" s="197" t="s">
        <v>159</v>
      </c>
      <c r="I20" s="198" t="s">
        <v>62</v>
      </c>
      <c r="J20" s="198" t="s">
        <v>60</v>
      </c>
      <c r="K20" s="237" t="s">
        <v>147</v>
      </c>
      <c r="L20" s="50" t="s">
        <v>106</v>
      </c>
    </row>
    <row r="21" spans="1:12" s="32" customFormat="1" ht="33.75" customHeight="1">
      <c r="A21" s="52">
        <v>16</v>
      </c>
      <c r="B21" s="336"/>
      <c r="C21" s="336"/>
      <c r="D21" s="322" t="s">
        <v>172</v>
      </c>
      <c r="E21" s="321" t="s">
        <v>100</v>
      </c>
      <c r="F21" s="286">
        <v>2</v>
      </c>
      <c r="G21" s="323" t="s">
        <v>688</v>
      </c>
      <c r="H21" s="321" t="s">
        <v>674</v>
      </c>
      <c r="I21" s="286" t="s">
        <v>62</v>
      </c>
      <c r="J21" s="286" t="s">
        <v>60</v>
      </c>
      <c r="K21" s="320" t="s">
        <v>147</v>
      </c>
      <c r="L21" s="50" t="s">
        <v>106</v>
      </c>
    </row>
    <row r="22" spans="1:12" s="32" customFormat="1" ht="33.75" customHeight="1">
      <c r="A22" s="52">
        <v>17</v>
      </c>
      <c r="B22" s="38"/>
      <c r="C22" s="38"/>
      <c r="D22" s="196" t="s">
        <v>555</v>
      </c>
      <c r="E22" s="197" t="s">
        <v>556</v>
      </c>
      <c r="F22" s="198">
        <v>2</v>
      </c>
      <c r="G22" s="199" t="s">
        <v>557</v>
      </c>
      <c r="H22" s="197" t="s">
        <v>558</v>
      </c>
      <c r="I22" s="198" t="s">
        <v>559</v>
      </c>
      <c r="J22" s="198" t="s">
        <v>461</v>
      </c>
      <c r="K22" s="200" t="s">
        <v>560</v>
      </c>
      <c r="L22" s="50" t="s">
        <v>106</v>
      </c>
    </row>
    <row r="23" spans="1:12" s="32" customFormat="1" ht="33.75" customHeight="1">
      <c r="A23" s="52">
        <v>18</v>
      </c>
      <c r="B23" s="38"/>
      <c r="C23" s="38"/>
      <c r="D23" s="196" t="s">
        <v>714</v>
      </c>
      <c r="E23" s="197" t="s">
        <v>556</v>
      </c>
      <c r="F23" s="198">
        <v>2</v>
      </c>
      <c r="G23" s="199" t="s">
        <v>693</v>
      </c>
      <c r="H23" s="197" t="s">
        <v>612</v>
      </c>
      <c r="I23" s="198" t="s">
        <v>559</v>
      </c>
      <c r="J23" s="198" t="s">
        <v>461</v>
      </c>
      <c r="K23" s="200" t="s">
        <v>560</v>
      </c>
      <c r="L23" s="50" t="s">
        <v>106</v>
      </c>
    </row>
    <row r="24" spans="1:12" s="32" customFormat="1" ht="33.75" customHeight="1">
      <c r="A24" s="52">
        <v>19</v>
      </c>
      <c r="B24" s="38"/>
      <c r="C24" s="38"/>
      <c r="D24" s="196" t="s">
        <v>462</v>
      </c>
      <c r="E24" s="197" t="s">
        <v>463</v>
      </c>
      <c r="F24" s="198">
        <v>2</v>
      </c>
      <c r="G24" s="199" t="s">
        <v>464</v>
      </c>
      <c r="H24" s="197" t="s">
        <v>465</v>
      </c>
      <c r="I24" s="198" t="s">
        <v>466</v>
      </c>
      <c r="J24" s="198" t="s">
        <v>210</v>
      </c>
      <c r="K24" s="237" t="s">
        <v>97</v>
      </c>
      <c r="L24" s="50" t="s">
        <v>106</v>
      </c>
    </row>
    <row r="25" spans="1:12" s="32" customFormat="1" ht="33.75" customHeight="1">
      <c r="A25" s="52">
        <v>20</v>
      </c>
      <c r="B25" s="38"/>
      <c r="C25" s="38"/>
      <c r="D25" s="196" t="s">
        <v>294</v>
      </c>
      <c r="E25" s="197" t="s">
        <v>295</v>
      </c>
      <c r="F25" s="198">
        <v>1</v>
      </c>
      <c r="G25" s="199" t="s">
        <v>296</v>
      </c>
      <c r="H25" s="197" t="s">
        <v>297</v>
      </c>
      <c r="I25" s="198" t="s">
        <v>62</v>
      </c>
      <c r="J25" s="198" t="s">
        <v>60</v>
      </c>
      <c r="K25" s="200" t="s">
        <v>147</v>
      </c>
      <c r="L25" s="50" t="s">
        <v>106</v>
      </c>
    </row>
    <row r="26" spans="1:12" s="32" customFormat="1" ht="33.75" customHeight="1">
      <c r="A26" s="52">
        <v>21</v>
      </c>
      <c r="B26" s="38"/>
      <c r="C26" s="38"/>
      <c r="D26" s="196" t="s">
        <v>294</v>
      </c>
      <c r="E26" s="197" t="s">
        <v>295</v>
      </c>
      <c r="F26" s="198">
        <v>1</v>
      </c>
      <c r="G26" s="318" t="s">
        <v>298</v>
      </c>
      <c r="H26" s="319" t="s">
        <v>299</v>
      </c>
      <c r="I26" s="198" t="s">
        <v>62</v>
      </c>
      <c r="J26" s="198" t="s">
        <v>60</v>
      </c>
      <c r="K26" s="200" t="s">
        <v>147</v>
      </c>
      <c r="L26" s="50" t="s">
        <v>106</v>
      </c>
    </row>
    <row r="27" spans="1:12" s="32" customFormat="1" ht="33.75" customHeight="1">
      <c r="A27" s="52">
        <v>22</v>
      </c>
      <c r="B27" s="38"/>
      <c r="C27" s="38"/>
      <c r="D27" s="196" t="s">
        <v>198</v>
      </c>
      <c r="E27" s="197" t="s">
        <v>185</v>
      </c>
      <c r="F27" s="198" t="s">
        <v>38</v>
      </c>
      <c r="G27" s="199" t="s">
        <v>571</v>
      </c>
      <c r="H27" s="197" t="s">
        <v>572</v>
      </c>
      <c r="I27" s="198" t="s">
        <v>573</v>
      </c>
      <c r="J27" s="198" t="s">
        <v>151</v>
      </c>
      <c r="K27" s="200" t="s">
        <v>186</v>
      </c>
      <c r="L27" s="50" t="s">
        <v>106</v>
      </c>
    </row>
    <row r="28" spans="1:12" s="32" customFormat="1" ht="33.75" customHeight="1">
      <c r="A28" s="52">
        <v>23</v>
      </c>
      <c r="B28" s="38"/>
      <c r="C28" s="38"/>
      <c r="D28" s="196" t="s">
        <v>637</v>
      </c>
      <c r="E28" s="197" t="s">
        <v>616</v>
      </c>
      <c r="F28" s="198" t="s">
        <v>8</v>
      </c>
      <c r="G28" s="199" t="s">
        <v>638</v>
      </c>
      <c r="H28" s="197" t="s">
        <v>617</v>
      </c>
      <c r="I28" s="198" t="s">
        <v>618</v>
      </c>
      <c r="J28" s="198" t="s">
        <v>118</v>
      </c>
      <c r="K28" s="320" t="s">
        <v>78</v>
      </c>
      <c r="L28" s="50" t="s">
        <v>106</v>
      </c>
    </row>
    <row r="29" spans="1:12" s="32" customFormat="1" ht="33.75" customHeight="1">
      <c r="A29" s="52">
        <v>24</v>
      </c>
      <c r="B29" s="38"/>
      <c r="C29" s="38"/>
      <c r="D29" s="196" t="s">
        <v>637</v>
      </c>
      <c r="E29" s="197" t="s">
        <v>616</v>
      </c>
      <c r="F29" s="198" t="s">
        <v>8</v>
      </c>
      <c r="G29" s="199" t="s">
        <v>130</v>
      </c>
      <c r="H29" s="197" t="s">
        <v>117</v>
      </c>
      <c r="I29" s="198" t="s">
        <v>118</v>
      </c>
      <c r="J29" s="198" t="s">
        <v>118</v>
      </c>
      <c r="K29" s="320" t="s">
        <v>78</v>
      </c>
      <c r="L29" s="50" t="s">
        <v>106</v>
      </c>
    </row>
    <row r="30" spans="1:12" s="32" customFormat="1" ht="33.75" customHeight="1">
      <c r="A30" s="52">
        <v>25</v>
      </c>
      <c r="B30" s="38"/>
      <c r="C30" s="38"/>
      <c r="D30" s="196" t="s">
        <v>495</v>
      </c>
      <c r="E30" s="197" t="s">
        <v>496</v>
      </c>
      <c r="F30" s="198" t="s">
        <v>38</v>
      </c>
      <c r="G30" s="199" t="s">
        <v>497</v>
      </c>
      <c r="H30" s="197" t="s">
        <v>498</v>
      </c>
      <c r="I30" s="198" t="s">
        <v>499</v>
      </c>
      <c r="J30" s="198" t="s">
        <v>108</v>
      </c>
      <c r="K30" s="200" t="s">
        <v>51</v>
      </c>
      <c r="L30" s="50" t="s">
        <v>106</v>
      </c>
    </row>
    <row r="31" spans="1:12" s="32" customFormat="1" ht="33.75" customHeight="1">
      <c r="A31" s="52">
        <v>26</v>
      </c>
      <c r="B31" s="38"/>
      <c r="C31" s="38"/>
      <c r="D31" s="196" t="s">
        <v>300</v>
      </c>
      <c r="E31" s="197" t="s">
        <v>301</v>
      </c>
      <c r="F31" s="198" t="s">
        <v>8</v>
      </c>
      <c r="G31" s="199" t="s">
        <v>302</v>
      </c>
      <c r="H31" s="197" t="s">
        <v>303</v>
      </c>
      <c r="I31" s="198" t="s">
        <v>304</v>
      </c>
      <c r="J31" s="198" t="s">
        <v>60</v>
      </c>
      <c r="K31" s="200" t="s">
        <v>147</v>
      </c>
      <c r="L31" s="50" t="s">
        <v>106</v>
      </c>
    </row>
    <row r="32" spans="1:12" s="32" customFormat="1" ht="33.75" customHeight="1">
      <c r="A32" s="52">
        <v>27</v>
      </c>
      <c r="B32" s="38"/>
      <c r="C32" s="38"/>
      <c r="D32" s="225" t="s">
        <v>305</v>
      </c>
      <c r="E32" s="197" t="s">
        <v>139</v>
      </c>
      <c r="F32" s="197" t="s">
        <v>8</v>
      </c>
      <c r="G32" s="199" t="s">
        <v>302</v>
      </c>
      <c r="H32" s="197" t="s">
        <v>303</v>
      </c>
      <c r="I32" s="198" t="s">
        <v>304</v>
      </c>
      <c r="J32" s="198" t="s">
        <v>60</v>
      </c>
      <c r="K32" s="200" t="s">
        <v>147</v>
      </c>
      <c r="L32" s="50" t="s">
        <v>106</v>
      </c>
    </row>
    <row r="33" spans="1:12" s="32" customFormat="1" ht="33.75" customHeight="1">
      <c r="A33" s="52">
        <v>28</v>
      </c>
      <c r="B33" s="38"/>
      <c r="C33" s="38"/>
      <c r="D33" s="225" t="s">
        <v>305</v>
      </c>
      <c r="E33" s="197" t="s">
        <v>139</v>
      </c>
      <c r="F33" s="197" t="s">
        <v>8</v>
      </c>
      <c r="G33" s="199" t="s">
        <v>644</v>
      </c>
      <c r="H33" s="197" t="s">
        <v>625</v>
      </c>
      <c r="I33" s="198" t="s">
        <v>626</v>
      </c>
      <c r="J33" s="198" t="s">
        <v>60</v>
      </c>
      <c r="K33" s="320" t="s">
        <v>147</v>
      </c>
      <c r="L33" s="50" t="s">
        <v>106</v>
      </c>
    </row>
    <row r="34" spans="1:12" s="32" customFormat="1" ht="33.75" customHeight="1">
      <c r="A34" s="52">
        <v>29</v>
      </c>
      <c r="B34" s="336"/>
      <c r="C34" s="336"/>
      <c r="D34" s="322" t="s">
        <v>691</v>
      </c>
      <c r="E34" s="321" t="s">
        <v>675</v>
      </c>
      <c r="F34" s="286" t="s">
        <v>98</v>
      </c>
      <c r="G34" s="323" t="s">
        <v>692</v>
      </c>
      <c r="H34" s="321" t="s">
        <v>676</v>
      </c>
      <c r="I34" s="286" t="s">
        <v>677</v>
      </c>
      <c r="J34" s="198" t="s">
        <v>742</v>
      </c>
      <c r="K34" s="320" t="s">
        <v>741</v>
      </c>
      <c r="L34" s="50" t="s">
        <v>106</v>
      </c>
    </row>
    <row r="35" spans="1:12" s="32" customFormat="1" ht="33.75" customHeight="1">
      <c r="A35" s="52">
        <v>30</v>
      </c>
      <c r="B35" s="38"/>
      <c r="C35" s="38"/>
      <c r="D35" s="196" t="s">
        <v>202</v>
      </c>
      <c r="E35" s="197" t="s">
        <v>89</v>
      </c>
      <c r="F35" s="198" t="s">
        <v>38</v>
      </c>
      <c r="G35" s="199" t="s">
        <v>203</v>
      </c>
      <c r="H35" s="197" t="s">
        <v>90</v>
      </c>
      <c r="I35" s="198" t="s">
        <v>91</v>
      </c>
      <c r="J35" s="198" t="s">
        <v>83</v>
      </c>
      <c r="K35" s="200" t="s">
        <v>78</v>
      </c>
      <c r="L35" s="50" t="s">
        <v>106</v>
      </c>
    </row>
    <row r="36" spans="1:12" s="32" customFormat="1" ht="33.75" customHeight="1">
      <c r="A36" s="52">
        <v>31</v>
      </c>
      <c r="B36" s="38"/>
      <c r="C36" s="38"/>
      <c r="D36" s="196" t="s">
        <v>192</v>
      </c>
      <c r="E36" s="197" t="s">
        <v>86</v>
      </c>
      <c r="F36" s="198" t="s">
        <v>38</v>
      </c>
      <c r="G36" s="199" t="s">
        <v>193</v>
      </c>
      <c r="H36" s="197" t="s">
        <v>87</v>
      </c>
      <c r="I36" s="198" t="s">
        <v>88</v>
      </c>
      <c r="J36" s="198" t="s">
        <v>83</v>
      </c>
      <c r="K36" s="200" t="s">
        <v>51</v>
      </c>
      <c r="L36" s="50" t="s">
        <v>106</v>
      </c>
    </row>
    <row r="37" spans="1:12" s="32" customFormat="1" ht="33.75" customHeight="1">
      <c r="A37" s="52">
        <v>32</v>
      </c>
      <c r="B37" s="38"/>
      <c r="C37" s="38"/>
      <c r="D37" s="196" t="s">
        <v>133</v>
      </c>
      <c r="E37" s="197" t="s">
        <v>82</v>
      </c>
      <c r="F37" s="198">
        <v>2</v>
      </c>
      <c r="G37" s="199" t="s">
        <v>137</v>
      </c>
      <c r="H37" s="197" t="s">
        <v>102</v>
      </c>
      <c r="I37" s="198" t="s">
        <v>122</v>
      </c>
      <c r="J37" s="198" t="s">
        <v>83</v>
      </c>
      <c r="K37" s="200" t="s">
        <v>79</v>
      </c>
      <c r="L37" s="50" t="s">
        <v>106</v>
      </c>
    </row>
    <row r="38" spans="1:12" s="32" customFormat="1" ht="33.75" customHeight="1">
      <c r="A38" s="52">
        <v>33</v>
      </c>
      <c r="B38" s="38"/>
      <c r="C38" s="38"/>
      <c r="D38" s="196" t="s">
        <v>133</v>
      </c>
      <c r="E38" s="197" t="s">
        <v>82</v>
      </c>
      <c r="F38" s="198">
        <v>2</v>
      </c>
      <c r="G38" s="199" t="s">
        <v>134</v>
      </c>
      <c r="H38" s="197" t="s">
        <v>103</v>
      </c>
      <c r="I38" s="198" t="s">
        <v>122</v>
      </c>
      <c r="J38" s="198" t="s">
        <v>83</v>
      </c>
      <c r="K38" s="200" t="s">
        <v>79</v>
      </c>
      <c r="L38" s="50" t="s">
        <v>106</v>
      </c>
    </row>
    <row r="39" spans="1:12" s="32" customFormat="1" ht="33.75" customHeight="1">
      <c r="A39" s="52">
        <v>34</v>
      </c>
      <c r="B39" s="38"/>
      <c r="C39" s="38"/>
      <c r="D39" s="196" t="s">
        <v>639</v>
      </c>
      <c r="E39" s="197" t="s">
        <v>619</v>
      </c>
      <c r="F39" s="198">
        <v>2</v>
      </c>
      <c r="G39" s="199" t="s">
        <v>640</v>
      </c>
      <c r="H39" s="197" t="s">
        <v>620</v>
      </c>
      <c r="I39" s="198" t="s">
        <v>62</v>
      </c>
      <c r="J39" s="198" t="s">
        <v>60</v>
      </c>
      <c r="K39" s="320" t="s">
        <v>147</v>
      </c>
      <c r="L39" s="50" t="s">
        <v>106</v>
      </c>
    </row>
    <row r="40" spans="1:12" s="32" customFormat="1" ht="33.75" customHeight="1">
      <c r="A40" s="52">
        <v>35</v>
      </c>
      <c r="B40" s="336"/>
      <c r="C40" s="336"/>
      <c r="D40" s="322" t="s">
        <v>695</v>
      </c>
      <c r="E40" s="321" t="s">
        <v>679</v>
      </c>
      <c r="F40" s="286" t="s">
        <v>8</v>
      </c>
      <c r="G40" s="323" t="s">
        <v>696</v>
      </c>
      <c r="H40" s="321" t="s">
        <v>680</v>
      </c>
      <c r="I40" s="286" t="s">
        <v>681</v>
      </c>
      <c r="J40" s="286" t="s">
        <v>428</v>
      </c>
      <c r="K40" s="320" t="s">
        <v>78</v>
      </c>
      <c r="L40" s="50" t="s">
        <v>106</v>
      </c>
    </row>
    <row r="41" spans="1:12" s="32" customFormat="1" ht="33.75" customHeight="1">
      <c r="A41" s="52">
        <v>36</v>
      </c>
      <c r="B41" s="38"/>
      <c r="C41" s="38"/>
      <c r="D41" s="196" t="s">
        <v>146</v>
      </c>
      <c r="E41" s="197" t="s">
        <v>141</v>
      </c>
      <c r="F41" s="198">
        <v>2</v>
      </c>
      <c r="G41" s="199" t="s">
        <v>144</v>
      </c>
      <c r="H41" s="197" t="s">
        <v>138</v>
      </c>
      <c r="I41" s="198" t="s">
        <v>62</v>
      </c>
      <c r="J41" s="198" t="s">
        <v>60</v>
      </c>
      <c r="K41" s="200" t="s">
        <v>147</v>
      </c>
      <c r="L41" s="50" t="s">
        <v>106</v>
      </c>
    </row>
    <row r="42" spans="1:12" s="32" customFormat="1" ht="33.75" customHeight="1">
      <c r="A42" s="52">
        <v>37</v>
      </c>
      <c r="B42" s="38"/>
      <c r="C42" s="38"/>
      <c r="D42" s="196" t="s">
        <v>509</v>
      </c>
      <c r="E42" s="197" t="s">
        <v>510</v>
      </c>
      <c r="F42" s="198" t="s">
        <v>38</v>
      </c>
      <c r="G42" s="199" t="s">
        <v>511</v>
      </c>
      <c r="H42" s="197" t="s">
        <v>512</v>
      </c>
      <c r="I42" s="198" t="s">
        <v>513</v>
      </c>
      <c r="J42" s="198" t="s">
        <v>210</v>
      </c>
      <c r="K42" s="200" t="s">
        <v>97</v>
      </c>
      <c r="L42" s="50" t="s">
        <v>106</v>
      </c>
    </row>
    <row r="43" spans="1:12" s="32" customFormat="1" ht="33.75" customHeight="1">
      <c r="A43" s="52">
        <v>38</v>
      </c>
      <c r="B43" s="38"/>
      <c r="C43" s="38"/>
      <c r="D43" s="196" t="s">
        <v>649</v>
      </c>
      <c r="E43" s="197" t="s">
        <v>633</v>
      </c>
      <c r="F43" s="198" t="s">
        <v>98</v>
      </c>
      <c r="G43" s="199" t="s">
        <v>650</v>
      </c>
      <c r="H43" s="197" t="s">
        <v>634</v>
      </c>
      <c r="I43" s="198" t="s">
        <v>62</v>
      </c>
      <c r="J43" s="198" t="s">
        <v>60</v>
      </c>
      <c r="K43" s="320" t="s">
        <v>147</v>
      </c>
      <c r="L43" s="50" t="s">
        <v>106</v>
      </c>
    </row>
    <row r="44" spans="1:12" s="32" customFormat="1" ht="33.75" customHeight="1">
      <c r="A44" s="52">
        <v>39</v>
      </c>
      <c r="B44" s="38"/>
      <c r="C44" s="38"/>
      <c r="D44" s="196" t="s">
        <v>646</v>
      </c>
      <c r="E44" s="197" t="s">
        <v>630</v>
      </c>
      <c r="F44" s="198" t="s">
        <v>597</v>
      </c>
      <c r="G44" s="199" t="s">
        <v>640</v>
      </c>
      <c r="H44" s="197" t="s">
        <v>620</v>
      </c>
      <c r="I44" s="198" t="s">
        <v>62</v>
      </c>
      <c r="J44" s="198" t="s">
        <v>60</v>
      </c>
      <c r="K44" s="320" t="s">
        <v>147</v>
      </c>
      <c r="L44" s="50" t="s">
        <v>106</v>
      </c>
    </row>
    <row r="45" spans="1:12" s="32" customFormat="1" ht="33.75" customHeight="1">
      <c r="A45" s="52">
        <v>40</v>
      </c>
      <c r="B45" s="38"/>
      <c r="C45" s="38"/>
      <c r="D45" s="196" t="s">
        <v>307</v>
      </c>
      <c r="E45" s="197" t="s">
        <v>308</v>
      </c>
      <c r="F45" s="198" t="s">
        <v>8</v>
      </c>
      <c r="G45" s="199" t="s">
        <v>659</v>
      </c>
      <c r="H45" s="197" t="s">
        <v>310</v>
      </c>
      <c r="I45" s="198" t="s">
        <v>150</v>
      </c>
      <c r="J45" s="198" t="s">
        <v>151</v>
      </c>
      <c r="K45" s="200" t="s">
        <v>85</v>
      </c>
      <c r="L45" s="50" t="s">
        <v>106</v>
      </c>
    </row>
    <row r="46" spans="1:12" s="32" customFormat="1" ht="33.75" customHeight="1">
      <c r="A46" s="52">
        <v>41</v>
      </c>
      <c r="B46" s="38"/>
      <c r="C46" s="38"/>
      <c r="D46" s="196" t="s">
        <v>387</v>
      </c>
      <c r="E46" s="197" t="s">
        <v>388</v>
      </c>
      <c r="F46" s="198">
        <v>2</v>
      </c>
      <c r="G46" s="199" t="s">
        <v>389</v>
      </c>
      <c r="H46" s="197" t="s">
        <v>390</v>
      </c>
      <c r="I46" s="198" t="s">
        <v>391</v>
      </c>
      <c r="J46" s="198" t="s">
        <v>293</v>
      </c>
      <c r="K46" s="237" t="s">
        <v>268</v>
      </c>
      <c r="L46" s="50" t="s">
        <v>106</v>
      </c>
    </row>
    <row r="47" spans="1:12" s="32" customFormat="1" ht="33.75" customHeight="1">
      <c r="A47" s="52">
        <v>42</v>
      </c>
      <c r="B47" s="38"/>
      <c r="C47" s="38"/>
      <c r="D47" s="196" t="s">
        <v>487</v>
      </c>
      <c r="E47" s="197" t="s">
        <v>388</v>
      </c>
      <c r="F47" s="198" t="s">
        <v>8</v>
      </c>
      <c r="G47" s="199" t="s">
        <v>488</v>
      </c>
      <c r="H47" s="197" t="s">
        <v>489</v>
      </c>
      <c r="I47" s="198" t="s">
        <v>490</v>
      </c>
      <c r="J47" s="198" t="s">
        <v>259</v>
      </c>
      <c r="K47" s="237" t="s">
        <v>268</v>
      </c>
      <c r="L47" s="50" t="s">
        <v>106</v>
      </c>
    </row>
    <row r="48" spans="1:12" s="32" customFormat="1" ht="33.75" customHeight="1">
      <c r="A48" s="52">
        <v>43</v>
      </c>
      <c r="B48" s="38"/>
      <c r="C48" s="38"/>
      <c r="D48" s="196" t="s">
        <v>715</v>
      </c>
      <c r="E48" s="197" t="s">
        <v>312</v>
      </c>
      <c r="F48" s="198" t="s">
        <v>8</v>
      </c>
      <c r="G48" s="199" t="s">
        <v>659</v>
      </c>
      <c r="H48" s="197" t="s">
        <v>310</v>
      </c>
      <c r="I48" s="198" t="s">
        <v>150</v>
      </c>
      <c r="J48" s="198" t="s">
        <v>151</v>
      </c>
      <c r="K48" s="200" t="s">
        <v>85</v>
      </c>
      <c r="L48" s="50" t="s">
        <v>106</v>
      </c>
    </row>
    <row r="49" spans="1:12" s="32" customFormat="1" ht="33.75" customHeight="1">
      <c r="A49" s="52">
        <v>44</v>
      </c>
      <c r="B49" s="38"/>
      <c r="C49" s="38"/>
      <c r="D49" s="196" t="s">
        <v>275</v>
      </c>
      <c r="E49" s="197" t="s">
        <v>276</v>
      </c>
      <c r="F49" s="198" t="s">
        <v>8</v>
      </c>
      <c r="G49" s="199" t="s">
        <v>277</v>
      </c>
      <c r="H49" s="197" t="s">
        <v>278</v>
      </c>
      <c r="I49" s="198" t="s">
        <v>279</v>
      </c>
      <c r="J49" s="198" t="s">
        <v>108</v>
      </c>
      <c r="K49" s="200" t="s">
        <v>127</v>
      </c>
      <c r="L49" s="50" t="s">
        <v>106</v>
      </c>
    </row>
    <row r="50" spans="1:12" s="32" customFormat="1" ht="33.75" customHeight="1">
      <c r="A50" s="52">
        <v>45</v>
      </c>
      <c r="B50" s="336"/>
      <c r="C50" s="336"/>
      <c r="D50" s="196" t="s">
        <v>694</v>
      </c>
      <c r="E50" s="197"/>
      <c r="F50" s="198" t="s">
        <v>8</v>
      </c>
      <c r="G50" s="199" t="s">
        <v>743</v>
      </c>
      <c r="H50" s="197" t="s">
        <v>678</v>
      </c>
      <c r="I50" s="198" t="s">
        <v>744</v>
      </c>
      <c r="J50" s="198" t="s">
        <v>83</v>
      </c>
      <c r="K50" s="200" t="s">
        <v>78</v>
      </c>
      <c r="L50" s="50" t="s">
        <v>106</v>
      </c>
    </row>
    <row r="51" spans="1:12" s="32" customFormat="1" ht="33.75" customHeight="1">
      <c r="A51" s="52">
        <v>46</v>
      </c>
      <c r="B51" s="38"/>
      <c r="C51" s="38"/>
      <c r="D51" s="196" t="s">
        <v>651</v>
      </c>
      <c r="E51" s="197"/>
      <c r="F51" s="198" t="s">
        <v>8</v>
      </c>
      <c r="G51" s="199" t="s">
        <v>652</v>
      </c>
      <c r="H51" s="197" t="s">
        <v>635</v>
      </c>
      <c r="I51" s="198" t="s">
        <v>636</v>
      </c>
      <c r="J51" s="198" t="s">
        <v>445</v>
      </c>
      <c r="K51" s="320" t="s">
        <v>446</v>
      </c>
      <c r="L51" s="50" t="s">
        <v>106</v>
      </c>
    </row>
    <row r="52" spans="1:12" s="32" customFormat="1" ht="33.75" customHeight="1">
      <c r="A52" s="52">
        <v>47</v>
      </c>
      <c r="B52" s="38"/>
      <c r="C52" s="38"/>
      <c r="D52" s="196" t="s">
        <v>236</v>
      </c>
      <c r="E52" s="197" t="s">
        <v>235</v>
      </c>
      <c r="F52" s="198">
        <v>1</v>
      </c>
      <c r="G52" s="199" t="s">
        <v>381</v>
      </c>
      <c r="H52" s="197" t="s">
        <v>382</v>
      </c>
      <c r="I52" s="198" t="s">
        <v>62</v>
      </c>
      <c r="J52" s="198" t="s">
        <v>158</v>
      </c>
      <c r="K52" s="237" t="s">
        <v>147</v>
      </c>
      <c r="L52" s="50" t="s">
        <v>106</v>
      </c>
    </row>
    <row r="53" spans="1:12" s="32" customFormat="1" ht="33.75" customHeight="1">
      <c r="A53" s="52">
        <v>48</v>
      </c>
      <c r="B53" s="38"/>
      <c r="C53" s="38"/>
      <c r="D53" s="196" t="s">
        <v>440</v>
      </c>
      <c r="E53" s="197" t="s">
        <v>441</v>
      </c>
      <c r="F53" s="198">
        <v>1</v>
      </c>
      <c r="G53" s="199" t="s">
        <v>442</v>
      </c>
      <c r="H53" s="197" t="s">
        <v>443</v>
      </c>
      <c r="I53" s="198" t="s">
        <v>444</v>
      </c>
      <c r="J53" s="198" t="s">
        <v>445</v>
      </c>
      <c r="K53" s="237" t="s">
        <v>446</v>
      </c>
      <c r="L53" s="50" t="s">
        <v>106</v>
      </c>
    </row>
    <row r="54" spans="1:12" s="32" customFormat="1" ht="33.75" customHeight="1">
      <c r="A54" s="52">
        <v>49</v>
      </c>
      <c r="B54" s="336"/>
      <c r="C54" s="336"/>
      <c r="D54" s="322" t="s">
        <v>440</v>
      </c>
      <c r="E54" s="321" t="s">
        <v>441</v>
      </c>
      <c r="F54" s="286">
        <v>1</v>
      </c>
      <c r="G54" s="323" t="s">
        <v>687</v>
      </c>
      <c r="H54" s="321" t="s">
        <v>673</v>
      </c>
      <c r="I54" s="286" t="s">
        <v>445</v>
      </c>
      <c r="J54" s="286" t="s">
        <v>445</v>
      </c>
      <c r="K54" s="320" t="s">
        <v>446</v>
      </c>
      <c r="L54" s="50" t="s">
        <v>106</v>
      </c>
    </row>
    <row r="55" spans="1:12" s="32" customFormat="1" ht="33.75" customHeight="1">
      <c r="A55" s="52">
        <v>50</v>
      </c>
      <c r="B55" s="38"/>
      <c r="C55" s="38"/>
      <c r="D55" s="196" t="s">
        <v>194</v>
      </c>
      <c r="E55" s="197" t="s">
        <v>180</v>
      </c>
      <c r="F55" s="198" t="s">
        <v>38</v>
      </c>
      <c r="G55" s="199" t="s">
        <v>204</v>
      </c>
      <c r="H55" s="197" t="s">
        <v>92</v>
      </c>
      <c r="I55" s="198" t="s">
        <v>62</v>
      </c>
      <c r="J55" s="198" t="s">
        <v>375</v>
      </c>
      <c r="K55" s="200" t="s">
        <v>147</v>
      </c>
      <c r="L55" s="50" t="s">
        <v>106</v>
      </c>
    </row>
    <row r="56" spans="1:12" s="32" customFormat="1" ht="33.75" customHeight="1">
      <c r="A56" s="52">
        <v>51</v>
      </c>
      <c r="B56" s="38"/>
      <c r="C56" s="38"/>
      <c r="D56" s="196" t="s">
        <v>313</v>
      </c>
      <c r="E56" s="197" t="s">
        <v>314</v>
      </c>
      <c r="F56" s="198">
        <v>1</v>
      </c>
      <c r="G56" s="199" t="s">
        <v>201</v>
      </c>
      <c r="H56" s="197" t="s">
        <v>190</v>
      </c>
      <c r="I56" s="198" t="s">
        <v>191</v>
      </c>
      <c r="J56" s="198" t="s">
        <v>83</v>
      </c>
      <c r="K56" s="200" t="s">
        <v>78</v>
      </c>
      <c r="L56" s="50" t="s">
        <v>106</v>
      </c>
    </row>
    <row r="57" spans="1:12" s="32" customFormat="1" ht="33.75" customHeight="1">
      <c r="A57" s="52">
        <v>52</v>
      </c>
      <c r="B57" s="38"/>
      <c r="C57" s="38"/>
      <c r="D57" s="196" t="s">
        <v>255</v>
      </c>
      <c r="E57" s="197" t="s">
        <v>256</v>
      </c>
      <c r="F57" s="198" t="s">
        <v>8</v>
      </c>
      <c r="G57" s="199" t="s">
        <v>257</v>
      </c>
      <c r="H57" s="197" t="s">
        <v>258</v>
      </c>
      <c r="I57" s="198" t="s">
        <v>259</v>
      </c>
      <c r="J57" s="198" t="s">
        <v>259</v>
      </c>
      <c r="K57" s="200" t="s">
        <v>260</v>
      </c>
      <c r="L57" s="50" t="s">
        <v>106</v>
      </c>
    </row>
    <row r="58" spans="1:12" s="32" customFormat="1" ht="33.75" customHeight="1">
      <c r="A58" s="52">
        <v>53</v>
      </c>
      <c r="B58" s="38"/>
      <c r="C58" s="38"/>
      <c r="D58" s="196" t="s">
        <v>315</v>
      </c>
      <c r="E58" s="197" t="s">
        <v>316</v>
      </c>
      <c r="F58" s="198" t="s">
        <v>98</v>
      </c>
      <c r="G58" s="199" t="s">
        <v>317</v>
      </c>
      <c r="H58" s="197" t="s">
        <v>318</v>
      </c>
      <c r="I58" s="198" t="s">
        <v>62</v>
      </c>
      <c r="J58" s="198" t="s">
        <v>60</v>
      </c>
      <c r="K58" s="200" t="s">
        <v>147</v>
      </c>
      <c r="L58" s="50" t="s">
        <v>106</v>
      </c>
    </row>
    <row r="59" spans="1:12" s="32" customFormat="1" ht="33.75" customHeight="1">
      <c r="A59" s="52">
        <v>54</v>
      </c>
      <c r="B59" s="38"/>
      <c r="C59" s="38"/>
      <c r="D59" s="196" t="s">
        <v>315</v>
      </c>
      <c r="E59" s="197" t="s">
        <v>316</v>
      </c>
      <c r="F59" s="198" t="s">
        <v>98</v>
      </c>
      <c r="G59" s="199" t="s">
        <v>319</v>
      </c>
      <c r="H59" s="197" t="s">
        <v>142</v>
      </c>
      <c r="I59" s="198" t="s">
        <v>62</v>
      </c>
      <c r="J59" s="198" t="s">
        <v>60</v>
      </c>
      <c r="K59" s="200" t="s">
        <v>147</v>
      </c>
      <c r="L59" s="50" t="s">
        <v>106</v>
      </c>
    </row>
    <row r="60" spans="1:12" s="32" customFormat="1" ht="33.75" customHeight="1">
      <c r="A60" s="52">
        <v>55</v>
      </c>
      <c r="B60" s="38"/>
      <c r="C60" s="38"/>
      <c r="D60" s="196" t="s">
        <v>174</v>
      </c>
      <c r="E60" s="197" t="s">
        <v>160</v>
      </c>
      <c r="F60" s="198" t="s">
        <v>98</v>
      </c>
      <c r="G60" s="199" t="s">
        <v>175</v>
      </c>
      <c r="H60" s="197" t="s">
        <v>99</v>
      </c>
      <c r="I60" s="198" t="s">
        <v>62</v>
      </c>
      <c r="J60" s="198" t="s">
        <v>60</v>
      </c>
      <c r="K60" s="237" t="s">
        <v>147</v>
      </c>
      <c r="L60" s="50" t="s">
        <v>106</v>
      </c>
    </row>
    <row r="61" spans="1:12" s="32" customFormat="1" ht="33.75" customHeight="1">
      <c r="A61" s="52">
        <v>56</v>
      </c>
      <c r="B61" s="38"/>
      <c r="C61" s="38"/>
      <c r="D61" s="196" t="s">
        <v>467</v>
      </c>
      <c r="E61" s="197" t="s">
        <v>468</v>
      </c>
      <c r="F61" s="198" t="s">
        <v>38</v>
      </c>
      <c r="G61" s="199" t="s">
        <v>469</v>
      </c>
      <c r="H61" s="197" t="s">
        <v>470</v>
      </c>
      <c r="I61" s="198" t="s">
        <v>273</v>
      </c>
      <c r="J61" s="198" t="s">
        <v>210</v>
      </c>
      <c r="K61" s="237" t="s">
        <v>97</v>
      </c>
      <c r="L61" s="50" t="s">
        <v>106</v>
      </c>
    </row>
    <row r="62" spans="1:12" s="32" customFormat="1" ht="33.75" customHeight="1">
      <c r="A62" s="52">
        <v>57</v>
      </c>
      <c r="B62" s="38"/>
      <c r="C62" s="38"/>
      <c r="D62" s="196" t="s">
        <v>660</v>
      </c>
      <c r="E62" s="197" t="s">
        <v>656</v>
      </c>
      <c r="F62" s="198" t="s">
        <v>8</v>
      </c>
      <c r="G62" s="199" t="s">
        <v>661</v>
      </c>
      <c r="H62" s="197" t="s">
        <v>657</v>
      </c>
      <c r="I62" s="198" t="s">
        <v>658</v>
      </c>
      <c r="J62" s="198" t="s">
        <v>210</v>
      </c>
      <c r="K62" s="320" t="s">
        <v>97</v>
      </c>
      <c r="L62" s="50" t="s">
        <v>106</v>
      </c>
    </row>
    <row r="63" spans="1:12" s="32" customFormat="1" ht="33.75" customHeight="1">
      <c r="A63" s="52">
        <v>58</v>
      </c>
      <c r="B63" s="38"/>
      <c r="C63" s="38"/>
      <c r="D63" s="196" t="s">
        <v>383</v>
      </c>
      <c r="E63" s="197" t="s">
        <v>384</v>
      </c>
      <c r="F63" s="198">
        <v>2</v>
      </c>
      <c r="G63" s="199" t="s">
        <v>385</v>
      </c>
      <c r="H63" s="197" t="s">
        <v>386</v>
      </c>
      <c r="I63" s="198" t="s">
        <v>62</v>
      </c>
      <c r="J63" s="198" t="s">
        <v>60</v>
      </c>
      <c r="K63" s="237" t="s">
        <v>147</v>
      </c>
      <c r="L63" s="50" t="s">
        <v>106</v>
      </c>
    </row>
    <row r="64" spans="1:12" s="32" customFormat="1" ht="33.75" customHeight="1">
      <c r="A64" s="52">
        <v>59</v>
      </c>
      <c r="B64" s="38"/>
      <c r="C64" s="38"/>
      <c r="D64" s="196" t="s">
        <v>371</v>
      </c>
      <c r="E64" s="197" t="s">
        <v>372</v>
      </c>
      <c r="F64" s="198" t="s">
        <v>38</v>
      </c>
      <c r="G64" s="199" t="s">
        <v>373</v>
      </c>
      <c r="H64" s="197" t="s">
        <v>374</v>
      </c>
      <c r="I64" s="198" t="s">
        <v>62</v>
      </c>
      <c r="J64" s="198" t="s">
        <v>375</v>
      </c>
      <c r="K64" s="237" t="s">
        <v>147</v>
      </c>
      <c r="L64" s="50" t="s">
        <v>106</v>
      </c>
    </row>
    <row r="65" spans="1:12" s="32" customFormat="1" ht="33.75" customHeight="1">
      <c r="A65" s="52">
        <v>60</v>
      </c>
      <c r="B65" s="38"/>
      <c r="C65" s="38"/>
      <c r="D65" s="196" t="s">
        <v>514</v>
      </c>
      <c r="E65" s="197" t="s">
        <v>515</v>
      </c>
      <c r="F65" s="198" t="s">
        <v>38</v>
      </c>
      <c r="G65" s="199" t="s">
        <v>520</v>
      </c>
      <c r="H65" s="197" t="s">
        <v>521</v>
      </c>
      <c r="I65" s="198" t="s">
        <v>522</v>
      </c>
      <c r="J65" s="198" t="s">
        <v>519</v>
      </c>
      <c r="K65" s="200" t="s">
        <v>473</v>
      </c>
      <c r="L65" s="50" t="s">
        <v>106</v>
      </c>
    </row>
    <row r="66" spans="1:12" s="32" customFormat="1" ht="33.75" customHeight="1">
      <c r="A66" s="52">
        <v>61</v>
      </c>
      <c r="B66" s="38"/>
      <c r="C66" s="38"/>
      <c r="D66" s="196" t="s">
        <v>514</v>
      </c>
      <c r="E66" s="197" t="s">
        <v>515</v>
      </c>
      <c r="F66" s="198" t="s">
        <v>38</v>
      </c>
      <c r="G66" s="199" t="s">
        <v>516</v>
      </c>
      <c r="H66" s="197" t="s">
        <v>517</v>
      </c>
      <c r="I66" s="198" t="s">
        <v>518</v>
      </c>
      <c r="J66" s="198" t="s">
        <v>519</v>
      </c>
      <c r="K66" s="200" t="s">
        <v>473</v>
      </c>
      <c r="L66" s="50" t="s">
        <v>106</v>
      </c>
    </row>
    <row r="67" spans="1:12" s="32" customFormat="1" ht="33.75" customHeight="1">
      <c r="A67" s="52">
        <v>62</v>
      </c>
      <c r="B67" s="38"/>
      <c r="C67" s="38"/>
      <c r="D67" s="196" t="s">
        <v>514</v>
      </c>
      <c r="E67" s="197" t="s">
        <v>515</v>
      </c>
      <c r="F67" s="198" t="s">
        <v>8</v>
      </c>
      <c r="G67" s="199" t="s">
        <v>574</v>
      </c>
      <c r="H67" s="197" t="s">
        <v>575</v>
      </c>
      <c r="I67" s="198" t="s">
        <v>576</v>
      </c>
      <c r="J67" s="198" t="s">
        <v>519</v>
      </c>
      <c r="K67" s="200" t="s">
        <v>121</v>
      </c>
      <c r="L67" s="50" t="s">
        <v>106</v>
      </c>
    </row>
    <row r="68" spans="1:12" s="32" customFormat="1" ht="33.75" customHeight="1">
      <c r="A68" s="52">
        <v>63</v>
      </c>
      <c r="B68" s="38"/>
      <c r="C68" s="38"/>
      <c r="D68" s="196" t="s">
        <v>447</v>
      </c>
      <c r="E68" s="197" t="s">
        <v>448</v>
      </c>
      <c r="F68" s="198" t="s">
        <v>38</v>
      </c>
      <c r="G68" s="199" t="s">
        <v>449</v>
      </c>
      <c r="H68" s="197" t="s">
        <v>450</v>
      </c>
      <c r="I68" s="198" t="s">
        <v>451</v>
      </c>
      <c r="J68" s="198" t="s">
        <v>210</v>
      </c>
      <c r="K68" s="237" t="s">
        <v>97</v>
      </c>
      <c r="L68" s="50" t="s">
        <v>106</v>
      </c>
    </row>
    <row r="69" spans="1:12" s="32" customFormat="1" ht="33.75" customHeight="1">
      <c r="A69" s="52">
        <v>64</v>
      </c>
      <c r="B69" s="38"/>
      <c r="C69" s="38"/>
      <c r="D69" s="196" t="s">
        <v>642</v>
      </c>
      <c r="E69" s="197"/>
      <c r="F69" s="198" t="s">
        <v>8</v>
      </c>
      <c r="G69" s="199" t="s">
        <v>643</v>
      </c>
      <c r="H69" s="197" t="s">
        <v>622</v>
      </c>
      <c r="I69" s="198" t="s">
        <v>623</v>
      </c>
      <c r="J69" s="198" t="s">
        <v>624</v>
      </c>
      <c r="K69" s="320" t="s">
        <v>78</v>
      </c>
      <c r="L69" s="50" t="s">
        <v>106</v>
      </c>
    </row>
    <row r="70" spans="1:12" s="32" customFormat="1" ht="33.75" customHeight="1">
      <c r="A70" s="52">
        <v>65</v>
      </c>
      <c r="B70" s="38"/>
      <c r="C70" s="38"/>
      <c r="D70" s="196" t="s">
        <v>113</v>
      </c>
      <c r="E70" s="197" t="s">
        <v>84</v>
      </c>
      <c r="F70" s="198" t="s">
        <v>39</v>
      </c>
      <c r="G70" s="199" t="s">
        <v>412</v>
      </c>
      <c r="H70" s="197" t="s">
        <v>413</v>
      </c>
      <c r="I70" s="198" t="s">
        <v>62</v>
      </c>
      <c r="J70" s="198" t="s">
        <v>375</v>
      </c>
      <c r="K70" s="200" t="s">
        <v>147</v>
      </c>
      <c r="L70" s="50" t="s">
        <v>106</v>
      </c>
    </row>
    <row r="71" spans="1:12" s="32" customFormat="1" ht="33.75" customHeight="1">
      <c r="A71" s="52">
        <v>66</v>
      </c>
      <c r="B71" s="336"/>
      <c r="C71" s="336"/>
      <c r="D71" s="322" t="s">
        <v>113</v>
      </c>
      <c r="E71" s="321" t="s">
        <v>84</v>
      </c>
      <c r="F71" s="286" t="s">
        <v>39</v>
      </c>
      <c r="G71" s="323" t="s">
        <v>220</v>
      </c>
      <c r="H71" s="321" t="s">
        <v>218</v>
      </c>
      <c r="I71" s="286" t="s">
        <v>219</v>
      </c>
      <c r="J71" s="301" t="s">
        <v>108</v>
      </c>
      <c r="K71" s="320" t="s">
        <v>121</v>
      </c>
      <c r="L71" s="50" t="s">
        <v>106</v>
      </c>
    </row>
    <row r="72" spans="1:12" s="32" customFormat="1" ht="33.75" customHeight="1">
      <c r="A72" s="52">
        <v>67</v>
      </c>
      <c r="B72" s="38"/>
      <c r="C72" s="38"/>
      <c r="D72" s="196" t="s">
        <v>199</v>
      </c>
      <c r="E72" s="197" t="s">
        <v>187</v>
      </c>
      <c r="F72" s="198" t="s">
        <v>8</v>
      </c>
      <c r="G72" s="199" t="s">
        <v>200</v>
      </c>
      <c r="H72" s="197" t="s">
        <v>188</v>
      </c>
      <c r="I72" s="198" t="s">
        <v>189</v>
      </c>
      <c r="J72" s="198" t="s">
        <v>83</v>
      </c>
      <c r="K72" s="200" t="s">
        <v>78</v>
      </c>
      <c r="L72" s="50" t="s">
        <v>106</v>
      </c>
    </row>
    <row r="73" spans="1:12" s="32" customFormat="1" ht="33.75" customHeight="1">
      <c r="A73" s="52">
        <v>68</v>
      </c>
      <c r="B73" s="38"/>
      <c r="C73" s="38"/>
      <c r="D73" s="196" t="s">
        <v>242</v>
      </c>
      <c r="E73" s="197" t="s">
        <v>109</v>
      </c>
      <c r="F73" s="198" t="s">
        <v>8</v>
      </c>
      <c r="G73" s="199" t="s">
        <v>114</v>
      </c>
      <c r="H73" s="197" t="s">
        <v>110</v>
      </c>
      <c r="I73" s="198" t="s">
        <v>111</v>
      </c>
      <c r="J73" s="198" t="s">
        <v>111</v>
      </c>
      <c r="K73" s="200" t="s">
        <v>112</v>
      </c>
      <c r="L73" s="50" t="s">
        <v>106</v>
      </c>
    </row>
    <row r="74" spans="1:12" s="32" customFormat="1" ht="33.75" customHeight="1">
      <c r="A74" s="52">
        <v>69</v>
      </c>
      <c r="B74" s="38"/>
      <c r="C74" s="38"/>
      <c r="D74" s="196" t="s">
        <v>196</v>
      </c>
      <c r="E74" s="197" t="s">
        <v>182</v>
      </c>
      <c r="F74" s="198" t="s">
        <v>8</v>
      </c>
      <c r="G74" s="199" t="s">
        <v>261</v>
      </c>
      <c r="H74" s="197" t="s">
        <v>262</v>
      </c>
      <c r="I74" s="198" t="s">
        <v>111</v>
      </c>
      <c r="J74" s="198" t="s">
        <v>108</v>
      </c>
      <c r="K74" s="200" t="s">
        <v>112</v>
      </c>
      <c r="L74" s="50" t="s">
        <v>106</v>
      </c>
    </row>
    <row r="75" spans="1:12" s="32" customFormat="1" ht="33.75" customHeight="1">
      <c r="A75" s="52">
        <v>70</v>
      </c>
      <c r="B75" s="38"/>
      <c r="C75" s="38"/>
      <c r="D75" s="196" t="s">
        <v>143</v>
      </c>
      <c r="E75" s="197" t="s">
        <v>320</v>
      </c>
      <c r="F75" s="198" t="s">
        <v>98</v>
      </c>
      <c r="G75" s="199" t="s">
        <v>144</v>
      </c>
      <c r="H75" s="197" t="s">
        <v>138</v>
      </c>
      <c r="I75" s="198" t="s">
        <v>62</v>
      </c>
      <c r="J75" s="198" t="s">
        <v>60</v>
      </c>
      <c r="K75" s="200" t="s">
        <v>147</v>
      </c>
      <c r="L75" s="50" t="s">
        <v>106</v>
      </c>
    </row>
    <row r="76" spans="1:12" s="32" customFormat="1" ht="33.75" customHeight="1">
      <c r="A76" s="52">
        <v>71</v>
      </c>
      <c r="B76" s="38"/>
      <c r="C76" s="38"/>
      <c r="D76" s="196" t="s">
        <v>321</v>
      </c>
      <c r="E76" s="197" t="s">
        <v>322</v>
      </c>
      <c r="F76" s="198">
        <v>3</v>
      </c>
      <c r="G76" s="199" t="s">
        <v>323</v>
      </c>
      <c r="H76" s="197" t="s">
        <v>324</v>
      </c>
      <c r="I76" s="198" t="s">
        <v>325</v>
      </c>
      <c r="J76" s="198" t="s">
        <v>326</v>
      </c>
      <c r="K76" s="200" t="s">
        <v>327</v>
      </c>
      <c r="L76" s="50" t="s">
        <v>106</v>
      </c>
    </row>
    <row r="77" spans="1:12" s="32" customFormat="1" ht="33.75" customHeight="1">
      <c r="A77" s="52">
        <v>72</v>
      </c>
      <c r="B77" s="38"/>
      <c r="C77" s="38"/>
      <c r="D77" s="196" t="s">
        <v>243</v>
      </c>
      <c r="E77" s="197" t="s">
        <v>244</v>
      </c>
      <c r="F77" s="198" t="s">
        <v>8</v>
      </c>
      <c r="G77" s="199" t="s">
        <v>245</v>
      </c>
      <c r="H77" s="197" t="s">
        <v>246</v>
      </c>
      <c r="I77" s="198" t="s">
        <v>247</v>
      </c>
      <c r="J77" s="198" t="s">
        <v>248</v>
      </c>
      <c r="K77" s="200" t="s">
        <v>249</v>
      </c>
      <c r="L77" s="50" t="s">
        <v>106</v>
      </c>
    </row>
    <row r="78" spans="1:12" s="32" customFormat="1" ht="33.75" customHeight="1">
      <c r="A78" s="52">
        <v>73</v>
      </c>
      <c r="B78" s="38"/>
      <c r="C78" s="38"/>
      <c r="D78" s="196" t="s">
        <v>376</v>
      </c>
      <c r="E78" s="197" t="s">
        <v>377</v>
      </c>
      <c r="F78" s="198" t="s">
        <v>38</v>
      </c>
      <c r="G78" s="199" t="s">
        <v>378</v>
      </c>
      <c r="H78" s="197" t="s">
        <v>379</v>
      </c>
      <c r="I78" s="198" t="s">
        <v>380</v>
      </c>
      <c r="J78" s="198" t="s">
        <v>375</v>
      </c>
      <c r="K78" s="237" t="s">
        <v>147</v>
      </c>
      <c r="L78" s="50" t="s">
        <v>106</v>
      </c>
    </row>
    <row r="79" spans="1:12" s="32" customFormat="1" ht="33.75" customHeight="1">
      <c r="A79" s="52">
        <v>74</v>
      </c>
      <c r="B79" s="38"/>
      <c r="C79" s="38"/>
      <c r="D79" s="196" t="s">
        <v>645</v>
      </c>
      <c r="E79" s="197" t="s">
        <v>629</v>
      </c>
      <c r="F79" s="198">
        <v>1</v>
      </c>
      <c r="G79" s="199" t="s">
        <v>145</v>
      </c>
      <c r="H79" s="197" t="s">
        <v>140</v>
      </c>
      <c r="I79" s="198" t="s">
        <v>62</v>
      </c>
      <c r="J79" s="198" t="s">
        <v>60</v>
      </c>
      <c r="K79" s="320" t="s">
        <v>147</v>
      </c>
      <c r="L79" s="50" t="s">
        <v>106</v>
      </c>
    </row>
    <row r="80" spans="1:12" s="32" customFormat="1" ht="33.75" customHeight="1">
      <c r="A80" s="52">
        <v>75</v>
      </c>
      <c r="B80" s="38"/>
      <c r="C80" s="38"/>
      <c r="D80" s="196" t="s">
        <v>523</v>
      </c>
      <c r="E80" s="197" t="s">
        <v>524</v>
      </c>
      <c r="F80" s="198" t="s">
        <v>8</v>
      </c>
      <c r="G80" s="199" t="s">
        <v>529</v>
      </c>
      <c r="H80" s="197" t="s">
        <v>530</v>
      </c>
      <c r="I80" s="198" t="s">
        <v>531</v>
      </c>
      <c r="J80" s="198" t="s">
        <v>108</v>
      </c>
      <c r="K80" s="200" t="s">
        <v>528</v>
      </c>
      <c r="L80" s="50" t="s">
        <v>106</v>
      </c>
    </row>
    <row r="81" spans="1:12" s="32" customFormat="1" ht="33.75" customHeight="1">
      <c r="A81" s="52">
        <v>76</v>
      </c>
      <c r="B81" s="38"/>
      <c r="C81" s="38"/>
      <c r="D81" s="196" t="s">
        <v>523</v>
      </c>
      <c r="E81" s="197" t="s">
        <v>524</v>
      </c>
      <c r="F81" s="198" t="s">
        <v>8</v>
      </c>
      <c r="G81" s="199" t="s">
        <v>525</v>
      </c>
      <c r="H81" s="197" t="s">
        <v>526</v>
      </c>
      <c r="I81" s="198" t="s">
        <v>527</v>
      </c>
      <c r="J81" s="198" t="s">
        <v>519</v>
      </c>
      <c r="K81" s="200" t="s">
        <v>528</v>
      </c>
      <c r="L81" s="50" t="s">
        <v>106</v>
      </c>
    </row>
    <row r="82" spans="1:12" s="32" customFormat="1" ht="33.75" customHeight="1">
      <c r="A82" s="52">
        <v>77</v>
      </c>
      <c r="B82" s="38"/>
      <c r="C82" s="38"/>
      <c r="D82" s="196" t="s">
        <v>170</v>
      </c>
      <c r="E82" s="197" t="s">
        <v>156</v>
      </c>
      <c r="F82" s="198">
        <v>1</v>
      </c>
      <c r="G82" s="199" t="s">
        <v>171</v>
      </c>
      <c r="H82" s="197" t="s">
        <v>157</v>
      </c>
      <c r="I82" s="198" t="s">
        <v>62</v>
      </c>
      <c r="J82" s="198" t="s">
        <v>158</v>
      </c>
      <c r="K82" s="237" t="s">
        <v>147</v>
      </c>
      <c r="L82" s="50" t="s">
        <v>106</v>
      </c>
    </row>
    <row r="83" spans="1:12" s="32" customFormat="1" ht="33.75" customHeight="1">
      <c r="A83" s="52">
        <v>78</v>
      </c>
      <c r="B83" s="38"/>
      <c r="C83" s="38"/>
      <c r="D83" s="196" t="s">
        <v>165</v>
      </c>
      <c r="E83" s="197" t="s">
        <v>148</v>
      </c>
      <c r="F83" s="198" t="s">
        <v>8</v>
      </c>
      <c r="G83" s="199" t="s">
        <v>166</v>
      </c>
      <c r="H83" s="197" t="s">
        <v>149</v>
      </c>
      <c r="I83" s="198" t="s">
        <v>150</v>
      </c>
      <c r="J83" s="198" t="s">
        <v>151</v>
      </c>
      <c r="K83" s="200" t="s">
        <v>85</v>
      </c>
      <c r="L83" s="50" t="s">
        <v>106</v>
      </c>
    </row>
    <row r="84" spans="1:12" s="32" customFormat="1" ht="33.75" customHeight="1">
      <c r="A84" s="52">
        <v>79</v>
      </c>
      <c r="B84" s="38"/>
      <c r="C84" s="38"/>
      <c r="D84" s="196" t="s">
        <v>131</v>
      </c>
      <c r="E84" s="197" t="s">
        <v>119</v>
      </c>
      <c r="F84" s="198" t="s">
        <v>8</v>
      </c>
      <c r="G84" s="199" t="s">
        <v>132</v>
      </c>
      <c r="H84" s="197" t="s">
        <v>120</v>
      </c>
      <c r="I84" s="198" t="s">
        <v>101</v>
      </c>
      <c r="J84" s="198" t="s">
        <v>108</v>
      </c>
      <c r="K84" s="200" t="s">
        <v>121</v>
      </c>
      <c r="L84" s="50" t="s">
        <v>106</v>
      </c>
    </row>
    <row r="85" spans="1:12" s="32" customFormat="1" ht="33.75" customHeight="1">
      <c r="A85" s="52">
        <v>80</v>
      </c>
      <c r="B85" s="38"/>
      <c r="C85" s="38"/>
      <c r="D85" s="196" t="s">
        <v>532</v>
      </c>
      <c r="E85" s="197" t="s">
        <v>533</v>
      </c>
      <c r="F85" s="198" t="s">
        <v>38</v>
      </c>
      <c r="G85" s="199" t="s">
        <v>534</v>
      </c>
      <c r="H85" s="197" t="s">
        <v>535</v>
      </c>
      <c r="I85" s="198" t="s">
        <v>536</v>
      </c>
      <c r="J85" s="198" t="s">
        <v>108</v>
      </c>
      <c r="K85" s="200" t="s">
        <v>274</v>
      </c>
      <c r="L85" s="50" t="s">
        <v>106</v>
      </c>
    </row>
    <row r="86" spans="1:12" s="32" customFormat="1" ht="33.75" customHeight="1">
      <c r="A86" s="52">
        <v>81</v>
      </c>
      <c r="B86" s="38"/>
      <c r="C86" s="38"/>
      <c r="D86" s="196" t="s">
        <v>471</v>
      </c>
      <c r="E86" s="197" t="s">
        <v>472</v>
      </c>
      <c r="F86" s="198" t="s">
        <v>8</v>
      </c>
      <c r="G86" s="199" t="s">
        <v>458</v>
      </c>
      <c r="H86" s="197" t="s">
        <v>459</v>
      </c>
      <c r="I86" s="198" t="s">
        <v>460</v>
      </c>
      <c r="J86" s="198" t="s">
        <v>461</v>
      </c>
      <c r="K86" s="237" t="s">
        <v>473</v>
      </c>
      <c r="L86" s="50" t="s">
        <v>106</v>
      </c>
    </row>
    <row r="87" spans="1:12" s="32" customFormat="1" ht="33.75" customHeight="1">
      <c r="A87" s="52">
        <v>82</v>
      </c>
      <c r="B87" s="38"/>
      <c r="C87" s="38"/>
      <c r="D87" s="196" t="s">
        <v>716</v>
      </c>
      <c r="E87" s="197" t="s">
        <v>472</v>
      </c>
      <c r="F87" s="198" t="s">
        <v>8</v>
      </c>
      <c r="G87" s="199" t="s">
        <v>654</v>
      </c>
      <c r="H87" s="197" t="s">
        <v>600</v>
      </c>
      <c r="I87" s="198" t="s">
        <v>601</v>
      </c>
      <c r="J87" s="198" t="s">
        <v>461</v>
      </c>
      <c r="K87" s="200" t="s">
        <v>473</v>
      </c>
      <c r="L87" s="50" t="s">
        <v>106</v>
      </c>
    </row>
    <row r="88" spans="1:12" s="32" customFormat="1" ht="33.75" customHeight="1">
      <c r="A88" s="52">
        <v>83</v>
      </c>
      <c r="B88" s="38"/>
      <c r="C88" s="38"/>
      <c r="D88" s="196" t="s">
        <v>537</v>
      </c>
      <c r="E88" s="197" t="s">
        <v>538</v>
      </c>
      <c r="F88" s="198" t="s">
        <v>38</v>
      </c>
      <c r="G88" s="199" t="s">
        <v>539</v>
      </c>
      <c r="H88" s="197" t="s">
        <v>540</v>
      </c>
      <c r="I88" s="198" t="s">
        <v>541</v>
      </c>
      <c r="J88" s="198" t="s">
        <v>108</v>
      </c>
      <c r="K88" s="200" t="s">
        <v>542</v>
      </c>
      <c r="L88" s="50" t="s">
        <v>106</v>
      </c>
    </row>
    <row r="89" spans="1:12" s="32" customFormat="1" ht="33.75" customHeight="1">
      <c r="A89" s="52">
        <v>84</v>
      </c>
      <c r="B89" s="38"/>
      <c r="C89" s="38"/>
      <c r="D89" s="196" t="s">
        <v>537</v>
      </c>
      <c r="E89" s="197" t="s">
        <v>538</v>
      </c>
      <c r="F89" s="198" t="s">
        <v>38</v>
      </c>
      <c r="G89" s="199" t="s">
        <v>577</v>
      </c>
      <c r="H89" s="197" t="s">
        <v>578</v>
      </c>
      <c r="I89" s="198" t="s">
        <v>579</v>
      </c>
      <c r="J89" s="198" t="s">
        <v>108</v>
      </c>
      <c r="K89" s="200" t="s">
        <v>542</v>
      </c>
      <c r="L89" s="50" t="s">
        <v>106</v>
      </c>
    </row>
    <row r="90" spans="1:12" s="32" customFormat="1" ht="33.75" customHeight="1">
      <c r="A90" s="52">
        <v>85</v>
      </c>
      <c r="B90" s="38"/>
      <c r="C90" s="38"/>
      <c r="D90" s="196" t="s">
        <v>580</v>
      </c>
      <c r="E90" s="197" t="s">
        <v>581</v>
      </c>
      <c r="F90" s="198" t="s">
        <v>8</v>
      </c>
      <c r="G90" s="199" t="s">
        <v>582</v>
      </c>
      <c r="H90" s="197" t="s">
        <v>583</v>
      </c>
      <c r="I90" s="198" t="s">
        <v>584</v>
      </c>
      <c r="J90" s="198" t="s">
        <v>108</v>
      </c>
      <c r="K90" s="200" t="s">
        <v>585</v>
      </c>
      <c r="L90" s="50" t="s">
        <v>106</v>
      </c>
    </row>
    <row r="91" spans="1:12" s="32" customFormat="1" ht="33.75" customHeight="1">
      <c r="A91" s="52">
        <v>86</v>
      </c>
      <c r="B91" s="38"/>
      <c r="C91" s="38"/>
      <c r="D91" s="196" t="s">
        <v>423</v>
      </c>
      <c r="E91" s="197" t="s">
        <v>424</v>
      </c>
      <c r="F91" s="198" t="s">
        <v>38</v>
      </c>
      <c r="G91" s="199" t="s">
        <v>425</v>
      </c>
      <c r="H91" s="197" t="s">
        <v>426</v>
      </c>
      <c r="I91" s="198" t="s">
        <v>427</v>
      </c>
      <c r="J91" s="198" t="s">
        <v>428</v>
      </c>
      <c r="K91" s="200" t="s">
        <v>78</v>
      </c>
      <c r="L91" s="50" t="s">
        <v>106</v>
      </c>
    </row>
    <row r="92" spans="1:12" s="32" customFormat="1" ht="33.75" customHeight="1">
      <c r="A92" s="52">
        <v>87</v>
      </c>
      <c r="B92" s="38"/>
      <c r="C92" s="38"/>
      <c r="D92" s="196" t="s">
        <v>586</v>
      </c>
      <c r="E92" s="197" t="s">
        <v>587</v>
      </c>
      <c r="F92" s="198" t="s">
        <v>8</v>
      </c>
      <c r="G92" s="199" t="s">
        <v>588</v>
      </c>
      <c r="H92" s="197" t="s">
        <v>589</v>
      </c>
      <c r="I92" s="198" t="s">
        <v>590</v>
      </c>
      <c r="J92" s="198" t="s">
        <v>591</v>
      </c>
      <c r="K92" s="200" t="s">
        <v>97</v>
      </c>
      <c r="L92" s="50" t="s">
        <v>106</v>
      </c>
    </row>
    <row r="93" spans="1:12" s="32" customFormat="1" ht="33.75" customHeight="1">
      <c r="A93" s="52">
        <v>88</v>
      </c>
      <c r="B93" s="38"/>
      <c r="C93" s="38"/>
      <c r="D93" s="196" t="s">
        <v>404</v>
      </c>
      <c r="E93" s="197" t="s">
        <v>405</v>
      </c>
      <c r="F93" s="198" t="s">
        <v>39</v>
      </c>
      <c r="G93" s="199" t="s">
        <v>406</v>
      </c>
      <c r="H93" s="197" t="s">
        <v>407</v>
      </c>
      <c r="I93" s="198" t="s">
        <v>62</v>
      </c>
      <c r="J93" s="198" t="s">
        <v>370</v>
      </c>
      <c r="K93" s="200" t="s">
        <v>147</v>
      </c>
      <c r="L93" s="50" t="s">
        <v>106</v>
      </c>
    </row>
    <row r="94" spans="1:12" s="32" customFormat="1" ht="33.75" customHeight="1">
      <c r="A94" s="52">
        <v>89</v>
      </c>
      <c r="B94" s="38"/>
      <c r="C94" s="38"/>
      <c r="D94" s="196" t="s">
        <v>414</v>
      </c>
      <c r="E94" s="197" t="s">
        <v>415</v>
      </c>
      <c r="F94" s="198" t="s">
        <v>38</v>
      </c>
      <c r="G94" s="199" t="s">
        <v>416</v>
      </c>
      <c r="H94" s="197" t="s">
        <v>417</v>
      </c>
      <c r="I94" s="198" t="s">
        <v>418</v>
      </c>
      <c r="J94" s="198" t="s">
        <v>370</v>
      </c>
      <c r="K94" s="200" t="s">
        <v>147</v>
      </c>
      <c r="L94" s="50" t="s">
        <v>106</v>
      </c>
    </row>
    <row r="95" spans="1:12" s="32" customFormat="1" ht="33.75" customHeight="1">
      <c r="A95" s="52">
        <v>90</v>
      </c>
      <c r="B95" s="38"/>
      <c r="C95" s="38"/>
      <c r="D95" s="196" t="s">
        <v>414</v>
      </c>
      <c r="E95" s="197" t="s">
        <v>415</v>
      </c>
      <c r="F95" s="198" t="s">
        <v>38</v>
      </c>
      <c r="G95" s="199" t="s">
        <v>543</v>
      </c>
      <c r="H95" s="197" t="s">
        <v>544</v>
      </c>
      <c r="I95" s="198" t="s">
        <v>545</v>
      </c>
      <c r="J95" s="198" t="s">
        <v>370</v>
      </c>
      <c r="K95" s="200" t="s">
        <v>147</v>
      </c>
      <c r="L95" s="50" t="s">
        <v>106</v>
      </c>
    </row>
    <row r="96" spans="1:12" s="32" customFormat="1" ht="33.75" customHeight="1">
      <c r="A96" s="52">
        <v>91</v>
      </c>
      <c r="B96" s="38"/>
      <c r="C96" s="38"/>
      <c r="D96" s="196" t="s">
        <v>328</v>
      </c>
      <c r="E96" s="197" t="s">
        <v>329</v>
      </c>
      <c r="F96" s="198" t="s">
        <v>330</v>
      </c>
      <c r="G96" s="199" t="s">
        <v>331</v>
      </c>
      <c r="H96" s="197" t="s">
        <v>332</v>
      </c>
      <c r="I96" s="198" t="s">
        <v>333</v>
      </c>
      <c r="J96" s="198" t="s">
        <v>326</v>
      </c>
      <c r="K96" s="200" t="s">
        <v>327</v>
      </c>
      <c r="L96" s="50" t="s">
        <v>106</v>
      </c>
    </row>
    <row r="97" spans="1:12" s="32" customFormat="1" ht="33.75" customHeight="1">
      <c r="A97" s="52">
        <v>92</v>
      </c>
      <c r="B97" s="38"/>
      <c r="C97" s="38"/>
      <c r="D97" s="196" t="s">
        <v>653</v>
      </c>
      <c r="E97" s="197"/>
      <c r="F97" s="198" t="s">
        <v>8</v>
      </c>
      <c r="G97" s="199" t="s">
        <v>654</v>
      </c>
      <c r="H97" s="197" t="s">
        <v>600</v>
      </c>
      <c r="I97" s="198" t="s">
        <v>601</v>
      </c>
      <c r="J97" s="198" t="s">
        <v>461</v>
      </c>
      <c r="K97" s="200" t="s">
        <v>613</v>
      </c>
      <c r="L97" s="50" t="s">
        <v>106</v>
      </c>
    </row>
    <row r="98" spans="1:12" s="32" customFormat="1" ht="33.75" customHeight="1">
      <c r="A98" s="52">
        <v>93</v>
      </c>
      <c r="B98" s="38"/>
      <c r="C98" s="38"/>
      <c r="D98" s="196" t="s">
        <v>281</v>
      </c>
      <c r="E98" s="197" t="s">
        <v>282</v>
      </c>
      <c r="F98" s="198" t="s">
        <v>8</v>
      </c>
      <c r="G98" s="199" t="s">
        <v>283</v>
      </c>
      <c r="H98" s="197" t="s">
        <v>284</v>
      </c>
      <c r="I98" s="198" t="s">
        <v>285</v>
      </c>
      <c r="J98" s="198" t="s">
        <v>286</v>
      </c>
      <c r="K98" s="200" t="s">
        <v>287</v>
      </c>
      <c r="L98" s="50" t="s">
        <v>106</v>
      </c>
    </row>
    <row r="99" spans="1:12" s="32" customFormat="1" ht="33.75" customHeight="1">
      <c r="A99" s="52">
        <v>94</v>
      </c>
      <c r="B99" s="38"/>
      <c r="C99" s="38"/>
      <c r="D99" s="196" t="s">
        <v>392</v>
      </c>
      <c r="E99" s="197" t="s">
        <v>393</v>
      </c>
      <c r="F99" s="198">
        <v>3</v>
      </c>
      <c r="G99" s="199" t="s">
        <v>394</v>
      </c>
      <c r="H99" s="197" t="s">
        <v>395</v>
      </c>
      <c r="I99" s="198" t="s">
        <v>62</v>
      </c>
      <c r="J99" s="198" t="s">
        <v>158</v>
      </c>
      <c r="K99" s="237" t="s">
        <v>147</v>
      </c>
      <c r="L99" s="50" t="s">
        <v>106</v>
      </c>
    </row>
    <row r="100" spans="1:12" s="32" customFormat="1" ht="33.75" customHeight="1">
      <c r="A100" s="52">
        <v>95</v>
      </c>
      <c r="B100" s="38"/>
      <c r="C100" s="38"/>
      <c r="D100" s="196" t="s">
        <v>334</v>
      </c>
      <c r="E100" s="197" t="s">
        <v>335</v>
      </c>
      <c r="F100" s="198">
        <v>3</v>
      </c>
      <c r="G100" s="199" t="s">
        <v>336</v>
      </c>
      <c r="H100" s="197" t="s">
        <v>337</v>
      </c>
      <c r="I100" s="198" t="s">
        <v>62</v>
      </c>
      <c r="J100" s="198" t="s">
        <v>60</v>
      </c>
      <c r="K100" s="200" t="s">
        <v>147</v>
      </c>
      <c r="L100" s="50" t="s">
        <v>106</v>
      </c>
    </row>
    <row r="101" spans="1:12" s="32" customFormat="1" ht="33.75" customHeight="1">
      <c r="A101" s="52">
        <v>96</v>
      </c>
      <c r="B101" s="38"/>
      <c r="C101" s="38"/>
      <c r="D101" s="196" t="s">
        <v>176</v>
      </c>
      <c r="E101" s="197" t="s">
        <v>161</v>
      </c>
      <c r="F101" s="198">
        <v>2</v>
      </c>
      <c r="G101" s="199" t="s">
        <v>177</v>
      </c>
      <c r="H101" s="197" t="s">
        <v>162</v>
      </c>
      <c r="I101" s="198" t="s">
        <v>62</v>
      </c>
      <c r="J101" s="198" t="s">
        <v>60</v>
      </c>
      <c r="K101" s="237" t="s">
        <v>147</v>
      </c>
      <c r="L101" s="50" t="s">
        <v>106</v>
      </c>
    </row>
    <row r="102" spans="1:12" s="32" customFormat="1" ht="33.75" customHeight="1">
      <c r="A102" s="52">
        <v>97</v>
      </c>
      <c r="B102" s="38"/>
      <c r="C102" s="38"/>
      <c r="D102" s="196" t="s">
        <v>664</v>
      </c>
      <c r="E102" s="197" t="s">
        <v>264</v>
      </c>
      <c r="F102" s="198" t="s">
        <v>38</v>
      </c>
      <c r="G102" s="199" t="s">
        <v>265</v>
      </c>
      <c r="H102" s="197" t="s">
        <v>266</v>
      </c>
      <c r="I102" s="198" t="s">
        <v>267</v>
      </c>
      <c r="J102" s="198" t="s">
        <v>108</v>
      </c>
      <c r="K102" s="200" t="s">
        <v>268</v>
      </c>
      <c r="L102" s="50" t="s">
        <v>106</v>
      </c>
    </row>
    <row r="103" spans="1:12" s="32" customFormat="1" ht="33.75" customHeight="1">
      <c r="A103" s="52">
        <v>98</v>
      </c>
      <c r="B103" s="38"/>
      <c r="C103" s="38"/>
      <c r="D103" s="196" t="s">
        <v>664</v>
      </c>
      <c r="E103" s="197" t="s">
        <v>264</v>
      </c>
      <c r="F103" s="198" t="s">
        <v>38</v>
      </c>
      <c r="G103" s="199" t="s">
        <v>546</v>
      </c>
      <c r="H103" s="197" t="s">
        <v>547</v>
      </c>
      <c r="I103" s="198" t="s">
        <v>548</v>
      </c>
      <c r="J103" s="198" t="s">
        <v>108</v>
      </c>
      <c r="K103" s="200" t="s">
        <v>268</v>
      </c>
      <c r="L103" s="50" t="s">
        <v>106</v>
      </c>
    </row>
    <row r="104" spans="1:12" s="32" customFormat="1" ht="33.75" customHeight="1">
      <c r="A104" s="52">
        <v>99</v>
      </c>
      <c r="B104" s="38"/>
      <c r="C104" s="38"/>
      <c r="D104" s="196" t="s">
        <v>233</v>
      </c>
      <c r="E104" s="197" t="s">
        <v>213</v>
      </c>
      <c r="F104" s="198">
        <v>2</v>
      </c>
      <c r="G104" s="199" t="s">
        <v>145</v>
      </c>
      <c r="H104" s="197" t="s">
        <v>140</v>
      </c>
      <c r="I104" s="198" t="s">
        <v>62</v>
      </c>
      <c r="J104" s="198" t="s">
        <v>60</v>
      </c>
      <c r="K104" s="200" t="s">
        <v>147</v>
      </c>
      <c r="L104" s="50" t="s">
        <v>106</v>
      </c>
    </row>
    <row r="105" spans="1:12" s="32" customFormat="1" ht="33.75" customHeight="1">
      <c r="A105" s="52">
        <v>100</v>
      </c>
      <c r="B105" s="38"/>
      <c r="C105" s="38"/>
      <c r="D105" s="196" t="s">
        <v>233</v>
      </c>
      <c r="E105" s="197" t="s">
        <v>213</v>
      </c>
      <c r="F105" s="198">
        <v>2</v>
      </c>
      <c r="G105" s="199" t="s">
        <v>167</v>
      </c>
      <c r="H105" s="197" t="s">
        <v>152</v>
      </c>
      <c r="I105" s="198" t="s">
        <v>62</v>
      </c>
      <c r="J105" s="198" t="s">
        <v>60</v>
      </c>
      <c r="K105" s="200" t="s">
        <v>147</v>
      </c>
      <c r="L105" s="50" t="s">
        <v>106</v>
      </c>
    </row>
    <row r="106" spans="1:12" s="32" customFormat="1" ht="33.75" customHeight="1">
      <c r="A106" s="52">
        <v>101</v>
      </c>
      <c r="B106" s="38"/>
      <c r="C106" s="38"/>
      <c r="D106" s="196" t="s">
        <v>338</v>
      </c>
      <c r="E106" s="197" t="s">
        <v>339</v>
      </c>
      <c r="F106" s="198" t="s">
        <v>98</v>
      </c>
      <c r="G106" s="199" t="s">
        <v>340</v>
      </c>
      <c r="H106" s="197" t="s">
        <v>341</v>
      </c>
      <c r="I106" s="198" t="s">
        <v>342</v>
      </c>
      <c r="J106" s="198" t="s">
        <v>342</v>
      </c>
      <c r="K106" s="200" t="s">
        <v>78</v>
      </c>
      <c r="L106" s="50" t="s">
        <v>106</v>
      </c>
    </row>
    <row r="107" spans="1:12" s="32" customFormat="1" ht="33.75" customHeight="1">
      <c r="A107" s="52">
        <v>102</v>
      </c>
      <c r="B107" s="38"/>
      <c r="C107" s="38"/>
      <c r="D107" s="196" t="s">
        <v>429</v>
      </c>
      <c r="E107" s="197" t="s">
        <v>430</v>
      </c>
      <c r="F107" s="198" t="s">
        <v>39</v>
      </c>
      <c r="G107" s="199" t="s">
        <v>492</v>
      </c>
      <c r="H107" s="197" t="s">
        <v>493</v>
      </c>
      <c r="I107" s="198" t="s">
        <v>433</v>
      </c>
      <c r="J107" s="198" t="s">
        <v>210</v>
      </c>
      <c r="K107" s="237" t="s">
        <v>434</v>
      </c>
      <c r="L107" s="50" t="s">
        <v>106</v>
      </c>
    </row>
    <row r="108" spans="1:12" s="32" customFormat="1" ht="33.75" customHeight="1">
      <c r="A108" s="52">
        <v>103</v>
      </c>
      <c r="B108" s="38"/>
      <c r="C108" s="38"/>
      <c r="D108" s="196" t="s">
        <v>429</v>
      </c>
      <c r="E108" s="197" t="s">
        <v>430</v>
      </c>
      <c r="F108" s="198" t="s">
        <v>39</v>
      </c>
      <c r="G108" s="199" t="s">
        <v>431</v>
      </c>
      <c r="H108" s="197" t="s">
        <v>432</v>
      </c>
      <c r="I108" s="198" t="s">
        <v>433</v>
      </c>
      <c r="J108" s="198" t="s">
        <v>210</v>
      </c>
      <c r="K108" s="200" t="s">
        <v>434</v>
      </c>
      <c r="L108" s="50" t="s">
        <v>106</v>
      </c>
    </row>
    <row r="109" spans="1:12" s="32" customFormat="1" ht="33.75" customHeight="1">
      <c r="A109" s="52">
        <v>104</v>
      </c>
      <c r="B109" s="38"/>
      <c r="C109" s="38"/>
      <c r="D109" s="196" t="s">
        <v>343</v>
      </c>
      <c r="E109" s="197" t="s">
        <v>344</v>
      </c>
      <c r="F109" s="198" t="s">
        <v>8</v>
      </c>
      <c r="G109" s="199" t="s">
        <v>345</v>
      </c>
      <c r="H109" s="197" t="s">
        <v>346</v>
      </c>
      <c r="I109" s="198" t="s">
        <v>224</v>
      </c>
      <c r="J109" s="198" t="s">
        <v>347</v>
      </c>
      <c r="K109" s="200" t="s">
        <v>348</v>
      </c>
      <c r="L109" s="50" t="s">
        <v>106</v>
      </c>
    </row>
    <row r="110" spans="1:12" s="32" customFormat="1" ht="33.75" customHeight="1">
      <c r="A110" s="52">
        <v>105</v>
      </c>
      <c r="B110" s="38"/>
      <c r="C110" s="38"/>
      <c r="D110" s="196" t="s">
        <v>419</v>
      </c>
      <c r="E110" s="197" t="s">
        <v>420</v>
      </c>
      <c r="F110" s="198" t="s">
        <v>38</v>
      </c>
      <c r="G110" s="199" t="s">
        <v>421</v>
      </c>
      <c r="H110" s="197" t="s">
        <v>422</v>
      </c>
      <c r="I110" s="198" t="s">
        <v>62</v>
      </c>
      <c r="J110" s="198" t="s">
        <v>375</v>
      </c>
      <c r="K110" s="200" t="s">
        <v>147</v>
      </c>
      <c r="L110" s="50" t="s">
        <v>106</v>
      </c>
    </row>
    <row r="111" spans="1:12" s="32" customFormat="1" ht="33.75" customHeight="1">
      <c r="A111" s="52">
        <v>106</v>
      </c>
      <c r="B111" s="38"/>
      <c r="C111" s="38"/>
      <c r="D111" s="196" t="s">
        <v>419</v>
      </c>
      <c r="E111" s="197" t="s">
        <v>420</v>
      </c>
      <c r="F111" s="198" t="s">
        <v>38</v>
      </c>
      <c r="G111" s="199" t="s">
        <v>195</v>
      </c>
      <c r="H111" s="197" t="s">
        <v>181</v>
      </c>
      <c r="I111" s="198" t="s">
        <v>62</v>
      </c>
      <c r="J111" s="198" t="s">
        <v>375</v>
      </c>
      <c r="K111" s="200" t="s">
        <v>147</v>
      </c>
      <c r="L111" s="50" t="s">
        <v>106</v>
      </c>
    </row>
    <row r="112" spans="1:12" s="32" customFormat="1" ht="33.75" customHeight="1">
      <c r="A112" s="52">
        <v>107</v>
      </c>
      <c r="B112" s="38"/>
      <c r="C112" s="38"/>
      <c r="D112" s="196" t="s">
        <v>474</v>
      </c>
      <c r="E112" s="197" t="s">
        <v>475</v>
      </c>
      <c r="F112" s="198">
        <v>1</v>
      </c>
      <c r="G112" s="199" t="s">
        <v>476</v>
      </c>
      <c r="H112" s="197" t="s">
        <v>477</v>
      </c>
      <c r="I112" s="198" t="s">
        <v>478</v>
      </c>
      <c r="J112" s="198" t="s">
        <v>479</v>
      </c>
      <c r="K112" s="237" t="s">
        <v>480</v>
      </c>
      <c r="L112" s="50" t="s">
        <v>106</v>
      </c>
    </row>
    <row r="113" spans="1:12" s="32" customFormat="1" ht="33.75" customHeight="1">
      <c r="A113" s="52">
        <v>108</v>
      </c>
      <c r="B113" s="38"/>
      <c r="C113" s="38"/>
      <c r="D113" s="291" t="s">
        <v>163</v>
      </c>
      <c r="E113" s="290" t="s">
        <v>63</v>
      </c>
      <c r="F113" s="289">
        <v>1</v>
      </c>
      <c r="G113" s="288" t="s">
        <v>164</v>
      </c>
      <c r="H113" s="290" t="s">
        <v>64</v>
      </c>
      <c r="I113" s="289" t="s">
        <v>65</v>
      </c>
      <c r="J113" s="289" t="s">
        <v>60</v>
      </c>
      <c r="K113" s="200" t="s">
        <v>147</v>
      </c>
      <c r="L113" s="50" t="s">
        <v>106</v>
      </c>
    </row>
    <row r="114" spans="1:12" s="32" customFormat="1" ht="33.75" customHeight="1">
      <c r="A114" s="52">
        <v>109</v>
      </c>
      <c r="B114" s="38"/>
      <c r="C114" s="38"/>
      <c r="D114" s="196" t="s">
        <v>349</v>
      </c>
      <c r="E114" s="197" t="s">
        <v>350</v>
      </c>
      <c r="F114" s="198" t="s">
        <v>8</v>
      </c>
      <c r="G114" s="199" t="s">
        <v>291</v>
      </c>
      <c r="H114" s="197" t="s">
        <v>292</v>
      </c>
      <c r="I114" s="198" t="s">
        <v>293</v>
      </c>
      <c r="J114" s="198" t="s">
        <v>293</v>
      </c>
      <c r="K114" s="200" t="s">
        <v>260</v>
      </c>
      <c r="L114" s="50" t="s">
        <v>106</v>
      </c>
    </row>
    <row r="115" spans="1:12" s="32" customFormat="1" ht="33.75" customHeight="1">
      <c r="A115" s="52">
        <v>110</v>
      </c>
      <c r="B115" s="336"/>
      <c r="C115" s="336"/>
      <c r="D115" s="322" t="s">
        <v>197</v>
      </c>
      <c r="E115" s="321" t="s">
        <v>183</v>
      </c>
      <c r="F115" s="286" t="s">
        <v>8</v>
      </c>
      <c r="G115" s="323" t="s">
        <v>669</v>
      </c>
      <c r="H115" s="321" t="s">
        <v>666</v>
      </c>
      <c r="I115" s="286" t="s">
        <v>184</v>
      </c>
      <c r="J115" s="286" t="s">
        <v>667</v>
      </c>
      <c r="K115" s="320" t="s">
        <v>668</v>
      </c>
      <c r="L115" s="50" t="s">
        <v>106</v>
      </c>
    </row>
    <row r="116" spans="1:12" s="32" customFormat="1" ht="33.75" customHeight="1">
      <c r="A116" s="52">
        <v>111</v>
      </c>
      <c r="B116" s="38"/>
      <c r="C116" s="38"/>
      <c r="D116" s="196" t="s">
        <v>481</v>
      </c>
      <c r="E116" s="197" t="s">
        <v>482</v>
      </c>
      <c r="F116" s="198">
        <v>3</v>
      </c>
      <c r="G116" s="199" t="s">
        <v>483</v>
      </c>
      <c r="H116" s="197" t="s">
        <v>484</v>
      </c>
      <c r="I116" s="198" t="s">
        <v>485</v>
      </c>
      <c r="J116" s="198" t="s">
        <v>485</v>
      </c>
      <c r="K116" s="237" t="s">
        <v>486</v>
      </c>
      <c r="L116" s="50" t="s">
        <v>106</v>
      </c>
    </row>
    <row r="117" spans="1:12" s="32" customFormat="1" ht="33.75" customHeight="1">
      <c r="A117" s="52">
        <v>112</v>
      </c>
      <c r="B117" s="38"/>
      <c r="C117" s="38"/>
      <c r="D117" s="196" t="s">
        <v>135</v>
      </c>
      <c r="E117" s="197" t="s">
        <v>123</v>
      </c>
      <c r="F117" s="198" t="s">
        <v>38</v>
      </c>
      <c r="G117" s="199" t="s">
        <v>136</v>
      </c>
      <c r="H117" s="197" t="s">
        <v>124</v>
      </c>
      <c r="I117" s="198" t="s">
        <v>125</v>
      </c>
      <c r="J117" s="198" t="s">
        <v>126</v>
      </c>
      <c r="K117" s="200" t="s">
        <v>127</v>
      </c>
      <c r="L117" s="50" t="s">
        <v>106</v>
      </c>
    </row>
    <row r="118" spans="1:12" s="32" customFormat="1" ht="33.75" customHeight="1">
      <c r="A118" s="52">
        <v>113</v>
      </c>
      <c r="B118" s="38"/>
      <c r="C118" s="38"/>
      <c r="D118" s="196" t="s">
        <v>717</v>
      </c>
      <c r="E118" s="197" t="s">
        <v>602</v>
      </c>
      <c r="F118" s="198" t="s">
        <v>8</v>
      </c>
      <c r="G118" s="199" t="s">
        <v>690</v>
      </c>
      <c r="H118" s="197" t="s">
        <v>603</v>
      </c>
      <c r="I118" s="198" t="s">
        <v>604</v>
      </c>
      <c r="J118" s="198" t="s">
        <v>605</v>
      </c>
      <c r="K118" s="200" t="s">
        <v>606</v>
      </c>
      <c r="L118" s="50" t="s">
        <v>106</v>
      </c>
    </row>
    <row r="119" spans="1:12" s="32" customFormat="1" ht="33.75" customHeight="1">
      <c r="A119" s="52">
        <v>114</v>
      </c>
      <c r="B119" s="38"/>
      <c r="C119" s="38"/>
      <c r="D119" s="196" t="s">
        <v>222</v>
      </c>
      <c r="E119" s="197" t="s">
        <v>214</v>
      </c>
      <c r="F119" s="198" t="s">
        <v>8</v>
      </c>
      <c r="G119" s="199" t="s">
        <v>223</v>
      </c>
      <c r="H119" s="197" t="s">
        <v>215</v>
      </c>
      <c r="I119" s="198" t="s">
        <v>216</v>
      </c>
      <c r="J119" s="198" t="s">
        <v>118</v>
      </c>
      <c r="K119" s="237" t="s">
        <v>78</v>
      </c>
      <c r="L119" s="50" t="s">
        <v>106</v>
      </c>
    </row>
    <row r="120" spans="1:12" s="32" customFormat="1" ht="33.75" customHeight="1">
      <c r="A120" s="52">
        <v>115</v>
      </c>
      <c r="B120" s="38"/>
      <c r="C120" s="38"/>
      <c r="D120" s="196" t="s">
        <v>269</v>
      </c>
      <c r="E120" s="197" t="s">
        <v>270</v>
      </c>
      <c r="F120" s="198" t="s">
        <v>38</v>
      </c>
      <c r="G120" s="199" t="s">
        <v>271</v>
      </c>
      <c r="H120" s="197" t="s">
        <v>272</v>
      </c>
      <c r="I120" s="198" t="s">
        <v>273</v>
      </c>
      <c r="J120" s="198" t="s">
        <v>210</v>
      </c>
      <c r="K120" s="200" t="s">
        <v>274</v>
      </c>
      <c r="L120" s="50" t="s">
        <v>106</v>
      </c>
    </row>
    <row r="121" spans="1:12" s="32" customFormat="1" ht="33.75" customHeight="1">
      <c r="A121" s="52">
        <v>116</v>
      </c>
      <c r="B121" s="38"/>
      <c r="C121" s="38"/>
      <c r="D121" s="196" t="s">
        <v>168</v>
      </c>
      <c r="E121" s="197" t="s">
        <v>153</v>
      </c>
      <c r="F121" s="198" t="s">
        <v>8</v>
      </c>
      <c r="G121" s="199" t="s">
        <v>169</v>
      </c>
      <c r="H121" s="197" t="s">
        <v>154</v>
      </c>
      <c r="I121" s="198" t="s">
        <v>155</v>
      </c>
      <c r="J121" s="198" t="s">
        <v>151</v>
      </c>
      <c r="K121" s="200" t="s">
        <v>85</v>
      </c>
      <c r="L121" s="50" t="s">
        <v>106</v>
      </c>
    </row>
    <row r="122" spans="1:12" s="32" customFormat="1" ht="33.75" customHeight="1">
      <c r="A122" s="52">
        <v>117</v>
      </c>
      <c r="B122" s="38"/>
      <c r="C122" s="38"/>
      <c r="D122" s="196" t="s">
        <v>351</v>
      </c>
      <c r="E122" s="197" t="s">
        <v>352</v>
      </c>
      <c r="F122" s="198">
        <v>2</v>
      </c>
      <c r="G122" s="199" t="s">
        <v>353</v>
      </c>
      <c r="H122" s="197" t="s">
        <v>354</v>
      </c>
      <c r="I122" s="198" t="s">
        <v>355</v>
      </c>
      <c r="J122" s="198" t="s">
        <v>356</v>
      </c>
      <c r="K122" s="200" t="s">
        <v>357</v>
      </c>
      <c r="L122" s="50" t="s">
        <v>106</v>
      </c>
    </row>
    <row r="123" spans="1:12" s="32" customFormat="1" ht="33.75" customHeight="1">
      <c r="A123" s="52">
        <v>118</v>
      </c>
      <c r="B123" s="38"/>
      <c r="C123" s="38"/>
      <c r="D123" s="196" t="s">
        <v>128</v>
      </c>
      <c r="E123" s="197" t="s">
        <v>115</v>
      </c>
      <c r="F123" s="198" t="s">
        <v>39</v>
      </c>
      <c r="G123" s="199" t="s">
        <v>129</v>
      </c>
      <c r="H123" s="197" t="s">
        <v>116</v>
      </c>
      <c r="I123" s="198" t="s">
        <v>93</v>
      </c>
      <c r="J123" s="198" t="s">
        <v>108</v>
      </c>
      <c r="K123" s="200" t="s">
        <v>78</v>
      </c>
      <c r="L123" s="50" t="s">
        <v>106</v>
      </c>
    </row>
    <row r="124" spans="1:12" s="32" customFormat="1" ht="33.75" customHeight="1">
      <c r="A124" s="52">
        <v>119</v>
      </c>
      <c r="B124" s="38"/>
      <c r="C124" s="38"/>
      <c r="D124" s="196" t="s">
        <v>549</v>
      </c>
      <c r="E124" s="197" t="s">
        <v>550</v>
      </c>
      <c r="F124" s="198" t="s">
        <v>8</v>
      </c>
      <c r="G124" s="199" t="s">
        <v>551</v>
      </c>
      <c r="H124" s="197" t="s">
        <v>552</v>
      </c>
      <c r="I124" s="198" t="s">
        <v>553</v>
      </c>
      <c r="J124" s="198" t="s">
        <v>108</v>
      </c>
      <c r="K124" s="200" t="s">
        <v>554</v>
      </c>
      <c r="L124" s="50" t="s">
        <v>106</v>
      </c>
    </row>
    <row r="125" spans="1:12" s="32" customFormat="1" ht="33.75" customHeight="1">
      <c r="A125" s="52">
        <v>120</v>
      </c>
      <c r="B125" s="38"/>
      <c r="C125" s="38"/>
      <c r="D125" s="196" t="s">
        <v>452</v>
      </c>
      <c r="E125" s="197" t="s">
        <v>453</v>
      </c>
      <c r="F125" s="198" t="s">
        <v>38</v>
      </c>
      <c r="G125" s="199" t="s">
        <v>454</v>
      </c>
      <c r="H125" s="197" t="s">
        <v>455</v>
      </c>
      <c r="I125" s="198" t="s">
        <v>93</v>
      </c>
      <c r="J125" s="198" t="s">
        <v>83</v>
      </c>
      <c r="K125" s="237" t="s">
        <v>78</v>
      </c>
      <c r="L125" s="50" t="s">
        <v>106</v>
      </c>
    </row>
    <row r="126" spans="1:12" s="32" customFormat="1" ht="33.75" customHeight="1">
      <c r="A126" s="52">
        <v>121</v>
      </c>
      <c r="B126" s="38"/>
      <c r="C126" s="38"/>
      <c r="D126" s="196" t="s">
        <v>718</v>
      </c>
      <c r="E126" s="197" t="s">
        <v>607</v>
      </c>
      <c r="F126" s="198" t="s">
        <v>8</v>
      </c>
      <c r="G126" s="199" t="s">
        <v>719</v>
      </c>
      <c r="H126" s="197" t="s">
        <v>608</v>
      </c>
      <c r="I126" s="198" t="s">
        <v>609</v>
      </c>
      <c r="J126" s="198" t="s">
        <v>610</v>
      </c>
      <c r="K126" s="200" t="s">
        <v>611</v>
      </c>
      <c r="L126" s="50" t="s">
        <v>106</v>
      </c>
    </row>
    <row r="127" spans="1:12" s="32" customFormat="1" ht="33.75" customHeight="1">
      <c r="A127" s="52">
        <v>122</v>
      </c>
      <c r="B127" s="38"/>
      <c r="C127" s="38"/>
      <c r="D127" s="196" t="s">
        <v>647</v>
      </c>
      <c r="E127" s="197" t="s">
        <v>631</v>
      </c>
      <c r="F127" s="198" t="s">
        <v>597</v>
      </c>
      <c r="G127" s="199" t="s">
        <v>648</v>
      </c>
      <c r="H127" s="197" t="s">
        <v>632</v>
      </c>
      <c r="I127" s="198" t="s">
        <v>62</v>
      </c>
      <c r="J127" s="198" t="s">
        <v>60</v>
      </c>
      <c r="K127" s="320" t="s">
        <v>147</v>
      </c>
      <c r="L127" s="50" t="s">
        <v>106</v>
      </c>
    </row>
    <row r="128" spans="1:12" s="32" customFormat="1" ht="33.75" customHeight="1">
      <c r="A128" s="52">
        <v>123</v>
      </c>
      <c r="B128" s="38"/>
      <c r="C128" s="38"/>
      <c r="D128" s="196" t="s">
        <v>641</v>
      </c>
      <c r="E128" s="197" t="s">
        <v>621</v>
      </c>
      <c r="F128" s="198">
        <v>3</v>
      </c>
      <c r="G128" s="199" t="s">
        <v>336</v>
      </c>
      <c r="H128" s="197" t="s">
        <v>337</v>
      </c>
      <c r="I128" s="198" t="s">
        <v>62</v>
      </c>
      <c r="J128" s="198" t="s">
        <v>60</v>
      </c>
      <c r="K128" s="320" t="s">
        <v>147</v>
      </c>
      <c r="L128" s="50" t="s">
        <v>106</v>
      </c>
    </row>
    <row r="129" spans="4:11">
      <c r="D129" s="205"/>
      <c r="E129" s="206"/>
      <c r="F129" s="207"/>
      <c r="G129" s="208"/>
      <c r="H129" s="206"/>
      <c r="I129" s="207"/>
      <c r="J129" s="207"/>
      <c r="K129" s="209"/>
    </row>
    <row r="130" spans="4:11" ht="37.5" customHeight="1">
      <c r="D130" s="2" t="s">
        <v>42</v>
      </c>
      <c r="E130" s="36"/>
      <c r="F130" s="2"/>
      <c r="G130" s="2"/>
      <c r="H130" s="2"/>
      <c r="I130" s="2"/>
      <c r="J130" s="99" t="s">
        <v>81</v>
      </c>
      <c r="K130" s="1"/>
    </row>
    <row r="131" spans="4:11" ht="37.5" customHeight="1">
      <c r="D131" s="2" t="s">
        <v>9</v>
      </c>
      <c r="E131" s="36"/>
      <c r="F131" s="2"/>
      <c r="G131" s="2"/>
      <c r="H131" s="2"/>
      <c r="I131" s="2"/>
      <c r="J131" s="2" t="s">
        <v>107</v>
      </c>
      <c r="K131" s="1"/>
    </row>
    <row r="132" spans="4:11" ht="37.5" customHeight="1">
      <c r="D132" s="2" t="s">
        <v>45</v>
      </c>
      <c r="E132" s="54"/>
      <c r="F132" s="53"/>
      <c r="G132" s="53"/>
      <c r="H132" s="53"/>
      <c r="I132" s="55"/>
      <c r="J132" s="2" t="s">
        <v>240</v>
      </c>
      <c r="K132" s="188"/>
    </row>
    <row r="133" spans="4:11" ht="37.5" customHeight="1">
      <c r="D133" s="2" t="s">
        <v>41</v>
      </c>
      <c r="E133" s="36"/>
      <c r="F133" s="2"/>
      <c r="G133" s="2"/>
      <c r="H133" s="2"/>
      <c r="I133" s="2"/>
      <c r="J133" s="2" t="s">
        <v>779</v>
      </c>
      <c r="K133" s="1"/>
    </row>
  </sheetData>
  <autoFilter ref="A5:L128">
    <filterColumn colId="10"/>
  </autoFilter>
  <sortState ref="A6:L159">
    <sortCondition ref="D6:D159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5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1">
    <tabColor rgb="FFFF0000"/>
    <pageSetUpPr fitToPage="1"/>
  </sheetPr>
  <dimension ref="A1:AQ1987"/>
  <sheetViews>
    <sheetView view="pageBreakPreview" topLeftCell="A16" zoomScaleSheetLayoutView="100" workbookViewId="0">
      <selection activeCell="D23" sqref="D23:K25"/>
    </sheetView>
  </sheetViews>
  <sheetFormatPr defaultRowHeight="12.75"/>
  <cols>
    <col min="1" max="1" width="4.85546875" style="17" customWidth="1"/>
    <col min="2" max="2" width="4.7109375" style="17" hidden="1" customWidth="1"/>
    <col min="3" max="3" width="7.28515625" style="17" hidden="1" customWidth="1"/>
    <col min="4" max="4" width="19.140625" style="17" customWidth="1"/>
    <col min="5" max="5" width="9.85546875" style="17" customWidth="1"/>
    <col min="6" max="6" width="6.5703125" style="17" customWidth="1"/>
    <col min="7" max="7" width="34.85546875" style="17" customWidth="1"/>
    <col min="8" max="8" width="9.28515625" style="17" customWidth="1"/>
    <col min="9" max="9" width="18.42578125" style="17" customWidth="1"/>
    <col min="10" max="10" width="2.140625" style="17" hidden="1" customWidth="1"/>
    <col min="11" max="11" width="26.1406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9.8554687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26" ht="54.75" customHeight="1">
      <c r="A1" s="421" t="s">
        <v>726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26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6" s="20" customFormat="1" ht="20.25" customHeight="1">
      <c r="A4" s="370" t="s">
        <v>40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26" s="3" customFormat="1" ht="19.149999999999999" customHeight="1">
      <c r="A5" s="420" t="s">
        <v>598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26" s="9" customFormat="1" ht="15" customHeight="1">
      <c r="A6" s="195" t="s">
        <v>68</v>
      </c>
      <c r="B6" s="4"/>
      <c r="C6" s="4"/>
      <c r="D6" s="5"/>
      <c r="E6" s="5"/>
      <c r="F6" s="5"/>
      <c r="G6" s="5"/>
      <c r="H6" s="5"/>
      <c r="I6" s="6"/>
      <c r="J6" s="6"/>
      <c r="K6" s="4"/>
      <c r="L6" s="7"/>
      <c r="M6" s="8"/>
      <c r="O6" s="7"/>
      <c r="P6" s="10"/>
      <c r="R6" s="7"/>
      <c r="S6" s="10"/>
      <c r="Y6" s="195"/>
      <c r="Z6" s="141" t="s">
        <v>241</v>
      </c>
    </row>
    <row r="7" spans="1:26" s="22" customFormat="1" ht="20.100000000000001" customHeight="1">
      <c r="A7" s="417" t="s">
        <v>27</v>
      </c>
      <c r="B7" s="416" t="s">
        <v>2</v>
      </c>
      <c r="C7" s="416"/>
      <c r="D7" s="415" t="s">
        <v>14</v>
      </c>
      <c r="E7" s="415" t="s">
        <v>3</v>
      </c>
      <c r="F7" s="417" t="s">
        <v>13</v>
      </c>
      <c r="G7" s="415" t="s">
        <v>15</v>
      </c>
      <c r="H7" s="415" t="s">
        <v>3</v>
      </c>
      <c r="I7" s="415" t="s">
        <v>4</v>
      </c>
      <c r="J7" s="21"/>
      <c r="K7" s="415" t="s">
        <v>6</v>
      </c>
      <c r="L7" s="414" t="s">
        <v>231</v>
      </c>
      <c r="M7" s="414"/>
      <c r="N7" s="414"/>
      <c r="O7" s="414" t="s">
        <v>18</v>
      </c>
      <c r="P7" s="414"/>
      <c r="Q7" s="414"/>
      <c r="R7" s="414" t="s">
        <v>232</v>
      </c>
      <c r="S7" s="414"/>
      <c r="T7" s="414"/>
      <c r="U7" s="416" t="s">
        <v>19</v>
      </c>
      <c r="V7" s="416" t="s">
        <v>20</v>
      </c>
      <c r="W7" s="417" t="s">
        <v>21</v>
      </c>
      <c r="X7" s="418" t="s">
        <v>43</v>
      </c>
      <c r="Y7" s="419" t="s">
        <v>23</v>
      </c>
      <c r="Z7" s="415" t="s">
        <v>24</v>
      </c>
    </row>
    <row r="8" spans="1:26" s="22" customFormat="1" ht="39.950000000000003" customHeight="1">
      <c r="A8" s="417"/>
      <c r="B8" s="416"/>
      <c r="C8" s="416"/>
      <c r="D8" s="415"/>
      <c r="E8" s="415"/>
      <c r="F8" s="417"/>
      <c r="G8" s="415"/>
      <c r="H8" s="415"/>
      <c r="I8" s="415"/>
      <c r="J8" s="21"/>
      <c r="K8" s="415"/>
      <c r="L8" s="14" t="s">
        <v>25</v>
      </c>
      <c r="M8" s="15" t="s">
        <v>26</v>
      </c>
      <c r="N8" s="16" t="s">
        <v>27</v>
      </c>
      <c r="O8" s="14" t="s">
        <v>25</v>
      </c>
      <c r="P8" s="15" t="s">
        <v>26</v>
      </c>
      <c r="Q8" s="16" t="s">
        <v>27</v>
      </c>
      <c r="R8" s="14" t="s">
        <v>25</v>
      </c>
      <c r="S8" s="15" t="s">
        <v>26</v>
      </c>
      <c r="T8" s="16" t="s">
        <v>27</v>
      </c>
      <c r="U8" s="416"/>
      <c r="V8" s="416"/>
      <c r="W8" s="417"/>
      <c r="X8" s="418"/>
      <c r="Y8" s="419"/>
      <c r="Z8" s="415"/>
    </row>
    <row r="9" spans="1:26" s="22" customFormat="1" ht="30.75" customHeight="1">
      <c r="A9" s="210">
        <v>1</v>
      </c>
      <c r="B9" s="69"/>
      <c r="C9" s="231"/>
      <c r="D9" s="196" t="s">
        <v>509</v>
      </c>
      <c r="E9" s="197" t="s">
        <v>510</v>
      </c>
      <c r="F9" s="198" t="s">
        <v>38</v>
      </c>
      <c r="G9" s="199" t="s">
        <v>511</v>
      </c>
      <c r="H9" s="197" t="s">
        <v>512</v>
      </c>
      <c r="I9" s="198" t="s">
        <v>513</v>
      </c>
      <c r="J9" s="198" t="s">
        <v>210</v>
      </c>
      <c r="K9" s="237" t="s">
        <v>97</v>
      </c>
      <c r="L9" s="30">
        <v>236.5</v>
      </c>
      <c r="M9" s="29">
        <f t="shared" ref="M9:M20" si="0">L9/3.4-IF($U9=1,2,IF($U9=2,3,0))</f>
        <v>69.558823529411768</v>
      </c>
      <c r="N9" s="41">
        <f t="shared" ref="N9:N28" si="1">RANK(M9,M$9:M$28,0)</f>
        <v>1</v>
      </c>
      <c r="O9" s="30">
        <v>233.5</v>
      </c>
      <c r="P9" s="29">
        <f t="shared" ref="P9:P28" si="2">O9/3.4-IF($U9=1,2,IF($U9=2,3,0))</f>
        <v>68.67647058823529</v>
      </c>
      <c r="Q9" s="41">
        <f t="shared" ref="Q9:Q28" si="3">RANK(P9,P$9:P$28,0)</f>
        <v>3</v>
      </c>
      <c r="R9" s="30">
        <v>236</v>
      </c>
      <c r="S9" s="29">
        <f t="shared" ref="S9:S28" si="4">R9/3.4-IF($U9=1,2,IF($U9=2,3,0))</f>
        <v>69.411764705882348</v>
      </c>
      <c r="T9" s="41">
        <f t="shared" ref="T9:T28" si="5">RANK(S9,S$9:S$28,0)</f>
        <v>1</v>
      </c>
      <c r="U9" s="21"/>
      <c r="V9" s="39"/>
      <c r="W9" s="30">
        <f t="shared" ref="W9:W28" si="6">L9+O9+R9</f>
        <v>706</v>
      </c>
      <c r="X9" s="39"/>
      <c r="Y9" s="29">
        <f t="shared" ref="Y9:Y28" si="7">ROUND(SUM(M9,P9,S9)/3,3)</f>
        <v>69.215999999999994</v>
      </c>
      <c r="Z9" s="57" t="s">
        <v>38</v>
      </c>
    </row>
    <row r="10" spans="1:26" s="22" customFormat="1" ht="30.75" customHeight="1">
      <c r="A10" s="210">
        <v>2</v>
      </c>
      <c r="B10" s="69"/>
      <c r="C10" s="231"/>
      <c r="D10" s="196" t="s">
        <v>423</v>
      </c>
      <c r="E10" s="197" t="s">
        <v>424</v>
      </c>
      <c r="F10" s="198" t="s">
        <v>38</v>
      </c>
      <c r="G10" s="199" t="s">
        <v>425</v>
      </c>
      <c r="H10" s="197" t="s">
        <v>426</v>
      </c>
      <c r="I10" s="198" t="s">
        <v>427</v>
      </c>
      <c r="J10" s="198" t="s">
        <v>428</v>
      </c>
      <c r="K10" s="237" t="s">
        <v>78</v>
      </c>
      <c r="L10" s="30">
        <v>235</v>
      </c>
      <c r="M10" s="29">
        <f t="shared" si="0"/>
        <v>69.117647058823536</v>
      </c>
      <c r="N10" s="41">
        <f t="shared" si="1"/>
        <v>2</v>
      </c>
      <c r="O10" s="30">
        <v>236.5</v>
      </c>
      <c r="P10" s="29">
        <f t="shared" si="2"/>
        <v>69.558823529411768</v>
      </c>
      <c r="Q10" s="41">
        <f t="shared" si="3"/>
        <v>2</v>
      </c>
      <c r="R10" s="30">
        <v>233</v>
      </c>
      <c r="S10" s="29">
        <f t="shared" si="4"/>
        <v>68.529411764705884</v>
      </c>
      <c r="T10" s="41">
        <f t="shared" si="5"/>
        <v>2</v>
      </c>
      <c r="U10" s="219"/>
      <c r="V10" s="221"/>
      <c r="W10" s="30">
        <f t="shared" si="6"/>
        <v>704.5</v>
      </c>
      <c r="X10" s="221"/>
      <c r="Y10" s="29">
        <f t="shared" si="7"/>
        <v>69.069000000000003</v>
      </c>
      <c r="Z10" s="57" t="s">
        <v>38</v>
      </c>
    </row>
    <row r="11" spans="1:26" s="22" customFormat="1" ht="30.75" customHeight="1">
      <c r="A11" s="210">
        <v>3</v>
      </c>
      <c r="B11" s="69"/>
      <c r="C11" s="231"/>
      <c r="D11" s="196" t="s">
        <v>404</v>
      </c>
      <c r="E11" s="197" t="s">
        <v>405</v>
      </c>
      <c r="F11" s="198" t="s">
        <v>39</v>
      </c>
      <c r="G11" s="199" t="s">
        <v>406</v>
      </c>
      <c r="H11" s="197" t="s">
        <v>407</v>
      </c>
      <c r="I11" s="198" t="s">
        <v>62</v>
      </c>
      <c r="J11" s="198" t="s">
        <v>370</v>
      </c>
      <c r="K11" s="237" t="s">
        <v>147</v>
      </c>
      <c r="L11" s="30">
        <v>233</v>
      </c>
      <c r="M11" s="29">
        <f t="shared" si="0"/>
        <v>68.529411764705884</v>
      </c>
      <c r="N11" s="41">
        <f t="shared" si="1"/>
        <v>4</v>
      </c>
      <c r="O11" s="30">
        <v>232.5</v>
      </c>
      <c r="P11" s="29">
        <f t="shared" si="2"/>
        <v>68.382352941176478</v>
      </c>
      <c r="Q11" s="41">
        <f t="shared" si="3"/>
        <v>5</v>
      </c>
      <c r="R11" s="30">
        <v>227.5</v>
      </c>
      <c r="S11" s="29">
        <f t="shared" si="4"/>
        <v>66.911764705882348</v>
      </c>
      <c r="T11" s="41">
        <f t="shared" si="5"/>
        <v>6</v>
      </c>
      <c r="U11" s="219"/>
      <c r="V11" s="221"/>
      <c r="W11" s="30">
        <f t="shared" si="6"/>
        <v>693</v>
      </c>
      <c r="X11" s="221"/>
      <c r="Y11" s="29">
        <f t="shared" si="7"/>
        <v>67.941000000000003</v>
      </c>
      <c r="Z11" s="57" t="s">
        <v>38</v>
      </c>
    </row>
    <row r="12" spans="1:26" s="22" customFormat="1" ht="30.75" customHeight="1">
      <c r="A12" s="210">
        <v>4</v>
      </c>
      <c r="B12" s="69"/>
      <c r="C12" s="231"/>
      <c r="D12" s="196" t="s">
        <v>202</v>
      </c>
      <c r="E12" s="197" t="s">
        <v>89</v>
      </c>
      <c r="F12" s="198" t="s">
        <v>38</v>
      </c>
      <c r="G12" s="199" t="s">
        <v>203</v>
      </c>
      <c r="H12" s="197" t="s">
        <v>90</v>
      </c>
      <c r="I12" s="198" t="s">
        <v>91</v>
      </c>
      <c r="J12" s="198" t="s">
        <v>83</v>
      </c>
      <c r="K12" s="237" t="s">
        <v>78</v>
      </c>
      <c r="L12" s="30">
        <v>232</v>
      </c>
      <c r="M12" s="29">
        <f t="shared" si="0"/>
        <v>68.235294117647058</v>
      </c>
      <c r="N12" s="41">
        <f t="shared" si="1"/>
        <v>5</v>
      </c>
      <c r="O12" s="30">
        <v>233</v>
      </c>
      <c r="P12" s="29">
        <f t="shared" si="2"/>
        <v>68.529411764705884</v>
      </c>
      <c r="Q12" s="41">
        <f t="shared" si="3"/>
        <v>4</v>
      </c>
      <c r="R12" s="30">
        <v>227</v>
      </c>
      <c r="S12" s="29">
        <f t="shared" si="4"/>
        <v>66.764705882352942</v>
      </c>
      <c r="T12" s="41">
        <f t="shared" si="5"/>
        <v>7</v>
      </c>
      <c r="U12" s="219"/>
      <c r="V12" s="221"/>
      <c r="W12" s="30">
        <f t="shared" si="6"/>
        <v>692</v>
      </c>
      <c r="X12" s="221"/>
      <c r="Y12" s="29">
        <f t="shared" si="7"/>
        <v>67.843000000000004</v>
      </c>
      <c r="Z12" s="57" t="s">
        <v>38</v>
      </c>
    </row>
    <row r="13" spans="1:26" s="22" customFormat="1" ht="30.75" customHeight="1">
      <c r="A13" s="210">
        <v>5</v>
      </c>
      <c r="B13" s="69"/>
      <c r="C13" s="231"/>
      <c r="D13" s="196" t="s">
        <v>414</v>
      </c>
      <c r="E13" s="197" t="s">
        <v>415</v>
      </c>
      <c r="F13" s="198" t="s">
        <v>38</v>
      </c>
      <c r="G13" s="199" t="s">
        <v>416</v>
      </c>
      <c r="H13" s="197" t="s">
        <v>417</v>
      </c>
      <c r="I13" s="198" t="s">
        <v>418</v>
      </c>
      <c r="J13" s="198" t="s">
        <v>370</v>
      </c>
      <c r="K13" s="237" t="s">
        <v>147</v>
      </c>
      <c r="L13" s="30">
        <v>233.5</v>
      </c>
      <c r="M13" s="29">
        <f t="shared" si="0"/>
        <v>68.67647058823529</v>
      </c>
      <c r="N13" s="41">
        <f t="shared" si="1"/>
        <v>3</v>
      </c>
      <c r="O13" s="30">
        <v>232</v>
      </c>
      <c r="P13" s="29">
        <f t="shared" si="2"/>
        <v>68.235294117647058</v>
      </c>
      <c r="Q13" s="41">
        <f t="shared" si="3"/>
        <v>6</v>
      </c>
      <c r="R13" s="30">
        <v>225.5</v>
      </c>
      <c r="S13" s="29">
        <f t="shared" si="4"/>
        <v>66.32352941176471</v>
      </c>
      <c r="T13" s="41">
        <f t="shared" si="5"/>
        <v>8</v>
      </c>
      <c r="U13" s="219"/>
      <c r="V13" s="221"/>
      <c r="W13" s="30">
        <f t="shared" si="6"/>
        <v>691</v>
      </c>
      <c r="X13" s="221"/>
      <c r="Y13" s="29">
        <f t="shared" si="7"/>
        <v>67.745000000000005</v>
      </c>
      <c r="Z13" s="57" t="s">
        <v>38</v>
      </c>
    </row>
    <row r="14" spans="1:26" s="22" customFormat="1" ht="30.75" customHeight="1">
      <c r="A14" s="210">
        <v>6</v>
      </c>
      <c r="B14" s="69"/>
      <c r="C14" s="267"/>
      <c r="D14" s="196" t="s">
        <v>419</v>
      </c>
      <c r="E14" s="197" t="s">
        <v>420</v>
      </c>
      <c r="F14" s="198" t="s">
        <v>38</v>
      </c>
      <c r="G14" s="199" t="s">
        <v>195</v>
      </c>
      <c r="H14" s="197" t="s">
        <v>181</v>
      </c>
      <c r="I14" s="198" t="s">
        <v>62</v>
      </c>
      <c r="J14" s="198" t="s">
        <v>375</v>
      </c>
      <c r="K14" s="237" t="s">
        <v>147</v>
      </c>
      <c r="L14" s="30">
        <v>222</v>
      </c>
      <c r="M14" s="29">
        <f t="shared" si="0"/>
        <v>65.294117647058826</v>
      </c>
      <c r="N14" s="41">
        <f t="shared" si="1"/>
        <v>10</v>
      </c>
      <c r="O14" s="30">
        <v>238</v>
      </c>
      <c r="P14" s="29">
        <f t="shared" si="2"/>
        <v>70</v>
      </c>
      <c r="Q14" s="41">
        <f t="shared" si="3"/>
        <v>1</v>
      </c>
      <c r="R14" s="30">
        <v>230.5</v>
      </c>
      <c r="S14" s="29">
        <f t="shared" si="4"/>
        <v>67.794117647058826</v>
      </c>
      <c r="T14" s="41">
        <f t="shared" si="5"/>
        <v>3</v>
      </c>
      <c r="U14" s="219"/>
      <c r="V14" s="221"/>
      <c r="W14" s="30">
        <f t="shared" si="6"/>
        <v>690.5</v>
      </c>
      <c r="X14" s="221"/>
      <c r="Y14" s="29">
        <f t="shared" si="7"/>
        <v>67.695999999999998</v>
      </c>
      <c r="Z14" s="57" t="s">
        <v>38</v>
      </c>
    </row>
    <row r="15" spans="1:26" s="22" customFormat="1" ht="30.75" customHeight="1">
      <c r="A15" s="210">
        <v>7</v>
      </c>
      <c r="B15" s="69"/>
      <c r="C15" s="232"/>
      <c r="D15" s="196" t="s">
        <v>414</v>
      </c>
      <c r="E15" s="197" t="s">
        <v>415</v>
      </c>
      <c r="F15" s="198" t="s">
        <v>38</v>
      </c>
      <c r="G15" s="199" t="s">
        <v>543</v>
      </c>
      <c r="H15" s="197" t="s">
        <v>544</v>
      </c>
      <c r="I15" s="198" t="s">
        <v>545</v>
      </c>
      <c r="J15" s="198" t="s">
        <v>370</v>
      </c>
      <c r="K15" s="237" t="s">
        <v>147</v>
      </c>
      <c r="L15" s="30">
        <v>228</v>
      </c>
      <c r="M15" s="29">
        <f t="shared" si="0"/>
        <v>67.058823529411768</v>
      </c>
      <c r="N15" s="41">
        <f t="shared" si="1"/>
        <v>7</v>
      </c>
      <c r="O15" s="30">
        <v>227.5</v>
      </c>
      <c r="P15" s="29">
        <f t="shared" si="2"/>
        <v>66.911764705882348</v>
      </c>
      <c r="Q15" s="41">
        <f t="shared" si="3"/>
        <v>8</v>
      </c>
      <c r="R15" s="30">
        <v>229.5</v>
      </c>
      <c r="S15" s="29">
        <f t="shared" si="4"/>
        <v>67.5</v>
      </c>
      <c r="T15" s="41">
        <f t="shared" si="5"/>
        <v>4</v>
      </c>
      <c r="U15" s="219"/>
      <c r="V15" s="221"/>
      <c r="W15" s="30">
        <f t="shared" si="6"/>
        <v>685</v>
      </c>
      <c r="X15" s="221"/>
      <c r="Y15" s="29">
        <f t="shared" si="7"/>
        <v>67.156999999999996</v>
      </c>
      <c r="Z15" s="57" t="s">
        <v>38</v>
      </c>
    </row>
    <row r="16" spans="1:26" s="22" customFormat="1" ht="30.75" customHeight="1">
      <c r="A16" s="210">
        <v>8</v>
      </c>
      <c r="B16" s="69"/>
      <c r="C16" s="231"/>
      <c r="D16" s="196" t="s">
        <v>537</v>
      </c>
      <c r="E16" s="197" t="s">
        <v>538</v>
      </c>
      <c r="F16" s="198" t="s">
        <v>38</v>
      </c>
      <c r="G16" s="199" t="s">
        <v>539</v>
      </c>
      <c r="H16" s="197" t="s">
        <v>540</v>
      </c>
      <c r="I16" s="198" t="s">
        <v>541</v>
      </c>
      <c r="J16" s="198" t="s">
        <v>108</v>
      </c>
      <c r="K16" s="237" t="s">
        <v>542</v>
      </c>
      <c r="L16" s="30">
        <v>223.5</v>
      </c>
      <c r="M16" s="29">
        <f t="shared" si="0"/>
        <v>65.735294117647058</v>
      </c>
      <c r="N16" s="41">
        <f t="shared" si="1"/>
        <v>9</v>
      </c>
      <c r="O16" s="30">
        <v>230.5</v>
      </c>
      <c r="P16" s="29">
        <f t="shared" si="2"/>
        <v>67.794117647058826</v>
      </c>
      <c r="Q16" s="41">
        <f t="shared" si="3"/>
        <v>7</v>
      </c>
      <c r="R16" s="30">
        <v>228.5</v>
      </c>
      <c r="S16" s="29">
        <f t="shared" si="4"/>
        <v>67.205882352941174</v>
      </c>
      <c r="T16" s="41">
        <f t="shared" si="5"/>
        <v>5</v>
      </c>
      <c r="U16" s="219"/>
      <c r="V16" s="221"/>
      <c r="W16" s="30">
        <f t="shared" si="6"/>
        <v>682.5</v>
      </c>
      <c r="X16" s="221"/>
      <c r="Y16" s="29">
        <f t="shared" si="7"/>
        <v>66.912000000000006</v>
      </c>
      <c r="Z16" s="57" t="s">
        <v>38</v>
      </c>
    </row>
    <row r="17" spans="1:43" s="22" customFormat="1" ht="30.75" customHeight="1">
      <c r="A17" s="210">
        <v>9</v>
      </c>
      <c r="B17" s="69"/>
      <c r="C17" s="267"/>
      <c r="D17" s="196" t="s">
        <v>194</v>
      </c>
      <c r="E17" s="197" t="s">
        <v>180</v>
      </c>
      <c r="F17" s="198" t="s">
        <v>38</v>
      </c>
      <c r="G17" s="199" t="s">
        <v>204</v>
      </c>
      <c r="H17" s="197" t="s">
        <v>92</v>
      </c>
      <c r="I17" s="198" t="s">
        <v>62</v>
      </c>
      <c r="J17" s="198" t="s">
        <v>375</v>
      </c>
      <c r="K17" s="237" t="s">
        <v>147</v>
      </c>
      <c r="L17" s="30">
        <v>229.5</v>
      </c>
      <c r="M17" s="29">
        <f t="shared" si="0"/>
        <v>67.5</v>
      </c>
      <c r="N17" s="41">
        <f t="shared" si="1"/>
        <v>6</v>
      </c>
      <c r="O17" s="30">
        <v>218.5</v>
      </c>
      <c r="P17" s="29">
        <f t="shared" si="2"/>
        <v>64.264705882352942</v>
      </c>
      <c r="Q17" s="41">
        <f t="shared" si="3"/>
        <v>10</v>
      </c>
      <c r="R17" s="30">
        <v>219.5</v>
      </c>
      <c r="S17" s="29">
        <f t="shared" si="4"/>
        <v>64.558823529411768</v>
      </c>
      <c r="T17" s="41">
        <f t="shared" si="5"/>
        <v>9</v>
      </c>
      <c r="U17" s="219"/>
      <c r="V17" s="221"/>
      <c r="W17" s="30">
        <f t="shared" si="6"/>
        <v>667.5</v>
      </c>
      <c r="X17" s="221"/>
      <c r="Y17" s="29">
        <f t="shared" si="7"/>
        <v>65.441000000000003</v>
      </c>
      <c r="Z17" s="57" t="s">
        <v>38</v>
      </c>
    </row>
    <row r="18" spans="1:43" s="22" customFormat="1" ht="30.75" customHeight="1">
      <c r="A18" s="210">
        <v>10</v>
      </c>
      <c r="B18" s="69"/>
      <c r="C18" s="231"/>
      <c r="D18" s="196" t="s">
        <v>532</v>
      </c>
      <c r="E18" s="197" t="s">
        <v>533</v>
      </c>
      <c r="F18" s="198" t="s">
        <v>38</v>
      </c>
      <c r="G18" s="199" t="s">
        <v>534</v>
      </c>
      <c r="H18" s="197" t="s">
        <v>535</v>
      </c>
      <c r="I18" s="198" t="s">
        <v>536</v>
      </c>
      <c r="J18" s="198" t="s">
        <v>108</v>
      </c>
      <c r="K18" s="237" t="s">
        <v>274</v>
      </c>
      <c r="L18" s="30">
        <v>222</v>
      </c>
      <c r="M18" s="29">
        <f t="shared" si="0"/>
        <v>65.294117647058826</v>
      </c>
      <c r="N18" s="41">
        <f t="shared" si="1"/>
        <v>10</v>
      </c>
      <c r="O18" s="30">
        <v>222</v>
      </c>
      <c r="P18" s="29">
        <f t="shared" si="2"/>
        <v>65.294117647058826</v>
      </c>
      <c r="Q18" s="41">
        <f t="shared" si="3"/>
        <v>9</v>
      </c>
      <c r="R18" s="30">
        <v>219.5</v>
      </c>
      <c r="S18" s="29">
        <f t="shared" si="4"/>
        <v>64.558823529411768</v>
      </c>
      <c r="T18" s="41">
        <f t="shared" si="5"/>
        <v>9</v>
      </c>
      <c r="U18" s="219"/>
      <c r="V18" s="221"/>
      <c r="W18" s="30">
        <f t="shared" si="6"/>
        <v>663.5</v>
      </c>
      <c r="X18" s="221"/>
      <c r="Y18" s="29">
        <f t="shared" si="7"/>
        <v>65.049000000000007</v>
      </c>
      <c r="Z18" s="57" t="s">
        <v>38</v>
      </c>
    </row>
    <row r="19" spans="1:43" s="22" customFormat="1" ht="30.75" customHeight="1">
      <c r="A19" s="210">
        <v>11</v>
      </c>
      <c r="B19" s="69"/>
      <c r="C19" s="231"/>
      <c r="D19" s="196" t="s">
        <v>199</v>
      </c>
      <c r="E19" s="197" t="s">
        <v>187</v>
      </c>
      <c r="F19" s="198" t="s">
        <v>8</v>
      </c>
      <c r="G19" s="199" t="s">
        <v>200</v>
      </c>
      <c r="H19" s="197" t="s">
        <v>188</v>
      </c>
      <c r="I19" s="198" t="s">
        <v>189</v>
      </c>
      <c r="J19" s="198" t="s">
        <v>83</v>
      </c>
      <c r="K19" s="237" t="s">
        <v>78</v>
      </c>
      <c r="L19" s="30">
        <v>224</v>
      </c>
      <c r="M19" s="29">
        <f t="shared" si="0"/>
        <v>65.882352941176478</v>
      </c>
      <c r="N19" s="41">
        <f t="shared" si="1"/>
        <v>8</v>
      </c>
      <c r="O19" s="30">
        <v>214.5</v>
      </c>
      <c r="P19" s="29">
        <f t="shared" si="2"/>
        <v>63.088235294117652</v>
      </c>
      <c r="Q19" s="41">
        <f t="shared" si="3"/>
        <v>14</v>
      </c>
      <c r="R19" s="30">
        <v>215</v>
      </c>
      <c r="S19" s="29">
        <f t="shared" si="4"/>
        <v>63.235294117647058</v>
      </c>
      <c r="T19" s="41">
        <f t="shared" si="5"/>
        <v>14</v>
      </c>
      <c r="U19" s="219"/>
      <c r="V19" s="221"/>
      <c r="W19" s="30">
        <f t="shared" si="6"/>
        <v>653.5</v>
      </c>
      <c r="X19" s="221"/>
      <c r="Y19" s="29">
        <f t="shared" si="7"/>
        <v>64.069000000000003</v>
      </c>
      <c r="Z19" s="57">
        <v>1</v>
      </c>
    </row>
    <row r="20" spans="1:43" s="22" customFormat="1" ht="30.75" customHeight="1">
      <c r="A20" s="210">
        <v>12</v>
      </c>
      <c r="B20" s="69"/>
      <c r="C20" s="233"/>
      <c r="D20" s="196" t="s">
        <v>514</v>
      </c>
      <c r="E20" s="197" t="s">
        <v>515</v>
      </c>
      <c r="F20" s="198" t="s">
        <v>38</v>
      </c>
      <c r="G20" s="199" t="s">
        <v>520</v>
      </c>
      <c r="H20" s="197" t="s">
        <v>521</v>
      </c>
      <c r="I20" s="198" t="s">
        <v>522</v>
      </c>
      <c r="J20" s="198" t="s">
        <v>519</v>
      </c>
      <c r="K20" s="237" t="s">
        <v>473</v>
      </c>
      <c r="L20" s="30">
        <v>221</v>
      </c>
      <c r="M20" s="29">
        <f t="shared" si="0"/>
        <v>65</v>
      </c>
      <c r="N20" s="41">
        <f t="shared" si="1"/>
        <v>12</v>
      </c>
      <c r="O20" s="30">
        <v>215.5</v>
      </c>
      <c r="P20" s="29">
        <f t="shared" si="2"/>
        <v>63.382352941176471</v>
      </c>
      <c r="Q20" s="41">
        <f t="shared" si="3"/>
        <v>13</v>
      </c>
      <c r="R20" s="30">
        <v>217</v>
      </c>
      <c r="S20" s="29">
        <f t="shared" si="4"/>
        <v>63.82352941176471</v>
      </c>
      <c r="T20" s="41">
        <f t="shared" si="5"/>
        <v>13</v>
      </c>
      <c r="U20" s="219"/>
      <c r="V20" s="221"/>
      <c r="W20" s="30">
        <f t="shared" si="6"/>
        <v>653.5</v>
      </c>
      <c r="X20" s="221"/>
      <c r="Y20" s="29">
        <f t="shared" si="7"/>
        <v>64.069000000000003</v>
      </c>
      <c r="Z20" s="57">
        <v>1</v>
      </c>
    </row>
    <row r="21" spans="1:43" s="22" customFormat="1" ht="30.75" customHeight="1">
      <c r="A21" s="210">
        <v>13</v>
      </c>
      <c r="B21" s="69"/>
      <c r="C21" s="231"/>
      <c r="D21" s="196" t="s">
        <v>263</v>
      </c>
      <c r="E21" s="197" t="s">
        <v>264</v>
      </c>
      <c r="F21" s="198" t="s">
        <v>38</v>
      </c>
      <c r="G21" s="199" t="s">
        <v>546</v>
      </c>
      <c r="H21" s="197" t="s">
        <v>547</v>
      </c>
      <c r="I21" s="198" t="s">
        <v>548</v>
      </c>
      <c r="J21" s="198" t="s">
        <v>108</v>
      </c>
      <c r="K21" s="237" t="s">
        <v>268</v>
      </c>
      <c r="L21" s="30">
        <v>213</v>
      </c>
      <c r="M21" s="29">
        <v>62.646999999999998</v>
      </c>
      <c r="N21" s="41">
        <f t="shared" si="1"/>
        <v>14</v>
      </c>
      <c r="O21" s="30">
        <v>218.5</v>
      </c>
      <c r="P21" s="29">
        <f t="shared" si="2"/>
        <v>64.264705882352942</v>
      </c>
      <c r="Q21" s="41">
        <f t="shared" si="3"/>
        <v>10</v>
      </c>
      <c r="R21" s="30">
        <v>218.5</v>
      </c>
      <c r="S21" s="29">
        <f t="shared" si="4"/>
        <v>64.264705882352942</v>
      </c>
      <c r="T21" s="41">
        <f t="shared" si="5"/>
        <v>11</v>
      </c>
      <c r="U21" s="219"/>
      <c r="V21" s="221"/>
      <c r="W21" s="30">
        <f t="shared" si="6"/>
        <v>650</v>
      </c>
      <c r="X21" s="221"/>
      <c r="Y21" s="29">
        <f t="shared" si="7"/>
        <v>63.725000000000001</v>
      </c>
      <c r="Z21" s="57">
        <v>2</v>
      </c>
    </row>
    <row r="22" spans="1:43" s="22" customFormat="1" ht="30.75" customHeight="1">
      <c r="A22" s="210">
        <v>14</v>
      </c>
      <c r="B22" s="69"/>
      <c r="C22" s="231"/>
      <c r="D22" s="196" t="s">
        <v>514</v>
      </c>
      <c r="E22" s="197" t="s">
        <v>515</v>
      </c>
      <c r="F22" s="198" t="s">
        <v>38</v>
      </c>
      <c r="G22" s="199" t="s">
        <v>516</v>
      </c>
      <c r="H22" s="197" t="s">
        <v>517</v>
      </c>
      <c r="I22" s="198" t="s">
        <v>518</v>
      </c>
      <c r="J22" s="198" t="s">
        <v>519</v>
      </c>
      <c r="K22" s="237" t="s">
        <v>473</v>
      </c>
      <c r="L22" s="30">
        <v>217.5</v>
      </c>
      <c r="M22" s="29">
        <f t="shared" ref="M22:M28" si="8">L22/3.4-IF($U22=1,2,IF($U22=2,3,0))</f>
        <v>63.970588235294116</v>
      </c>
      <c r="N22" s="41">
        <f t="shared" si="1"/>
        <v>13</v>
      </c>
      <c r="O22" s="30">
        <v>212.5</v>
      </c>
      <c r="P22" s="29">
        <f t="shared" si="2"/>
        <v>62.5</v>
      </c>
      <c r="Q22" s="41">
        <f t="shared" si="3"/>
        <v>16</v>
      </c>
      <c r="R22" s="30">
        <v>214.5</v>
      </c>
      <c r="S22" s="29">
        <f t="shared" si="4"/>
        <v>63.088235294117652</v>
      </c>
      <c r="T22" s="41">
        <f t="shared" si="5"/>
        <v>15</v>
      </c>
      <c r="U22" s="219"/>
      <c r="V22" s="221"/>
      <c r="W22" s="30">
        <f t="shared" si="6"/>
        <v>644.5</v>
      </c>
      <c r="X22" s="221"/>
      <c r="Y22" s="29">
        <f t="shared" si="7"/>
        <v>63.186</v>
      </c>
      <c r="Z22" s="57">
        <v>2</v>
      </c>
    </row>
    <row r="23" spans="1:43" s="22" customFormat="1" ht="30.75" customHeight="1">
      <c r="A23" s="210">
        <v>15</v>
      </c>
      <c r="B23" s="69"/>
      <c r="C23" s="268"/>
      <c r="D23" s="196" t="s">
        <v>523</v>
      </c>
      <c r="E23" s="197" t="s">
        <v>524</v>
      </c>
      <c r="F23" s="198" t="s">
        <v>8</v>
      </c>
      <c r="G23" s="199" t="s">
        <v>529</v>
      </c>
      <c r="H23" s="197" t="s">
        <v>530</v>
      </c>
      <c r="I23" s="198" t="s">
        <v>531</v>
      </c>
      <c r="J23" s="198" t="s">
        <v>108</v>
      </c>
      <c r="K23" s="237" t="s">
        <v>528</v>
      </c>
      <c r="L23" s="30">
        <v>207.5</v>
      </c>
      <c r="M23" s="29">
        <f t="shared" si="8"/>
        <v>61.029411764705884</v>
      </c>
      <c r="N23" s="41">
        <f t="shared" si="1"/>
        <v>16</v>
      </c>
      <c r="O23" s="30">
        <v>216.5</v>
      </c>
      <c r="P23" s="29">
        <f t="shared" si="2"/>
        <v>63.676470588235297</v>
      </c>
      <c r="Q23" s="41">
        <f t="shared" si="3"/>
        <v>12</v>
      </c>
      <c r="R23" s="30">
        <v>217.5</v>
      </c>
      <c r="S23" s="29">
        <f t="shared" si="4"/>
        <v>63.970588235294116</v>
      </c>
      <c r="T23" s="41">
        <f t="shared" si="5"/>
        <v>12</v>
      </c>
      <c r="U23" s="219"/>
      <c r="V23" s="221"/>
      <c r="W23" s="30">
        <f t="shared" si="6"/>
        <v>641.5</v>
      </c>
      <c r="X23" s="221"/>
      <c r="Y23" s="29">
        <f t="shared" si="7"/>
        <v>62.892000000000003</v>
      </c>
      <c r="Z23" s="57">
        <v>3</v>
      </c>
    </row>
    <row r="24" spans="1:43" s="22" customFormat="1" ht="30.75" customHeight="1">
      <c r="A24" s="210">
        <v>16</v>
      </c>
      <c r="B24" s="69"/>
      <c r="C24" s="233"/>
      <c r="D24" s="196" t="s">
        <v>523</v>
      </c>
      <c r="E24" s="197" t="s">
        <v>524</v>
      </c>
      <c r="F24" s="198" t="s">
        <v>8</v>
      </c>
      <c r="G24" s="199" t="s">
        <v>525</v>
      </c>
      <c r="H24" s="197" t="s">
        <v>526</v>
      </c>
      <c r="I24" s="198" t="s">
        <v>527</v>
      </c>
      <c r="J24" s="198" t="s">
        <v>519</v>
      </c>
      <c r="K24" s="237" t="s">
        <v>528</v>
      </c>
      <c r="L24" s="30">
        <v>207</v>
      </c>
      <c r="M24" s="29">
        <f t="shared" si="8"/>
        <v>60.882352941176471</v>
      </c>
      <c r="N24" s="41">
        <f t="shared" si="1"/>
        <v>17</v>
      </c>
      <c r="O24" s="30">
        <v>213</v>
      </c>
      <c r="P24" s="29">
        <f t="shared" si="2"/>
        <v>62.647058823529413</v>
      </c>
      <c r="Q24" s="41">
        <f t="shared" si="3"/>
        <v>15</v>
      </c>
      <c r="R24" s="30">
        <v>210.5</v>
      </c>
      <c r="S24" s="29">
        <f t="shared" si="4"/>
        <v>61.911764705882355</v>
      </c>
      <c r="T24" s="41">
        <f t="shared" si="5"/>
        <v>16</v>
      </c>
      <c r="U24" s="219"/>
      <c r="V24" s="221"/>
      <c r="W24" s="30">
        <f t="shared" si="6"/>
        <v>630.5</v>
      </c>
      <c r="X24" s="221"/>
      <c r="Y24" s="29">
        <f t="shared" si="7"/>
        <v>61.814</v>
      </c>
      <c r="Z24" s="57">
        <v>3</v>
      </c>
    </row>
    <row r="25" spans="1:43" s="22" customFormat="1" ht="30.75" customHeight="1">
      <c r="A25" s="210">
        <v>17</v>
      </c>
      <c r="B25" s="69"/>
      <c r="C25" s="231"/>
      <c r="D25" s="196" t="s">
        <v>505</v>
      </c>
      <c r="E25" s="197" t="s">
        <v>506</v>
      </c>
      <c r="F25" s="198" t="s">
        <v>8</v>
      </c>
      <c r="G25" s="199" t="s">
        <v>507</v>
      </c>
      <c r="H25" s="197" t="s">
        <v>508</v>
      </c>
      <c r="I25" s="198" t="s">
        <v>485</v>
      </c>
      <c r="J25" s="198" t="s">
        <v>485</v>
      </c>
      <c r="K25" s="237" t="s">
        <v>486</v>
      </c>
      <c r="L25" s="30">
        <v>208.5</v>
      </c>
      <c r="M25" s="29">
        <f t="shared" si="8"/>
        <v>61.32352941176471</v>
      </c>
      <c r="N25" s="41">
        <f t="shared" si="1"/>
        <v>15</v>
      </c>
      <c r="O25" s="30">
        <v>209.5</v>
      </c>
      <c r="P25" s="29">
        <f t="shared" si="2"/>
        <v>61.617647058823529</v>
      </c>
      <c r="Q25" s="41">
        <f t="shared" si="3"/>
        <v>17</v>
      </c>
      <c r="R25" s="30">
        <v>204.5</v>
      </c>
      <c r="S25" s="29">
        <f t="shared" si="4"/>
        <v>60.147058823529413</v>
      </c>
      <c r="T25" s="41">
        <f t="shared" si="5"/>
        <v>17</v>
      </c>
      <c r="U25" s="219"/>
      <c r="V25" s="221"/>
      <c r="W25" s="30">
        <f t="shared" si="6"/>
        <v>622.5</v>
      </c>
      <c r="X25" s="221"/>
      <c r="Y25" s="29">
        <f t="shared" si="7"/>
        <v>61.029000000000003</v>
      </c>
      <c r="Z25" s="57">
        <v>3</v>
      </c>
    </row>
    <row r="26" spans="1:43" s="22" customFormat="1" ht="30.75" customHeight="1">
      <c r="A26" s="210">
        <v>18</v>
      </c>
      <c r="B26" s="69"/>
      <c r="C26" s="233"/>
      <c r="D26" s="196" t="s">
        <v>501</v>
      </c>
      <c r="E26" s="197" t="s">
        <v>502</v>
      </c>
      <c r="F26" s="198" t="s">
        <v>8</v>
      </c>
      <c r="G26" s="199" t="s">
        <v>503</v>
      </c>
      <c r="H26" s="197" t="s">
        <v>504</v>
      </c>
      <c r="I26" s="198" t="s">
        <v>158</v>
      </c>
      <c r="J26" s="198" t="s">
        <v>158</v>
      </c>
      <c r="K26" s="237" t="s">
        <v>434</v>
      </c>
      <c r="L26" s="30">
        <v>205</v>
      </c>
      <c r="M26" s="29">
        <f t="shared" si="8"/>
        <v>60.294117647058826</v>
      </c>
      <c r="N26" s="41">
        <f t="shared" si="1"/>
        <v>18</v>
      </c>
      <c r="O26" s="30">
        <v>204</v>
      </c>
      <c r="P26" s="29">
        <f t="shared" si="2"/>
        <v>60</v>
      </c>
      <c r="Q26" s="41">
        <f t="shared" si="3"/>
        <v>20</v>
      </c>
      <c r="R26" s="30">
        <v>195.5</v>
      </c>
      <c r="S26" s="29">
        <f t="shared" si="4"/>
        <v>57.5</v>
      </c>
      <c r="T26" s="41">
        <f t="shared" si="5"/>
        <v>20</v>
      </c>
      <c r="U26" s="219"/>
      <c r="V26" s="221"/>
      <c r="W26" s="30">
        <f t="shared" si="6"/>
        <v>604.5</v>
      </c>
      <c r="X26" s="221"/>
      <c r="Y26" s="29">
        <f t="shared" si="7"/>
        <v>59.265000000000001</v>
      </c>
      <c r="Z26" s="57" t="s">
        <v>221</v>
      </c>
    </row>
    <row r="27" spans="1:43" s="22" customFormat="1" ht="30.75" customHeight="1">
      <c r="A27" s="210">
        <v>19</v>
      </c>
      <c r="B27" s="69"/>
      <c r="C27" s="233"/>
      <c r="D27" s="196" t="s">
        <v>549</v>
      </c>
      <c r="E27" s="197" t="s">
        <v>550</v>
      </c>
      <c r="F27" s="198" t="s">
        <v>8</v>
      </c>
      <c r="G27" s="199" t="s">
        <v>551</v>
      </c>
      <c r="H27" s="197" t="s">
        <v>552</v>
      </c>
      <c r="I27" s="198" t="s">
        <v>553</v>
      </c>
      <c r="J27" s="198" t="s">
        <v>108</v>
      </c>
      <c r="K27" s="237" t="s">
        <v>554</v>
      </c>
      <c r="L27" s="30">
        <v>196.5</v>
      </c>
      <c r="M27" s="29">
        <f t="shared" si="8"/>
        <v>57.794117647058826</v>
      </c>
      <c r="N27" s="41">
        <f t="shared" si="1"/>
        <v>19</v>
      </c>
      <c r="O27" s="30">
        <v>205</v>
      </c>
      <c r="P27" s="29">
        <f t="shared" si="2"/>
        <v>60.294117647058826</v>
      </c>
      <c r="Q27" s="41">
        <f t="shared" si="3"/>
        <v>18</v>
      </c>
      <c r="R27" s="30">
        <v>201</v>
      </c>
      <c r="S27" s="29">
        <f t="shared" si="4"/>
        <v>59.117647058823529</v>
      </c>
      <c r="T27" s="41">
        <f t="shared" si="5"/>
        <v>19</v>
      </c>
      <c r="U27" s="219"/>
      <c r="V27" s="221"/>
      <c r="W27" s="30">
        <f t="shared" si="6"/>
        <v>602.5</v>
      </c>
      <c r="X27" s="221"/>
      <c r="Y27" s="29">
        <f t="shared" si="7"/>
        <v>59.069000000000003</v>
      </c>
      <c r="Z27" s="57" t="s">
        <v>221</v>
      </c>
    </row>
    <row r="28" spans="1:43" s="22" customFormat="1" ht="30.75" customHeight="1">
      <c r="A28" s="210">
        <v>20</v>
      </c>
      <c r="B28" s="69"/>
      <c r="C28" s="231"/>
      <c r="D28" s="196" t="s">
        <v>555</v>
      </c>
      <c r="E28" s="197" t="s">
        <v>556</v>
      </c>
      <c r="F28" s="198">
        <v>2</v>
      </c>
      <c r="G28" s="199" t="s">
        <v>557</v>
      </c>
      <c r="H28" s="197" t="s">
        <v>558</v>
      </c>
      <c r="I28" s="198" t="s">
        <v>559</v>
      </c>
      <c r="J28" s="198" t="s">
        <v>461</v>
      </c>
      <c r="K28" s="237" t="s">
        <v>560</v>
      </c>
      <c r="L28" s="30">
        <v>195</v>
      </c>
      <c r="M28" s="29">
        <f t="shared" si="8"/>
        <v>57.352941176470587</v>
      </c>
      <c r="N28" s="41">
        <f t="shared" si="1"/>
        <v>20</v>
      </c>
      <c r="O28" s="30">
        <v>204.5</v>
      </c>
      <c r="P28" s="29">
        <f t="shared" si="2"/>
        <v>60.147058823529413</v>
      </c>
      <c r="Q28" s="41">
        <f t="shared" si="3"/>
        <v>19</v>
      </c>
      <c r="R28" s="30">
        <v>202.5</v>
      </c>
      <c r="S28" s="29">
        <f t="shared" si="4"/>
        <v>59.558823529411768</v>
      </c>
      <c r="T28" s="41">
        <f t="shared" si="5"/>
        <v>18</v>
      </c>
      <c r="U28" s="219"/>
      <c r="V28" s="221"/>
      <c r="W28" s="30">
        <f t="shared" si="6"/>
        <v>602</v>
      </c>
      <c r="X28" s="221"/>
      <c r="Y28" s="29">
        <f t="shared" si="7"/>
        <v>59.02</v>
      </c>
      <c r="Z28" s="57" t="s">
        <v>221</v>
      </c>
    </row>
    <row r="29" spans="1:43" s="27" customFormat="1" ht="27.75" customHeight="1">
      <c r="A29" s="17"/>
      <c r="B29" s="17"/>
      <c r="C29" s="23"/>
      <c r="D29" s="23" t="s">
        <v>16</v>
      </c>
      <c r="E29" s="23"/>
      <c r="F29" s="23"/>
      <c r="G29" s="23"/>
      <c r="H29" s="24"/>
      <c r="I29" s="25"/>
      <c r="J29" s="24"/>
      <c r="K29" s="99" t="s">
        <v>81</v>
      </c>
      <c r="L29" s="26"/>
      <c r="N29" s="17"/>
      <c r="O29" s="28"/>
      <c r="Q29" s="17"/>
      <c r="R29" s="28"/>
      <c r="T29" s="17"/>
      <c r="U29" s="17"/>
      <c r="V29" s="17"/>
      <c r="W29" s="17"/>
      <c r="X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1:43" ht="27.75" customHeight="1">
      <c r="D30" s="23" t="s">
        <v>9</v>
      </c>
      <c r="K30" s="2" t="s">
        <v>107</v>
      </c>
    </row>
    <row r="42" spans="11:20">
      <c r="T42" s="27"/>
    </row>
    <row r="43" spans="11:20">
      <c r="T43" s="27"/>
    </row>
    <row r="44" spans="11:20"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20">
      <c r="K1969" s="51"/>
      <c r="T1969" s="27"/>
    </row>
    <row r="1970" spans="11:20">
      <c r="K1970" s="51"/>
      <c r="T1970" s="27"/>
    </row>
    <row r="1971" spans="11:20">
      <c r="K1971" s="51"/>
      <c r="T1971" s="27"/>
    </row>
    <row r="1972" spans="11:20">
      <c r="K1972" s="51"/>
      <c r="T1972" s="27"/>
    </row>
    <row r="1973" spans="11:20">
      <c r="K1973" s="51"/>
      <c r="T1973" s="27"/>
    </row>
    <row r="1974" spans="11:20">
      <c r="K1974" s="51"/>
      <c r="T1974" s="27"/>
    </row>
    <row r="1975" spans="11:20">
      <c r="K1975" s="51"/>
      <c r="T1975" s="27"/>
    </row>
    <row r="1976" spans="11:20">
      <c r="K1976" s="51"/>
      <c r="T1976" s="27"/>
    </row>
    <row r="1977" spans="11:20">
      <c r="K1977" s="51"/>
      <c r="T1977" s="27"/>
    </row>
    <row r="1978" spans="11:20">
      <c r="K1978" s="51"/>
      <c r="T1978" s="27"/>
    </row>
    <row r="1979" spans="11:20">
      <c r="K1979" s="51"/>
      <c r="T1979" s="27"/>
    </row>
    <row r="1980" spans="11:20">
      <c r="K1980" s="51"/>
      <c r="T1980" s="27"/>
    </row>
    <row r="1981" spans="11:20">
      <c r="K1981" s="51"/>
      <c r="T1981" s="27"/>
    </row>
    <row r="1982" spans="11:20">
      <c r="K1982" s="51"/>
      <c r="T1982" s="27"/>
    </row>
    <row r="1983" spans="11:20">
      <c r="K1983" s="51"/>
      <c r="T1983" s="27"/>
    </row>
    <row r="1984" spans="11:20">
      <c r="K1984" s="51"/>
      <c r="T1984" s="27"/>
    </row>
    <row r="1985" spans="11:11">
      <c r="K1985" s="51"/>
    </row>
    <row r="1986" spans="11:11">
      <c r="K1986" s="51"/>
    </row>
    <row r="1987" spans="11:11">
      <c r="K1987" s="51"/>
    </row>
  </sheetData>
  <sortState ref="A10:AQ30">
    <sortCondition descending="1" ref="Y10:Y30"/>
  </sortState>
  <mergeCells count="24">
    <mergeCell ref="O7:Q7"/>
    <mergeCell ref="Z7:Z8"/>
    <mergeCell ref="R7:T7"/>
    <mergeCell ref="U7:U8"/>
    <mergeCell ref="A1:Z1"/>
    <mergeCell ref="A2:Z2"/>
    <mergeCell ref="A3:Z3"/>
    <mergeCell ref="A4:Z4"/>
    <mergeCell ref="V7:V8"/>
    <mergeCell ref="W7:W8"/>
    <mergeCell ref="X7:X8"/>
    <mergeCell ref="Y7:Y8"/>
    <mergeCell ref="A5:Z5"/>
    <mergeCell ref="A7:A8"/>
    <mergeCell ref="B7:B8"/>
    <mergeCell ref="H7:H8"/>
    <mergeCell ref="I7:I8"/>
    <mergeCell ref="K7:K8"/>
    <mergeCell ref="L7:N7"/>
    <mergeCell ref="C7:C8"/>
    <mergeCell ref="D7:D8"/>
    <mergeCell ref="E7:E8"/>
    <mergeCell ref="F7:F8"/>
    <mergeCell ref="G7:G8"/>
  </mergeCells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7"/>
  <sheetViews>
    <sheetView view="pageBreakPreview" topLeftCell="A4" zoomScaleSheetLayoutView="100" workbookViewId="0">
      <selection activeCell="Y10" sqref="Y10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19.140625" style="17" customWidth="1"/>
    <col min="5" max="5" width="8.28515625" style="17" customWidth="1"/>
    <col min="6" max="6" width="4.7109375" style="17" customWidth="1"/>
    <col min="7" max="7" width="34.85546875" style="17" customWidth="1"/>
    <col min="8" max="8" width="9.28515625" style="17" customWidth="1"/>
    <col min="9" max="9" width="16.140625" style="17" customWidth="1"/>
    <col min="10" max="10" width="12.7109375" style="17" hidden="1" customWidth="1"/>
    <col min="11" max="11" width="24.1406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9.7109375" style="27" customWidth="1"/>
    <col min="26" max="26" width="7.5703125" style="17" customWidth="1"/>
    <col min="27" max="16384" width="9.140625" style="17"/>
  </cols>
  <sheetData>
    <row r="1" spans="1:26" ht="54.75" customHeight="1">
      <c r="A1" s="421" t="s">
        <v>217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26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6" s="20" customFormat="1" ht="20.25" customHeight="1">
      <c r="A4" s="370" t="s">
        <v>561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26" s="3" customFormat="1" ht="19.149999999999999" customHeight="1">
      <c r="A5" s="420" t="s">
        <v>599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26" s="3" customFormat="1" ht="19.149999999999999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241</v>
      </c>
    </row>
    <row r="8" spans="1:26" s="22" customFormat="1" ht="20.100000000000001" customHeight="1">
      <c r="A8" s="41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21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26" s="22" customFormat="1" ht="39.950000000000003" customHeight="1">
      <c r="A9" s="417"/>
      <c r="B9" s="416"/>
      <c r="C9" s="416"/>
      <c r="D9" s="415"/>
      <c r="E9" s="415"/>
      <c r="F9" s="417"/>
      <c r="G9" s="415"/>
      <c r="H9" s="415"/>
      <c r="I9" s="415"/>
      <c r="J9" s="21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26" s="22" customFormat="1" ht="57.75" customHeight="1">
      <c r="A10" s="210">
        <v>1</v>
      </c>
      <c r="B10" s="69"/>
      <c r="C10" s="69"/>
      <c r="D10" s="196" t="s">
        <v>365</v>
      </c>
      <c r="E10" s="197" t="s">
        <v>366</v>
      </c>
      <c r="F10" s="198">
        <v>1</v>
      </c>
      <c r="G10" s="199" t="s">
        <v>562</v>
      </c>
      <c r="H10" s="197" t="s">
        <v>563</v>
      </c>
      <c r="I10" s="198" t="s">
        <v>369</v>
      </c>
      <c r="J10" s="198" t="s">
        <v>370</v>
      </c>
      <c r="K10" s="237" t="s">
        <v>564</v>
      </c>
      <c r="L10" s="30">
        <v>206</v>
      </c>
      <c r="M10" s="29">
        <f t="shared" ref="M10:M16" si="0">L10/3-IF($U10=1,0.5,IF($U10=2,3,0))</f>
        <v>68.666666666666671</v>
      </c>
      <c r="N10" s="41">
        <f t="shared" ref="N10:N16" si="1">RANK(M10,M$10:M$16,0)</f>
        <v>1</v>
      </c>
      <c r="O10" s="30">
        <v>207</v>
      </c>
      <c r="P10" s="29">
        <f t="shared" ref="P10:P16" si="2">O10/3-IF($U10=1,0.5,IF($U10=2,3,0))</f>
        <v>69</v>
      </c>
      <c r="Q10" s="41">
        <f t="shared" ref="Q10:Q16" si="3">RANK(P10,P$10:P$16,0)</f>
        <v>1</v>
      </c>
      <c r="R10" s="30">
        <v>208</v>
      </c>
      <c r="S10" s="29">
        <f t="shared" ref="S10:S16" si="4">R10/3-IF($U10=1,0.5,IF($U10=2,3,0))</f>
        <v>69.333333333333329</v>
      </c>
      <c r="T10" s="41">
        <f t="shared" ref="T10:T16" si="5">RANK(S10,S$10:S$16,0)</f>
        <v>1</v>
      </c>
      <c r="U10" s="204"/>
      <c r="V10" s="202"/>
      <c r="W10" s="30">
        <f t="shared" ref="W10:W16" si="6">L10+O10+R10</f>
        <v>621</v>
      </c>
      <c r="X10" s="202"/>
      <c r="Y10" s="29">
        <f t="shared" ref="Y10:Y16" si="7">ROUND(SUM(M10,P10,S10)/3,3)</f>
        <v>69</v>
      </c>
      <c r="Z10" s="57" t="s">
        <v>221</v>
      </c>
    </row>
    <row r="11" spans="1:26" s="22" customFormat="1" ht="57.75" customHeight="1">
      <c r="A11" s="210">
        <v>2</v>
      </c>
      <c r="B11" s="69"/>
      <c r="C11" s="69"/>
      <c r="D11" s="196" t="s">
        <v>586</v>
      </c>
      <c r="E11" s="197" t="s">
        <v>587</v>
      </c>
      <c r="F11" s="198" t="s">
        <v>8</v>
      </c>
      <c r="G11" s="199" t="s">
        <v>588</v>
      </c>
      <c r="H11" s="197" t="s">
        <v>589</v>
      </c>
      <c r="I11" s="198" t="s">
        <v>590</v>
      </c>
      <c r="J11" s="198" t="s">
        <v>591</v>
      </c>
      <c r="K11" s="237" t="s">
        <v>97</v>
      </c>
      <c r="L11" s="30">
        <v>192.5</v>
      </c>
      <c r="M11" s="29">
        <f t="shared" si="0"/>
        <v>64.166666666666671</v>
      </c>
      <c r="N11" s="41">
        <f t="shared" si="1"/>
        <v>3</v>
      </c>
      <c r="O11" s="30">
        <v>198</v>
      </c>
      <c r="P11" s="29">
        <f t="shared" si="2"/>
        <v>66</v>
      </c>
      <c r="Q11" s="41">
        <f t="shared" si="3"/>
        <v>2</v>
      </c>
      <c r="R11" s="30">
        <v>201</v>
      </c>
      <c r="S11" s="29">
        <f t="shared" si="4"/>
        <v>67</v>
      </c>
      <c r="T11" s="41">
        <f t="shared" si="5"/>
        <v>3</v>
      </c>
      <c r="U11" s="219"/>
      <c r="V11" s="221"/>
      <c r="W11" s="30">
        <f t="shared" si="6"/>
        <v>591.5</v>
      </c>
      <c r="X11" s="221"/>
      <c r="Y11" s="29">
        <f t="shared" si="7"/>
        <v>65.721999999999994</v>
      </c>
      <c r="Z11" s="57" t="s">
        <v>221</v>
      </c>
    </row>
    <row r="12" spans="1:26" s="22" customFormat="1" ht="57.75" customHeight="1">
      <c r="A12" s="210">
        <v>3</v>
      </c>
      <c r="B12" s="69"/>
      <c r="C12" s="69"/>
      <c r="D12" s="196" t="s">
        <v>580</v>
      </c>
      <c r="E12" s="197" t="s">
        <v>581</v>
      </c>
      <c r="F12" s="198" t="s">
        <v>8</v>
      </c>
      <c r="G12" s="199" t="s">
        <v>582</v>
      </c>
      <c r="H12" s="197" t="s">
        <v>583</v>
      </c>
      <c r="I12" s="198" t="s">
        <v>584</v>
      </c>
      <c r="J12" s="198" t="s">
        <v>108</v>
      </c>
      <c r="K12" s="237" t="s">
        <v>585</v>
      </c>
      <c r="L12" s="30">
        <v>195</v>
      </c>
      <c r="M12" s="29">
        <f t="shared" si="0"/>
        <v>65</v>
      </c>
      <c r="N12" s="41">
        <f t="shared" si="1"/>
        <v>2</v>
      </c>
      <c r="O12" s="30">
        <v>196</v>
      </c>
      <c r="P12" s="29">
        <f t="shared" si="2"/>
        <v>65.333333333333329</v>
      </c>
      <c r="Q12" s="41">
        <f t="shared" si="3"/>
        <v>3</v>
      </c>
      <c r="R12" s="30">
        <v>198</v>
      </c>
      <c r="S12" s="29">
        <f t="shared" si="4"/>
        <v>66</v>
      </c>
      <c r="T12" s="41">
        <f t="shared" si="5"/>
        <v>4</v>
      </c>
      <c r="U12" s="219"/>
      <c r="V12" s="221"/>
      <c r="W12" s="30">
        <f t="shared" si="6"/>
        <v>589</v>
      </c>
      <c r="X12" s="221"/>
      <c r="Y12" s="29">
        <f t="shared" si="7"/>
        <v>65.444000000000003</v>
      </c>
      <c r="Z12" s="57" t="s">
        <v>221</v>
      </c>
    </row>
    <row r="13" spans="1:26" s="22" customFormat="1" ht="57.75" customHeight="1">
      <c r="A13" s="210">
        <v>4</v>
      </c>
      <c r="B13" s="69"/>
      <c r="C13" s="69"/>
      <c r="D13" s="196" t="s">
        <v>198</v>
      </c>
      <c r="E13" s="197" t="s">
        <v>185</v>
      </c>
      <c r="F13" s="198" t="s">
        <v>38</v>
      </c>
      <c r="G13" s="199" t="s">
        <v>571</v>
      </c>
      <c r="H13" s="197" t="s">
        <v>572</v>
      </c>
      <c r="I13" s="198" t="s">
        <v>573</v>
      </c>
      <c r="J13" s="198" t="s">
        <v>151</v>
      </c>
      <c r="K13" s="237" t="s">
        <v>186</v>
      </c>
      <c r="L13" s="30">
        <v>188.5</v>
      </c>
      <c r="M13" s="29">
        <f t="shared" si="0"/>
        <v>62.833333333333336</v>
      </c>
      <c r="N13" s="41">
        <f t="shared" si="1"/>
        <v>4</v>
      </c>
      <c r="O13" s="30">
        <v>190</v>
      </c>
      <c r="P13" s="29">
        <f t="shared" si="2"/>
        <v>63.333333333333336</v>
      </c>
      <c r="Q13" s="41">
        <f t="shared" si="3"/>
        <v>4</v>
      </c>
      <c r="R13" s="30">
        <v>201.5</v>
      </c>
      <c r="S13" s="29">
        <f t="shared" si="4"/>
        <v>67.166666666666671</v>
      </c>
      <c r="T13" s="41">
        <f t="shared" si="5"/>
        <v>2</v>
      </c>
      <c r="U13" s="219"/>
      <c r="V13" s="221"/>
      <c r="W13" s="30">
        <f t="shared" si="6"/>
        <v>580</v>
      </c>
      <c r="X13" s="221"/>
      <c r="Y13" s="29">
        <f t="shared" si="7"/>
        <v>64.444000000000003</v>
      </c>
      <c r="Z13" s="57" t="s">
        <v>221</v>
      </c>
    </row>
    <row r="14" spans="1:26" s="22" customFormat="1" ht="57.75" customHeight="1">
      <c r="A14" s="210">
        <v>5</v>
      </c>
      <c r="B14" s="69"/>
      <c r="C14" s="69"/>
      <c r="D14" s="196" t="s">
        <v>565</v>
      </c>
      <c r="E14" s="197" t="s">
        <v>566</v>
      </c>
      <c r="F14" s="198" t="s">
        <v>8</v>
      </c>
      <c r="G14" s="199" t="s">
        <v>567</v>
      </c>
      <c r="H14" s="197" t="s">
        <v>568</v>
      </c>
      <c r="I14" s="198" t="s">
        <v>569</v>
      </c>
      <c r="J14" s="198" t="s">
        <v>108</v>
      </c>
      <c r="K14" s="237" t="s">
        <v>570</v>
      </c>
      <c r="L14" s="30">
        <v>184</v>
      </c>
      <c r="M14" s="29">
        <f t="shared" si="0"/>
        <v>61.333333333333336</v>
      </c>
      <c r="N14" s="41">
        <f t="shared" si="1"/>
        <v>6</v>
      </c>
      <c r="O14" s="30">
        <v>189.5</v>
      </c>
      <c r="P14" s="29">
        <f t="shared" si="2"/>
        <v>63.166666666666664</v>
      </c>
      <c r="Q14" s="41">
        <f t="shared" si="3"/>
        <v>5</v>
      </c>
      <c r="R14" s="30">
        <v>193.5</v>
      </c>
      <c r="S14" s="29">
        <f t="shared" si="4"/>
        <v>64.5</v>
      </c>
      <c r="T14" s="41">
        <f t="shared" si="5"/>
        <v>5</v>
      </c>
      <c r="U14" s="219"/>
      <c r="V14" s="221"/>
      <c r="W14" s="30">
        <f t="shared" si="6"/>
        <v>567</v>
      </c>
      <c r="X14" s="221"/>
      <c r="Y14" s="29">
        <f t="shared" si="7"/>
        <v>63</v>
      </c>
      <c r="Z14" s="57" t="s">
        <v>221</v>
      </c>
    </row>
    <row r="15" spans="1:26" s="22" customFormat="1" ht="57.75" customHeight="1">
      <c r="A15" s="210">
        <v>6</v>
      </c>
      <c r="B15" s="69"/>
      <c r="C15" s="69"/>
      <c r="D15" s="196" t="s">
        <v>537</v>
      </c>
      <c r="E15" s="197" t="s">
        <v>538</v>
      </c>
      <c r="F15" s="198" t="s">
        <v>38</v>
      </c>
      <c r="G15" s="199" t="s">
        <v>577</v>
      </c>
      <c r="H15" s="197" t="s">
        <v>578</v>
      </c>
      <c r="I15" s="198" t="s">
        <v>579</v>
      </c>
      <c r="J15" s="198" t="s">
        <v>108</v>
      </c>
      <c r="K15" s="237" t="s">
        <v>542</v>
      </c>
      <c r="L15" s="30">
        <v>183.5</v>
      </c>
      <c r="M15" s="29">
        <f t="shared" si="0"/>
        <v>61.166666666666664</v>
      </c>
      <c r="N15" s="41">
        <f t="shared" si="1"/>
        <v>7</v>
      </c>
      <c r="O15" s="30">
        <v>189.5</v>
      </c>
      <c r="P15" s="29">
        <f t="shared" si="2"/>
        <v>63.166666666666664</v>
      </c>
      <c r="Q15" s="41">
        <f t="shared" si="3"/>
        <v>5</v>
      </c>
      <c r="R15" s="30">
        <v>192.5</v>
      </c>
      <c r="S15" s="29">
        <f t="shared" si="4"/>
        <v>64.166666666666671</v>
      </c>
      <c r="T15" s="41">
        <f t="shared" si="5"/>
        <v>6</v>
      </c>
      <c r="U15" s="219"/>
      <c r="V15" s="221"/>
      <c r="W15" s="30">
        <f t="shared" si="6"/>
        <v>565.5</v>
      </c>
      <c r="X15" s="221"/>
      <c r="Y15" s="29">
        <f t="shared" si="7"/>
        <v>62.832999999999998</v>
      </c>
      <c r="Z15" s="57" t="s">
        <v>221</v>
      </c>
    </row>
    <row r="16" spans="1:26" s="22" customFormat="1" ht="57.75" customHeight="1">
      <c r="A16" s="210">
        <v>7</v>
      </c>
      <c r="B16" s="69"/>
      <c r="C16" s="69"/>
      <c r="D16" s="196" t="s">
        <v>514</v>
      </c>
      <c r="E16" s="197" t="s">
        <v>515</v>
      </c>
      <c r="F16" s="198" t="s">
        <v>38</v>
      </c>
      <c r="G16" s="199" t="s">
        <v>574</v>
      </c>
      <c r="H16" s="197" t="s">
        <v>575</v>
      </c>
      <c r="I16" s="198" t="s">
        <v>576</v>
      </c>
      <c r="J16" s="198" t="s">
        <v>519</v>
      </c>
      <c r="K16" s="237" t="s">
        <v>121</v>
      </c>
      <c r="L16" s="30">
        <v>186</v>
      </c>
      <c r="M16" s="29">
        <f t="shared" si="0"/>
        <v>61.5</v>
      </c>
      <c r="N16" s="41">
        <f t="shared" si="1"/>
        <v>5</v>
      </c>
      <c r="O16" s="30">
        <v>189</v>
      </c>
      <c r="P16" s="29">
        <f t="shared" si="2"/>
        <v>62.5</v>
      </c>
      <c r="Q16" s="41">
        <f t="shared" si="3"/>
        <v>7</v>
      </c>
      <c r="R16" s="30">
        <v>185.5</v>
      </c>
      <c r="S16" s="29">
        <f t="shared" si="4"/>
        <v>61.333333333333336</v>
      </c>
      <c r="T16" s="41">
        <f t="shared" si="5"/>
        <v>7</v>
      </c>
      <c r="U16" s="219">
        <v>1</v>
      </c>
      <c r="V16" s="221"/>
      <c r="W16" s="30">
        <f t="shared" si="6"/>
        <v>560.5</v>
      </c>
      <c r="X16" s="221"/>
      <c r="Y16" s="29">
        <f t="shared" si="7"/>
        <v>61.777999999999999</v>
      </c>
      <c r="Z16" s="57" t="s">
        <v>221</v>
      </c>
    </row>
    <row r="17" spans="1:44" s="58" customFormat="1" ht="38.25" customHeight="1">
      <c r="A17" s="59"/>
      <c r="B17" s="70"/>
      <c r="C17" s="70"/>
      <c r="D17" s="101"/>
      <c r="E17" s="100"/>
      <c r="F17" s="100"/>
      <c r="G17" s="102"/>
      <c r="H17" s="103"/>
      <c r="I17" s="104"/>
      <c r="J17" s="105"/>
      <c r="K17" s="106"/>
      <c r="L17" s="63"/>
      <c r="M17" s="64"/>
      <c r="N17" s="61"/>
      <c r="O17" s="63"/>
      <c r="P17" s="64"/>
      <c r="Q17" s="61"/>
      <c r="R17" s="63"/>
      <c r="S17" s="64"/>
      <c r="T17" s="61"/>
      <c r="U17" s="65"/>
      <c r="V17" s="62"/>
      <c r="W17" s="63"/>
      <c r="X17" s="62"/>
      <c r="Y17" s="64"/>
      <c r="Z17" s="68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s="27" customFormat="1" ht="33" customHeight="1">
      <c r="A18" s="17"/>
      <c r="B18" s="17"/>
      <c r="C18" s="23"/>
      <c r="D18" s="23" t="s">
        <v>16</v>
      </c>
      <c r="E18" s="23"/>
      <c r="F18" s="23"/>
      <c r="G18" s="23"/>
      <c r="H18" s="24"/>
      <c r="I18" s="25"/>
      <c r="J18" s="24"/>
      <c r="K18" s="99" t="s">
        <v>81</v>
      </c>
      <c r="L18" s="26"/>
      <c r="N18" s="17"/>
      <c r="O18" s="28"/>
      <c r="Q18" s="17"/>
      <c r="R18" s="28"/>
      <c r="T18" s="17"/>
      <c r="U18" s="17"/>
      <c r="V18" s="17"/>
      <c r="W18" s="17"/>
      <c r="X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s="27" customFormat="1">
      <c r="A19" s="17"/>
      <c r="B19" s="17"/>
      <c r="C19" s="23"/>
      <c r="D19" s="23"/>
      <c r="E19" s="23"/>
      <c r="F19" s="23"/>
      <c r="G19" s="23"/>
      <c r="H19" s="24"/>
      <c r="I19" s="25"/>
      <c r="J19" s="24"/>
      <c r="K19" s="99"/>
      <c r="L19" s="26"/>
      <c r="N19" s="17"/>
      <c r="O19" s="28"/>
      <c r="Q19" s="17"/>
      <c r="R19" s="28"/>
      <c r="T19" s="17"/>
      <c r="U19" s="17"/>
      <c r="V19" s="17"/>
      <c r="W19" s="17"/>
      <c r="X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ht="33" customHeight="1">
      <c r="D20" s="23" t="s">
        <v>9</v>
      </c>
      <c r="K20" s="2" t="s">
        <v>107</v>
      </c>
    </row>
    <row r="32" spans="1:44">
      <c r="T32" s="27"/>
    </row>
    <row r="33" spans="11:20">
      <c r="T33" s="27"/>
    </row>
    <row r="34" spans="11:20">
      <c r="T34" s="27"/>
    </row>
    <row r="35" spans="11:20">
      <c r="K35" s="51"/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20">
      <c r="K1969" s="51"/>
      <c r="T1969" s="27"/>
    </row>
    <row r="1970" spans="11:20">
      <c r="K1970" s="51"/>
      <c r="T1970" s="27"/>
    </row>
    <row r="1971" spans="11:20">
      <c r="K1971" s="51"/>
      <c r="T1971" s="27"/>
    </row>
    <row r="1972" spans="11:20">
      <c r="K1972" s="51"/>
      <c r="T1972" s="27"/>
    </row>
    <row r="1973" spans="11:20">
      <c r="K1973" s="51"/>
      <c r="T1973" s="27"/>
    </row>
    <row r="1974" spans="11:20">
      <c r="K1974" s="51"/>
      <c r="T1974" s="27"/>
    </row>
    <row r="1975" spans="11:20">
      <c r="K1975" s="51"/>
    </row>
    <row r="1976" spans="11:20">
      <c r="K1976" s="51"/>
    </row>
    <row r="1977" spans="11:20">
      <c r="K1977" s="51"/>
    </row>
  </sheetData>
  <sortState ref="A10:AR16">
    <sortCondition descending="1" ref="Y10:Y16"/>
  </sortState>
  <mergeCells count="24">
    <mergeCell ref="O8:Q8"/>
    <mergeCell ref="Z8:Z9"/>
    <mergeCell ref="R8:T8"/>
    <mergeCell ref="U8:U9"/>
    <mergeCell ref="A1:Z1"/>
    <mergeCell ref="A2:Z2"/>
    <mergeCell ref="A3:Z3"/>
    <mergeCell ref="A4:Z4"/>
    <mergeCell ref="V8:V9"/>
    <mergeCell ref="W8:W9"/>
    <mergeCell ref="X8:X9"/>
    <mergeCell ref="Y8:Y9"/>
    <mergeCell ref="A5:Z5"/>
    <mergeCell ref="A8:A9"/>
    <mergeCell ref="B8:B9"/>
    <mergeCell ref="H8:H9"/>
    <mergeCell ref="I8:I9"/>
    <mergeCell ref="K8:K9"/>
    <mergeCell ref="L8:N8"/>
    <mergeCell ref="C8:C9"/>
    <mergeCell ref="D8:D9"/>
    <mergeCell ref="E8:E9"/>
    <mergeCell ref="F8:F9"/>
    <mergeCell ref="G8:G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topLeftCell="A13" zoomScaleSheetLayoutView="100" workbookViewId="0">
      <selection activeCell="D23" sqref="D23:K25"/>
    </sheetView>
  </sheetViews>
  <sheetFormatPr defaultRowHeight="12.75"/>
  <cols>
    <col min="1" max="1" width="5" style="130" customWidth="1"/>
    <col min="2" max="3" width="4.7109375" style="130" hidden="1" customWidth="1"/>
    <col min="4" max="4" width="22.140625" style="130" customWidth="1"/>
    <col min="5" max="5" width="8.28515625" style="130" customWidth="1"/>
    <col min="6" max="6" width="6" style="130" customWidth="1"/>
    <col min="7" max="7" width="38.28515625" style="130" customWidth="1"/>
    <col min="8" max="8" width="8.7109375" style="130" customWidth="1"/>
    <col min="9" max="9" width="14.42578125" style="130" customWidth="1"/>
    <col min="10" max="10" width="12.7109375" style="130" hidden="1" customWidth="1"/>
    <col min="11" max="11" width="28.140625" style="130" customWidth="1"/>
    <col min="12" max="12" width="6.28515625" style="160" customWidth="1"/>
    <col min="13" max="13" width="8.7109375" style="161" customWidth="1"/>
    <col min="14" max="14" width="3.85546875" style="130" customWidth="1"/>
    <col min="15" max="15" width="6.85546875" style="160" customWidth="1"/>
    <col min="16" max="16" width="6.85546875" style="161" customWidth="1"/>
    <col min="17" max="17" width="6.85546875" style="130" customWidth="1"/>
    <col min="18" max="19" width="6.85546875" style="160" customWidth="1"/>
    <col min="20" max="20" width="8.7109375" style="161" customWidth="1"/>
    <col min="21" max="21" width="3.7109375" style="130" customWidth="1"/>
    <col min="22" max="23" width="4.85546875" style="130" customWidth="1"/>
    <col min="24" max="24" width="6.28515625" style="130" customWidth="1"/>
    <col min="25" max="25" width="6.7109375" style="130" hidden="1" customWidth="1"/>
    <col min="26" max="26" width="9.7109375" style="161" customWidth="1"/>
    <col min="27" max="27" width="6.85546875" style="130" customWidth="1"/>
    <col min="28" max="16384" width="9.140625" style="130"/>
  </cols>
  <sheetData>
    <row r="1" spans="1:27" ht="56.25" customHeight="1">
      <c r="A1" s="344" t="s">
        <v>730</v>
      </c>
      <c r="B1" s="344"/>
      <c r="C1" s="344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</row>
    <row r="2" spans="1:27" ht="19.5" hidden="1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</row>
    <row r="3" spans="1:27" s="131" customFormat="1" ht="15.95" customHeight="1">
      <c r="A3" s="345" t="s">
        <v>17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</row>
    <row r="4" spans="1:27" s="132" customFormat="1" ht="15.95" customHeight="1">
      <c r="A4" s="354" t="s">
        <v>28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133" customFormat="1" ht="21" customHeight="1">
      <c r="A5" s="347" t="s">
        <v>627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</row>
    <row r="6" spans="1:27" ht="19.149999999999999" customHeight="1">
      <c r="A6" s="411" t="s">
        <v>728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</row>
    <row r="7" spans="1:27" s="139" customFormat="1" ht="15" customHeight="1">
      <c r="A7" s="195" t="s">
        <v>68</v>
      </c>
      <c r="B7" s="134"/>
      <c r="C7" s="134"/>
      <c r="D7" s="135"/>
      <c r="E7" s="135"/>
      <c r="F7" s="135"/>
      <c r="G7" s="135"/>
      <c r="H7" s="135"/>
      <c r="I7" s="136"/>
      <c r="J7" s="136"/>
      <c r="K7" s="134"/>
      <c r="L7" s="137"/>
      <c r="M7" s="138"/>
      <c r="O7" s="137"/>
      <c r="P7" s="140"/>
      <c r="R7" s="137"/>
      <c r="S7" s="137"/>
      <c r="T7" s="140"/>
      <c r="Z7" s="195"/>
      <c r="AA7" s="141" t="s">
        <v>628</v>
      </c>
    </row>
    <row r="8" spans="1:27" s="58" customFormat="1" ht="20.100000000000001" customHeight="1">
      <c r="A8" s="348" t="s">
        <v>27</v>
      </c>
      <c r="B8" s="349" t="s">
        <v>2</v>
      </c>
      <c r="C8" s="350"/>
      <c r="D8" s="352" t="s">
        <v>14</v>
      </c>
      <c r="E8" s="352" t="s">
        <v>3</v>
      </c>
      <c r="F8" s="348" t="s">
        <v>13</v>
      </c>
      <c r="G8" s="352" t="s">
        <v>15</v>
      </c>
      <c r="H8" s="352" t="s">
        <v>3</v>
      </c>
      <c r="I8" s="352" t="s">
        <v>4</v>
      </c>
      <c r="J8" s="162"/>
      <c r="K8" s="352" t="s">
        <v>6</v>
      </c>
      <c r="L8" s="407" t="s">
        <v>53</v>
      </c>
      <c r="M8" s="407"/>
      <c r="N8" s="407"/>
      <c r="O8" s="408" t="s">
        <v>231</v>
      </c>
      <c r="P8" s="409"/>
      <c r="Q8" s="409"/>
      <c r="R8" s="409"/>
      <c r="S8" s="409"/>
      <c r="T8" s="409"/>
      <c r="U8" s="410"/>
      <c r="V8" s="403" t="s">
        <v>19</v>
      </c>
      <c r="W8" s="350" t="s">
        <v>20</v>
      </c>
      <c r="X8" s="348" t="s">
        <v>21</v>
      </c>
      <c r="Y8" s="349" t="s">
        <v>43</v>
      </c>
      <c r="Z8" s="406" t="s">
        <v>23</v>
      </c>
      <c r="AA8" s="406" t="s">
        <v>24</v>
      </c>
    </row>
    <row r="9" spans="1:27" s="58" customFormat="1" ht="20.100000000000001" customHeight="1">
      <c r="A9" s="348"/>
      <c r="B9" s="349"/>
      <c r="C9" s="356"/>
      <c r="D9" s="352"/>
      <c r="E9" s="352"/>
      <c r="F9" s="348"/>
      <c r="G9" s="352"/>
      <c r="H9" s="352"/>
      <c r="I9" s="352"/>
      <c r="J9" s="162"/>
      <c r="K9" s="352"/>
      <c r="L9" s="408" t="s">
        <v>54</v>
      </c>
      <c r="M9" s="409"/>
      <c r="N9" s="410"/>
      <c r="O9" s="408" t="s">
        <v>55</v>
      </c>
      <c r="P9" s="409"/>
      <c r="Q9" s="409"/>
      <c r="R9" s="409"/>
      <c r="S9" s="409"/>
      <c r="T9" s="409"/>
      <c r="U9" s="410"/>
      <c r="V9" s="404"/>
      <c r="W9" s="356"/>
      <c r="X9" s="348"/>
      <c r="Y9" s="349"/>
      <c r="Z9" s="406"/>
      <c r="AA9" s="406"/>
    </row>
    <row r="10" spans="1:27" s="58" customFormat="1" ht="76.5" customHeight="1">
      <c r="A10" s="348"/>
      <c r="B10" s="349"/>
      <c r="C10" s="351"/>
      <c r="D10" s="352"/>
      <c r="E10" s="352"/>
      <c r="F10" s="348"/>
      <c r="G10" s="352"/>
      <c r="H10" s="352"/>
      <c r="I10" s="352"/>
      <c r="J10" s="162"/>
      <c r="K10" s="352"/>
      <c r="L10" s="143" t="s">
        <v>25</v>
      </c>
      <c r="M10" s="144" t="s">
        <v>26</v>
      </c>
      <c r="N10" s="145" t="s">
        <v>27</v>
      </c>
      <c r="O10" s="14" t="s">
        <v>56</v>
      </c>
      <c r="P10" s="14" t="s">
        <v>57</v>
      </c>
      <c r="Q10" s="14" t="s">
        <v>58</v>
      </c>
      <c r="R10" s="14" t="s">
        <v>59</v>
      </c>
      <c r="S10" s="14" t="s">
        <v>25</v>
      </c>
      <c r="T10" s="144" t="s">
        <v>26</v>
      </c>
      <c r="U10" s="145" t="s">
        <v>27</v>
      </c>
      <c r="V10" s="405"/>
      <c r="W10" s="351"/>
      <c r="X10" s="348"/>
      <c r="Y10" s="349"/>
      <c r="Z10" s="406"/>
      <c r="AA10" s="406"/>
    </row>
    <row r="11" spans="1:27" s="58" customFormat="1" ht="39" customHeight="1">
      <c r="A11" s="211">
        <v>1</v>
      </c>
      <c r="B11" s="69"/>
      <c r="C11" s="214"/>
      <c r="D11" s="196" t="s">
        <v>647</v>
      </c>
      <c r="E11" s="197" t="s">
        <v>631</v>
      </c>
      <c r="F11" s="198" t="s">
        <v>597</v>
      </c>
      <c r="G11" s="199" t="s">
        <v>648</v>
      </c>
      <c r="H11" s="197" t="s">
        <v>632</v>
      </c>
      <c r="I11" s="198" t="s">
        <v>62</v>
      </c>
      <c r="J11" s="198" t="s">
        <v>60</v>
      </c>
      <c r="K11" s="302" t="s">
        <v>147</v>
      </c>
      <c r="L11" s="30">
        <v>134.5</v>
      </c>
      <c r="M11" s="147">
        <f>L11/2</f>
        <v>67.25</v>
      </c>
      <c r="N11" s="56">
        <f>RANK(M11,M$11:M$25,0)</f>
        <v>3</v>
      </c>
      <c r="O11" s="146">
        <v>6.9</v>
      </c>
      <c r="P11" s="146">
        <v>6.8</v>
      </c>
      <c r="Q11" s="146">
        <v>7</v>
      </c>
      <c r="R11" s="146">
        <v>6.9</v>
      </c>
      <c r="S11" s="146">
        <f>SUM(O11:R11)</f>
        <v>27.6</v>
      </c>
      <c r="T11" s="147">
        <f>S11/0.4</f>
        <v>69</v>
      </c>
      <c r="U11" s="56">
        <f>RANK(T11,T$11:T$25,0)</f>
        <v>1</v>
      </c>
      <c r="V11" s="148"/>
      <c r="W11" s="148"/>
      <c r="X11" s="146">
        <f>L11+O11+R11</f>
        <v>148.30000000000001</v>
      </c>
      <c r="Y11" s="150"/>
      <c r="Z11" s="147">
        <f>(M11+T11)/2-IF($V11=1,0.5,IF($V11=2,1.5,0))</f>
        <v>68.125</v>
      </c>
      <c r="AA11" s="212">
        <v>2</v>
      </c>
    </row>
    <row r="12" spans="1:27" s="58" customFormat="1" ht="39" customHeight="1">
      <c r="A12" s="211">
        <v>2</v>
      </c>
      <c r="B12" s="69"/>
      <c r="C12" s="214"/>
      <c r="D12" s="196" t="s">
        <v>637</v>
      </c>
      <c r="E12" s="197" t="s">
        <v>616</v>
      </c>
      <c r="F12" s="198" t="s">
        <v>8</v>
      </c>
      <c r="G12" s="199" t="s">
        <v>130</v>
      </c>
      <c r="H12" s="197" t="s">
        <v>117</v>
      </c>
      <c r="I12" s="198" t="s">
        <v>118</v>
      </c>
      <c r="J12" s="198" t="s">
        <v>118</v>
      </c>
      <c r="K12" s="302" t="s">
        <v>78</v>
      </c>
      <c r="L12" s="30">
        <v>134</v>
      </c>
      <c r="M12" s="147">
        <f>L12/2</f>
        <v>67</v>
      </c>
      <c r="N12" s="56">
        <f>RANK(M12,M$11:M$25,0)</f>
        <v>4</v>
      </c>
      <c r="O12" s="146">
        <v>6.9</v>
      </c>
      <c r="P12" s="146">
        <v>6.8</v>
      </c>
      <c r="Q12" s="146">
        <v>7</v>
      </c>
      <c r="R12" s="146">
        <v>6.9</v>
      </c>
      <c r="S12" s="146">
        <f>SUM(O12:R12)</f>
        <v>27.6</v>
      </c>
      <c r="T12" s="147">
        <f>S12/0.4</f>
        <v>69</v>
      </c>
      <c r="U12" s="56">
        <f>RANK(T12,T$11:T$25,0)</f>
        <v>1</v>
      </c>
      <c r="V12" s="148"/>
      <c r="W12" s="148"/>
      <c r="X12" s="146">
        <f>L12+O12+R12</f>
        <v>147.80000000000001</v>
      </c>
      <c r="Y12" s="150"/>
      <c r="Z12" s="147">
        <f>(M12+T12)/2-IF($V12=1,0.5,IF($V12=2,1.5,0))</f>
        <v>68</v>
      </c>
      <c r="AA12" s="212">
        <v>2</v>
      </c>
    </row>
    <row r="13" spans="1:27" s="58" customFormat="1" ht="39" customHeight="1">
      <c r="A13" s="211">
        <v>3</v>
      </c>
      <c r="B13" s="69"/>
      <c r="C13" s="214"/>
      <c r="D13" s="196" t="s">
        <v>651</v>
      </c>
      <c r="E13" s="197"/>
      <c r="F13" s="198" t="s">
        <v>8</v>
      </c>
      <c r="G13" s="199" t="s">
        <v>652</v>
      </c>
      <c r="H13" s="197" t="s">
        <v>635</v>
      </c>
      <c r="I13" s="198" t="s">
        <v>636</v>
      </c>
      <c r="J13" s="198" t="s">
        <v>445</v>
      </c>
      <c r="K13" s="302" t="s">
        <v>446</v>
      </c>
      <c r="L13" s="30">
        <v>135.5</v>
      </c>
      <c r="M13" s="147">
        <f>L13/2</f>
        <v>67.75</v>
      </c>
      <c r="N13" s="56">
        <f>RANK(M13,M$11:M$25,0)</f>
        <v>1</v>
      </c>
      <c r="O13" s="146">
        <v>6.5</v>
      </c>
      <c r="P13" s="146">
        <v>6.5</v>
      </c>
      <c r="Q13" s="146">
        <v>6.7</v>
      </c>
      <c r="R13" s="146">
        <v>6.6</v>
      </c>
      <c r="S13" s="146">
        <f>SUM(O13:R13)</f>
        <v>26.299999999999997</v>
      </c>
      <c r="T13" s="147">
        <f>S13/0.4</f>
        <v>65.749999999999986</v>
      </c>
      <c r="U13" s="56">
        <f>RANK(T13,T$11:T$25,0)</f>
        <v>4</v>
      </c>
      <c r="V13" s="148"/>
      <c r="W13" s="148"/>
      <c r="X13" s="146">
        <f>L13+O13+R13</f>
        <v>148.6</v>
      </c>
      <c r="Y13" s="150"/>
      <c r="Z13" s="147">
        <f>(M13+T13)/2-IF($V13=1,0.5,IF($V13=2,1.5,0))</f>
        <v>66.75</v>
      </c>
      <c r="AA13" s="212">
        <v>3</v>
      </c>
    </row>
    <row r="14" spans="1:27" s="58" customFormat="1" ht="39" customHeight="1">
      <c r="A14" s="211">
        <v>4</v>
      </c>
      <c r="B14" s="69"/>
      <c r="C14" s="214"/>
      <c r="D14" s="196" t="s">
        <v>639</v>
      </c>
      <c r="E14" s="197" t="s">
        <v>619</v>
      </c>
      <c r="F14" s="198">
        <v>2</v>
      </c>
      <c r="G14" s="199" t="s">
        <v>640</v>
      </c>
      <c r="H14" s="197" t="s">
        <v>620</v>
      </c>
      <c r="I14" s="198" t="s">
        <v>62</v>
      </c>
      <c r="J14" s="198" t="s">
        <v>60</v>
      </c>
      <c r="K14" s="302" t="s">
        <v>147</v>
      </c>
      <c r="L14" s="30">
        <v>135</v>
      </c>
      <c r="M14" s="147">
        <f>L14/2</f>
        <v>67.5</v>
      </c>
      <c r="N14" s="56">
        <f>RANK(M14,M$11:M$25,0)</f>
        <v>2</v>
      </c>
      <c r="O14" s="146">
        <v>6.3</v>
      </c>
      <c r="P14" s="146">
        <v>6.6</v>
      </c>
      <c r="Q14" s="146">
        <v>6.6</v>
      </c>
      <c r="R14" s="146">
        <v>6.5</v>
      </c>
      <c r="S14" s="146">
        <f>SUM(O14:R14)</f>
        <v>26</v>
      </c>
      <c r="T14" s="147">
        <f>S14/0.4</f>
        <v>65</v>
      </c>
      <c r="U14" s="56">
        <f>RANK(T14,T$11:T$25,0)</f>
        <v>7</v>
      </c>
      <c r="V14" s="148"/>
      <c r="W14" s="148"/>
      <c r="X14" s="146">
        <f>L14+O14+R14</f>
        <v>147.80000000000001</v>
      </c>
      <c r="Y14" s="150"/>
      <c r="Z14" s="147">
        <f>(M14+T14)/2-IF($V14=1,0.5,IF($V14=2,1.5,0))</f>
        <v>66.25</v>
      </c>
      <c r="AA14" s="212">
        <v>3</v>
      </c>
    </row>
    <row r="15" spans="1:27" s="58" customFormat="1" ht="39" customHeight="1">
      <c r="A15" s="211">
        <v>5</v>
      </c>
      <c r="B15" s="69"/>
      <c r="C15" s="214"/>
      <c r="D15" s="291" t="s">
        <v>653</v>
      </c>
      <c r="E15" s="290"/>
      <c r="F15" s="301" t="s">
        <v>8</v>
      </c>
      <c r="G15" s="288" t="s">
        <v>654</v>
      </c>
      <c r="H15" s="290" t="s">
        <v>600</v>
      </c>
      <c r="I15" s="289" t="s">
        <v>601</v>
      </c>
      <c r="J15" s="289" t="s">
        <v>461</v>
      </c>
      <c r="K15" s="302" t="s">
        <v>613</v>
      </c>
      <c r="L15" s="30">
        <v>133.5</v>
      </c>
      <c r="M15" s="147">
        <f>L15/2</f>
        <v>66.75</v>
      </c>
      <c r="N15" s="56">
        <f>RANK(M15,M$11:M$25,0)</f>
        <v>5</v>
      </c>
      <c r="O15" s="146">
        <v>6.4</v>
      </c>
      <c r="P15" s="146">
        <v>6.6</v>
      </c>
      <c r="Q15" s="146">
        <v>6.5</v>
      </c>
      <c r="R15" s="146">
        <v>6.6</v>
      </c>
      <c r="S15" s="146">
        <f>SUM(O15:R15)</f>
        <v>26.1</v>
      </c>
      <c r="T15" s="147">
        <f>S15/0.4</f>
        <v>65.25</v>
      </c>
      <c r="U15" s="56">
        <f>RANK(T15,T$11:T$25,0)</f>
        <v>6</v>
      </c>
      <c r="V15" s="148"/>
      <c r="W15" s="148"/>
      <c r="X15" s="146">
        <f>L15+O15+R15</f>
        <v>146.5</v>
      </c>
      <c r="Y15" s="150"/>
      <c r="Z15" s="147">
        <f>(M15+T15)/2-IF($V15=1,0.5,IF($V15=2,1.5,0))</f>
        <v>66</v>
      </c>
      <c r="AA15" s="212">
        <v>3</v>
      </c>
    </row>
    <row r="16" spans="1:27" s="58" customFormat="1" ht="39" customHeight="1">
      <c r="A16" s="211">
        <v>6</v>
      </c>
      <c r="B16" s="69"/>
      <c r="C16" s="214"/>
      <c r="D16" s="196" t="s">
        <v>645</v>
      </c>
      <c r="E16" s="197" t="s">
        <v>629</v>
      </c>
      <c r="F16" s="198">
        <v>1</v>
      </c>
      <c r="G16" s="199" t="s">
        <v>145</v>
      </c>
      <c r="H16" s="197" t="s">
        <v>140</v>
      </c>
      <c r="I16" s="198" t="s">
        <v>62</v>
      </c>
      <c r="J16" s="198" t="s">
        <v>60</v>
      </c>
      <c r="K16" s="320" t="s">
        <v>147</v>
      </c>
      <c r="L16" s="30">
        <v>132.5</v>
      </c>
      <c r="M16" s="147">
        <f>L16/2</f>
        <v>66.25</v>
      </c>
      <c r="N16" s="56">
        <f>RANK(M16,M$11:M$25,0)</f>
        <v>6</v>
      </c>
      <c r="O16" s="146">
        <v>7</v>
      </c>
      <c r="P16" s="146">
        <v>6.3</v>
      </c>
      <c r="Q16" s="146">
        <v>6.5</v>
      </c>
      <c r="R16" s="146">
        <v>6.4</v>
      </c>
      <c r="S16" s="146">
        <f>SUM(O16:R16)</f>
        <v>26.200000000000003</v>
      </c>
      <c r="T16" s="147">
        <f>S16/0.4</f>
        <v>65.5</v>
      </c>
      <c r="U16" s="56">
        <f>RANK(T16,T$11:T$25,0)</f>
        <v>5</v>
      </c>
      <c r="V16" s="148"/>
      <c r="W16" s="148"/>
      <c r="X16" s="146">
        <f>L16+O16+R16</f>
        <v>145.9</v>
      </c>
      <c r="Y16" s="150"/>
      <c r="Z16" s="147">
        <f>(M16+T16)/2-IF($V16=1,0.5,IF($V16=2,1.5,0))</f>
        <v>65.875</v>
      </c>
      <c r="AA16" s="212">
        <v>3</v>
      </c>
    </row>
    <row r="17" spans="1:27" s="58" customFormat="1" ht="39" customHeight="1">
      <c r="A17" s="211">
        <v>7</v>
      </c>
      <c r="B17" s="69"/>
      <c r="C17" s="214"/>
      <c r="D17" s="196" t="s">
        <v>641</v>
      </c>
      <c r="E17" s="197" t="s">
        <v>621</v>
      </c>
      <c r="F17" s="198">
        <v>3</v>
      </c>
      <c r="G17" s="199" t="s">
        <v>336</v>
      </c>
      <c r="H17" s="197" t="s">
        <v>337</v>
      </c>
      <c r="I17" s="198" t="s">
        <v>62</v>
      </c>
      <c r="J17" s="198" t="s">
        <v>60</v>
      </c>
      <c r="K17" s="302" t="s">
        <v>147</v>
      </c>
      <c r="L17" s="30">
        <v>127.5</v>
      </c>
      <c r="M17" s="147">
        <f>L17/2</f>
        <v>63.75</v>
      </c>
      <c r="N17" s="56">
        <f>RANK(M17,M$11:M$25,0)</f>
        <v>9</v>
      </c>
      <c r="O17" s="146">
        <v>6.6</v>
      </c>
      <c r="P17" s="146">
        <v>6.5</v>
      </c>
      <c r="Q17" s="146">
        <v>6.7</v>
      </c>
      <c r="R17" s="146">
        <v>6.5</v>
      </c>
      <c r="S17" s="146">
        <f>SUM(O17:R17)</f>
        <v>26.3</v>
      </c>
      <c r="T17" s="147">
        <f>S17/0.4</f>
        <v>65.75</v>
      </c>
      <c r="U17" s="56">
        <f>RANK(T17,T$11:T$25,0)</f>
        <v>3</v>
      </c>
      <c r="V17" s="148"/>
      <c r="W17" s="148"/>
      <c r="X17" s="146">
        <f>L17+O17+R17</f>
        <v>140.6</v>
      </c>
      <c r="Y17" s="150"/>
      <c r="Z17" s="147">
        <f>(M17+T17)/2-IF($V17=1,0.5,IF($V17=2,1.5,0))</f>
        <v>64.75</v>
      </c>
      <c r="AA17" s="212" t="s">
        <v>98</v>
      </c>
    </row>
    <row r="18" spans="1:27" s="58" customFormat="1" ht="39" customHeight="1">
      <c r="A18" s="211">
        <v>7</v>
      </c>
      <c r="B18" s="69"/>
      <c r="C18" s="214"/>
      <c r="D18" s="196" t="s">
        <v>646</v>
      </c>
      <c r="E18" s="197" t="s">
        <v>630</v>
      </c>
      <c r="F18" s="198" t="s">
        <v>597</v>
      </c>
      <c r="G18" s="199" t="s">
        <v>640</v>
      </c>
      <c r="H18" s="197" t="s">
        <v>620</v>
      </c>
      <c r="I18" s="198" t="s">
        <v>62</v>
      </c>
      <c r="J18" s="198" t="s">
        <v>60</v>
      </c>
      <c r="K18" s="302" t="s">
        <v>147</v>
      </c>
      <c r="L18" s="30">
        <v>129</v>
      </c>
      <c r="M18" s="147">
        <f>L18/2</f>
        <v>64.5</v>
      </c>
      <c r="N18" s="56">
        <f>RANK(M18,M$11:M$25,0)</f>
        <v>8</v>
      </c>
      <c r="O18" s="146">
        <v>6.7</v>
      </c>
      <c r="P18" s="146">
        <v>6.5</v>
      </c>
      <c r="Q18" s="146">
        <v>6.3</v>
      </c>
      <c r="R18" s="146">
        <v>6.5</v>
      </c>
      <c r="S18" s="146">
        <f>SUM(O18:R18)</f>
        <v>26</v>
      </c>
      <c r="T18" s="147">
        <f>S18/0.4</f>
        <v>65</v>
      </c>
      <c r="U18" s="56">
        <f>RANK(T18,T$11:T$25,0)</f>
        <v>7</v>
      </c>
      <c r="V18" s="148"/>
      <c r="W18" s="148"/>
      <c r="X18" s="146">
        <f>L18+O18+R18</f>
        <v>142.19999999999999</v>
      </c>
      <c r="Y18" s="150"/>
      <c r="Z18" s="147">
        <f>(M18+T18)/2-IF($V18=1,0.5,IF($V18=2,1.5,0))</f>
        <v>64.75</v>
      </c>
      <c r="AA18" s="212" t="s">
        <v>98</v>
      </c>
    </row>
    <row r="19" spans="1:27" s="58" customFormat="1" ht="39" customHeight="1">
      <c r="A19" s="211">
        <v>9</v>
      </c>
      <c r="B19" s="69"/>
      <c r="C19" s="214"/>
      <c r="D19" s="225" t="s">
        <v>305</v>
      </c>
      <c r="E19" s="197" t="s">
        <v>139</v>
      </c>
      <c r="F19" s="197" t="s">
        <v>8</v>
      </c>
      <c r="G19" s="199" t="s">
        <v>644</v>
      </c>
      <c r="H19" s="197" t="s">
        <v>625</v>
      </c>
      <c r="I19" s="198" t="s">
        <v>626</v>
      </c>
      <c r="J19" s="198" t="s">
        <v>60</v>
      </c>
      <c r="K19" s="302" t="s">
        <v>147</v>
      </c>
      <c r="L19" s="30">
        <v>127</v>
      </c>
      <c r="M19" s="147">
        <f>L19/2</f>
        <v>63.5</v>
      </c>
      <c r="N19" s="56">
        <f>RANK(M19,M$11:M$25,0)</f>
        <v>10</v>
      </c>
      <c r="O19" s="146">
        <v>7.1</v>
      </c>
      <c r="P19" s="146">
        <v>6.3</v>
      </c>
      <c r="Q19" s="146">
        <v>6.1</v>
      </c>
      <c r="R19" s="146">
        <v>6.5</v>
      </c>
      <c r="S19" s="146">
        <f>SUM(O19:R19)</f>
        <v>26</v>
      </c>
      <c r="T19" s="147">
        <f>S19/0.4</f>
        <v>65</v>
      </c>
      <c r="U19" s="56">
        <f>RANK(T19,T$11:T$25,0)</f>
        <v>7</v>
      </c>
      <c r="V19" s="148"/>
      <c r="W19" s="148"/>
      <c r="X19" s="146">
        <f>L19+O19+R19</f>
        <v>140.6</v>
      </c>
      <c r="Y19" s="150"/>
      <c r="Z19" s="147">
        <f>(M19+T19)/2-IF($V19=1,0.5,IF($V19=2,1.5,0))</f>
        <v>64.25</v>
      </c>
      <c r="AA19" s="212" t="s">
        <v>98</v>
      </c>
    </row>
    <row r="20" spans="1:27" s="58" customFormat="1" ht="39" customHeight="1">
      <c r="A20" s="211">
        <v>10</v>
      </c>
      <c r="B20" s="69"/>
      <c r="C20" s="214"/>
      <c r="D20" s="196" t="s">
        <v>637</v>
      </c>
      <c r="E20" s="197" t="s">
        <v>616</v>
      </c>
      <c r="F20" s="198" t="s">
        <v>8</v>
      </c>
      <c r="G20" s="199" t="s">
        <v>638</v>
      </c>
      <c r="H20" s="197" t="s">
        <v>617</v>
      </c>
      <c r="I20" s="198" t="s">
        <v>618</v>
      </c>
      <c r="J20" s="198" t="s">
        <v>118</v>
      </c>
      <c r="K20" s="302" t="s">
        <v>78</v>
      </c>
      <c r="L20" s="30">
        <v>130</v>
      </c>
      <c r="M20" s="147">
        <f>L20/2</f>
        <v>65</v>
      </c>
      <c r="N20" s="56">
        <f>RANK(M20,M$11:M$25,0)</f>
        <v>7</v>
      </c>
      <c r="O20" s="146">
        <v>6.1</v>
      </c>
      <c r="P20" s="146">
        <v>6.3</v>
      </c>
      <c r="Q20" s="146">
        <v>6.3</v>
      </c>
      <c r="R20" s="146">
        <v>6.1</v>
      </c>
      <c r="S20" s="146">
        <f>SUM(O20:R20)</f>
        <v>24.799999999999997</v>
      </c>
      <c r="T20" s="147">
        <f>S20/0.4</f>
        <v>61.999999999999993</v>
      </c>
      <c r="U20" s="56">
        <f>RANK(T20,T$11:T$25,0)</f>
        <v>12</v>
      </c>
      <c r="V20" s="148"/>
      <c r="W20" s="148"/>
      <c r="X20" s="146">
        <f>L20+O20+R20</f>
        <v>142.19999999999999</v>
      </c>
      <c r="Y20" s="150"/>
      <c r="Z20" s="147">
        <f>(M20+T20)/2-IF($V20=1,0.5,IF($V20=2,1.5,0))</f>
        <v>63.5</v>
      </c>
      <c r="AA20" s="212" t="s">
        <v>98</v>
      </c>
    </row>
    <row r="21" spans="1:27" s="58" customFormat="1" ht="39" customHeight="1">
      <c r="A21" s="211">
        <v>11</v>
      </c>
      <c r="B21" s="69"/>
      <c r="C21" s="214"/>
      <c r="D21" s="196" t="s">
        <v>143</v>
      </c>
      <c r="E21" s="197" t="s">
        <v>320</v>
      </c>
      <c r="F21" s="198" t="s">
        <v>98</v>
      </c>
      <c r="G21" s="199" t="s">
        <v>144</v>
      </c>
      <c r="H21" s="197" t="s">
        <v>138</v>
      </c>
      <c r="I21" s="198" t="s">
        <v>62</v>
      </c>
      <c r="J21" s="198" t="s">
        <v>60</v>
      </c>
      <c r="K21" s="302" t="s">
        <v>147</v>
      </c>
      <c r="L21" s="30">
        <v>123.5</v>
      </c>
      <c r="M21" s="147">
        <f>L21/2</f>
        <v>61.75</v>
      </c>
      <c r="N21" s="56">
        <f>RANK(M21,M$11:M$25,0)</f>
        <v>13</v>
      </c>
      <c r="O21" s="146">
        <v>6.5</v>
      </c>
      <c r="P21" s="146">
        <v>6.4</v>
      </c>
      <c r="Q21" s="146">
        <v>6.4</v>
      </c>
      <c r="R21" s="146">
        <v>6.5</v>
      </c>
      <c r="S21" s="146">
        <f>SUM(O21:R21)</f>
        <v>25.8</v>
      </c>
      <c r="T21" s="147">
        <f>S21/0.4</f>
        <v>64.5</v>
      </c>
      <c r="U21" s="56">
        <f>RANK(T21,T$11:T$25,0)</f>
        <v>10</v>
      </c>
      <c r="V21" s="148"/>
      <c r="W21" s="148"/>
      <c r="X21" s="146">
        <f>L21+O21+R21</f>
        <v>136.5</v>
      </c>
      <c r="Y21" s="150"/>
      <c r="Z21" s="147">
        <f>(M21+T21)/2-IF($V21=1,0.5,IF($V21=2,1.5,0))</f>
        <v>63.125</v>
      </c>
      <c r="AA21" s="212" t="s">
        <v>98</v>
      </c>
    </row>
    <row r="22" spans="1:27" s="58" customFormat="1" ht="39" customHeight="1">
      <c r="A22" s="211">
        <v>12</v>
      </c>
      <c r="B22" s="69"/>
      <c r="C22" s="214"/>
      <c r="D22" s="196" t="s">
        <v>649</v>
      </c>
      <c r="E22" s="197" t="s">
        <v>633</v>
      </c>
      <c r="F22" s="198" t="s">
        <v>98</v>
      </c>
      <c r="G22" s="199" t="s">
        <v>650</v>
      </c>
      <c r="H22" s="197" t="s">
        <v>634</v>
      </c>
      <c r="I22" s="198" t="s">
        <v>62</v>
      </c>
      <c r="J22" s="198" t="s">
        <v>60</v>
      </c>
      <c r="K22" s="302" t="s">
        <v>147</v>
      </c>
      <c r="L22" s="30">
        <v>126</v>
      </c>
      <c r="M22" s="147">
        <f>L22/2</f>
        <v>63</v>
      </c>
      <c r="N22" s="56">
        <f>RANK(M22,M$11:M$25,0)</f>
        <v>11</v>
      </c>
      <c r="O22" s="146">
        <v>6.3</v>
      </c>
      <c r="P22" s="146">
        <v>6.2</v>
      </c>
      <c r="Q22" s="146">
        <v>6.3</v>
      </c>
      <c r="R22" s="146">
        <v>6.3</v>
      </c>
      <c r="S22" s="146">
        <f>SUM(O22:R22)</f>
        <v>25.1</v>
      </c>
      <c r="T22" s="147">
        <f>S22/0.4</f>
        <v>62.75</v>
      </c>
      <c r="U22" s="56">
        <f>RANK(T22,T$11:T$25,0)</f>
        <v>11</v>
      </c>
      <c r="V22" s="148"/>
      <c r="W22" s="148"/>
      <c r="X22" s="146">
        <f>L22+O22+R22</f>
        <v>138.60000000000002</v>
      </c>
      <c r="Y22" s="150"/>
      <c r="Z22" s="147">
        <f>(M22+T22)/2-IF($V22=1,0.5,IF($V22=2,1.5,0))</f>
        <v>62.875</v>
      </c>
      <c r="AA22" s="212" t="s">
        <v>597</v>
      </c>
    </row>
    <row r="23" spans="1:27" s="58" customFormat="1" ht="39" customHeight="1">
      <c r="A23" s="211">
        <v>13</v>
      </c>
      <c r="B23" s="69"/>
      <c r="C23" s="214"/>
      <c r="D23" s="196" t="s">
        <v>233</v>
      </c>
      <c r="E23" s="197" t="s">
        <v>213</v>
      </c>
      <c r="F23" s="198">
        <v>2</v>
      </c>
      <c r="G23" s="199" t="s">
        <v>167</v>
      </c>
      <c r="H23" s="197" t="s">
        <v>152</v>
      </c>
      <c r="I23" s="198" t="s">
        <v>62</v>
      </c>
      <c r="J23" s="198" t="s">
        <v>60</v>
      </c>
      <c r="K23" s="302" t="s">
        <v>147</v>
      </c>
      <c r="L23" s="30">
        <v>125.5</v>
      </c>
      <c r="M23" s="147">
        <f>L23/2</f>
        <v>62.75</v>
      </c>
      <c r="N23" s="56">
        <f>RANK(M23,M$11:M$25,0)</f>
        <v>12</v>
      </c>
      <c r="O23" s="146">
        <v>6.1</v>
      </c>
      <c r="P23" s="146">
        <v>6</v>
      </c>
      <c r="Q23" s="146">
        <v>6.1</v>
      </c>
      <c r="R23" s="146">
        <v>6</v>
      </c>
      <c r="S23" s="146">
        <f>SUM(O23:R23)</f>
        <v>24.2</v>
      </c>
      <c r="T23" s="147">
        <f>S23/0.4</f>
        <v>60.499999999999993</v>
      </c>
      <c r="U23" s="56">
        <f>RANK(T23,T$11:T$25,0)</f>
        <v>14</v>
      </c>
      <c r="V23" s="148"/>
      <c r="W23" s="148"/>
      <c r="X23" s="146">
        <f>L23+O23+R23</f>
        <v>137.6</v>
      </c>
      <c r="Y23" s="150"/>
      <c r="Z23" s="147">
        <f>(M23+T23)/2-IF($V23=1,0.5,IF($V23=2,1.5,0))</f>
        <v>61.625</v>
      </c>
      <c r="AA23" s="212" t="s">
        <v>597</v>
      </c>
    </row>
    <row r="24" spans="1:27" s="58" customFormat="1" ht="39" customHeight="1">
      <c r="A24" s="211">
        <v>14</v>
      </c>
      <c r="B24" s="69"/>
      <c r="C24" s="214"/>
      <c r="D24" s="196" t="s">
        <v>349</v>
      </c>
      <c r="E24" s="197" t="s">
        <v>350</v>
      </c>
      <c r="F24" s="198" t="s">
        <v>8</v>
      </c>
      <c r="G24" s="199" t="s">
        <v>291</v>
      </c>
      <c r="H24" s="197" t="s">
        <v>292</v>
      </c>
      <c r="I24" s="198" t="s">
        <v>293</v>
      </c>
      <c r="J24" s="198" t="s">
        <v>293</v>
      </c>
      <c r="K24" s="302" t="s">
        <v>260</v>
      </c>
      <c r="L24" s="30">
        <v>123.5</v>
      </c>
      <c r="M24" s="147">
        <f>L24/2</f>
        <v>61.75</v>
      </c>
      <c r="N24" s="56">
        <f>RANK(M24,M$11:M$25,0)</f>
        <v>13</v>
      </c>
      <c r="O24" s="146">
        <v>6</v>
      </c>
      <c r="P24" s="146">
        <v>6.1</v>
      </c>
      <c r="Q24" s="146">
        <v>6.3</v>
      </c>
      <c r="R24" s="146">
        <v>6</v>
      </c>
      <c r="S24" s="146">
        <f>SUM(O24:R24)</f>
        <v>24.4</v>
      </c>
      <c r="T24" s="147">
        <f>S24/0.4</f>
        <v>60.999999999999993</v>
      </c>
      <c r="U24" s="56">
        <f>RANK(T24,T$11:T$25,0)</f>
        <v>13</v>
      </c>
      <c r="V24" s="148"/>
      <c r="W24" s="148"/>
      <c r="X24" s="146">
        <f>L24+O24+R24</f>
        <v>135.5</v>
      </c>
      <c r="Y24" s="150"/>
      <c r="Z24" s="147">
        <f>(M24+T24)/2-IF($V24=1,0.5,IF($V24=2,1.5,0))</f>
        <v>61.375</v>
      </c>
      <c r="AA24" s="212" t="s">
        <v>597</v>
      </c>
    </row>
    <row r="25" spans="1:27" s="58" customFormat="1" ht="39" customHeight="1">
      <c r="A25" s="211"/>
      <c r="B25" s="69"/>
      <c r="C25" s="214"/>
      <c r="D25" s="196" t="s">
        <v>642</v>
      </c>
      <c r="E25" s="197"/>
      <c r="F25" s="198" t="s">
        <v>8</v>
      </c>
      <c r="G25" s="199" t="s">
        <v>643</v>
      </c>
      <c r="H25" s="197" t="s">
        <v>622</v>
      </c>
      <c r="I25" s="198" t="s">
        <v>623</v>
      </c>
      <c r="J25" s="198" t="s">
        <v>624</v>
      </c>
      <c r="K25" s="200" t="s">
        <v>78</v>
      </c>
      <c r="L25" s="30"/>
      <c r="M25" s="147"/>
      <c r="N25" s="56"/>
      <c r="O25" s="146"/>
      <c r="P25" s="146"/>
      <c r="Q25" s="146"/>
      <c r="R25" s="146"/>
      <c r="S25" s="146"/>
      <c r="T25" s="147"/>
      <c r="U25" s="56"/>
      <c r="V25" s="148"/>
      <c r="W25" s="148"/>
      <c r="X25" s="146"/>
      <c r="Y25" s="150"/>
      <c r="Z25" s="147" t="s">
        <v>729</v>
      </c>
      <c r="AA25" s="212" t="s">
        <v>221</v>
      </c>
    </row>
    <row r="26" spans="1:27" ht="28.5" customHeight="1">
      <c r="A26" s="156"/>
      <c r="B26" s="156"/>
      <c r="C26" s="156"/>
      <c r="D26" s="156" t="s">
        <v>16</v>
      </c>
      <c r="E26" s="156"/>
      <c r="F26" s="156"/>
      <c r="G26" s="156"/>
      <c r="H26" s="156"/>
      <c r="J26" s="156"/>
      <c r="K26" s="99" t="s">
        <v>81</v>
      </c>
      <c r="L26" s="25"/>
      <c r="M26" s="24"/>
      <c r="N26" s="156"/>
      <c r="O26" s="157"/>
      <c r="P26" s="158"/>
      <c r="Q26" s="156"/>
      <c r="R26" s="157"/>
      <c r="S26" s="157"/>
      <c r="T26" s="158"/>
      <c r="U26" s="156"/>
      <c r="V26" s="156"/>
      <c r="W26" s="156"/>
      <c r="X26" s="156"/>
      <c r="Y26" s="156"/>
      <c r="Z26" s="158"/>
      <c r="AA26" s="156"/>
    </row>
    <row r="27" spans="1:27" ht="28.5" customHeight="1">
      <c r="A27" s="156"/>
      <c r="B27" s="156"/>
      <c r="C27" s="156"/>
      <c r="D27" s="156" t="s">
        <v>9</v>
      </c>
      <c r="E27" s="156"/>
      <c r="F27" s="156"/>
      <c r="G27" s="156"/>
      <c r="H27" s="156"/>
      <c r="J27" s="156"/>
      <c r="K27" s="2" t="s">
        <v>107</v>
      </c>
      <c r="L27" s="25"/>
      <c r="M27" s="159"/>
      <c r="O27" s="157"/>
      <c r="P27" s="158"/>
      <c r="Q27" s="156"/>
      <c r="R27" s="157"/>
      <c r="S27" s="157"/>
      <c r="T27" s="158"/>
      <c r="U27" s="156"/>
      <c r="V27" s="156"/>
      <c r="W27" s="156"/>
      <c r="X27" s="156"/>
      <c r="Y27" s="156"/>
      <c r="Z27" s="158"/>
      <c r="AA27" s="156"/>
    </row>
    <row r="28" spans="1:27">
      <c r="L28" s="25"/>
      <c r="M28" s="24"/>
      <c r="O28" s="130"/>
      <c r="P28" s="130"/>
      <c r="R28" s="130"/>
      <c r="S28" s="130"/>
      <c r="T28" s="130"/>
      <c r="Z28" s="130"/>
    </row>
    <row r="29" spans="1:27">
      <c r="K29" s="24"/>
      <c r="L29" s="25"/>
      <c r="M29" s="24"/>
      <c r="O29" s="130"/>
      <c r="P29" s="130"/>
      <c r="R29" s="130"/>
      <c r="S29" s="130"/>
      <c r="T29" s="130"/>
      <c r="Z29" s="130"/>
    </row>
  </sheetData>
  <sortState ref="A11:AA25">
    <sortCondition descending="1" ref="Z11:Z25"/>
  </sortState>
  <mergeCells count="26">
    <mergeCell ref="F8:F10"/>
    <mergeCell ref="A1:AA1"/>
    <mergeCell ref="A2:AA2"/>
    <mergeCell ref="A3:AA3"/>
    <mergeCell ref="A4:AA4"/>
    <mergeCell ref="A5:AA5"/>
    <mergeCell ref="A6:AA6"/>
    <mergeCell ref="A8:A10"/>
    <mergeCell ref="B8:B10"/>
    <mergeCell ref="C8:C10"/>
    <mergeCell ref="D8:D10"/>
    <mergeCell ref="E8:E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V8:V10"/>
    <mergeCell ref="W8:W10"/>
    <mergeCell ref="X8:X10"/>
    <mergeCell ref="Y8:Y10"/>
    <mergeCell ref="Z8:Z10"/>
  </mergeCells>
  <pageMargins left="0.19685039370078741" right="0.15748031496062992" top="0.23622047244094491" bottom="0.15748031496062992" header="0.23622047244094491" footer="0.15748031496062992"/>
  <pageSetup paperSize="9" scale="64" fitToHeight="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6"/>
  <sheetViews>
    <sheetView view="pageBreakPreview" topLeftCell="A24" zoomScaleSheetLayoutView="100" workbookViewId="0">
      <selection activeCell="M31" sqref="M31"/>
    </sheetView>
  </sheetViews>
  <sheetFormatPr defaultRowHeight="12.75"/>
  <cols>
    <col min="1" max="1" width="5.5703125" style="130" customWidth="1"/>
    <col min="2" max="2" width="4.7109375" style="130" hidden="1" customWidth="1"/>
    <col min="3" max="3" width="6.5703125" style="130" hidden="1" customWidth="1"/>
    <col min="4" max="4" width="20.28515625" style="130" customWidth="1"/>
    <col min="5" max="5" width="8.7109375" style="130" customWidth="1"/>
    <col min="6" max="6" width="6" style="130" customWidth="1"/>
    <col min="7" max="7" width="35.28515625" style="130" customWidth="1"/>
    <col min="8" max="8" width="8.7109375" style="130" customWidth="1"/>
    <col min="9" max="9" width="17.28515625" style="130" customWidth="1"/>
    <col min="10" max="10" width="12.7109375" style="130" hidden="1" customWidth="1"/>
    <col min="11" max="11" width="28.5703125" style="130" customWidth="1"/>
    <col min="12" max="12" width="6.28515625" style="160" customWidth="1"/>
    <col min="13" max="13" width="9.85546875" style="161" customWidth="1"/>
    <col min="14" max="14" width="3.85546875" style="130" customWidth="1"/>
    <col min="15" max="15" width="5.85546875" style="160" customWidth="1"/>
    <col min="16" max="16" width="5.85546875" style="161" customWidth="1"/>
    <col min="17" max="17" width="5.85546875" style="130" customWidth="1"/>
    <col min="18" max="19" width="5.85546875" style="160" customWidth="1"/>
    <col min="20" max="20" width="9.5703125" style="161" customWidth="1"/>
    <col min="21" max="21" width="3.7109375" style="130" customWidth="1"/>
    <col min="22" max="23" width="4.85546875" style="130" customWidth="1"/>
    <col min="24" max="24" width="6.28515625" style="130" customWidth="1"/>
    <col min="25" max="25" width="6.7109375" style="130" hidden="1" customWidth="1"/>
    <col min="26" max="26" width="9.7109375" style="161" customWidth="1"/>
    <col min="27" max="27" width="7" style="130" customWidth="1"/>
    <col min="28" max="16384" width="9.140625" style="130"/>
  </cols>
  <sheetData>
    <row r="1" spans="1:27" ht="61.5" customHeight="1">
      <c r="A1" s="344" t="s">
        <v>655</v>
      </c>
      <c r="B1" s="344"/>
      <c r="C1" s="344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</row>
    <row r="2" spans="1:27" ht="19.5" hidden="1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</row>
    <row r="3" spans="1:27" s="131" customFormat="1" ht="15.95" customHeight="1">
      <c r="A3" s="345" t="s">
        <v>17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</row>
    <row r="4" spans="1:27" s="132" customFormat="1" ht="15.95" customHeight="1">
      <c r="A4" s="354" t="s">
        <v>28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133" customFormat="1" ht="21" customHeight="1">
      <c r="A5" s="347" t="s">
        <v>61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</row>
    <row r="6" spans="1:27" ht="19.149999999999999" customHeight="1">
      <c r="A6" s="411" t="s">
        <v>731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</row>
    <row r="7" spans="1:27" ht="19.149999999999999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</row>
    <row r="8" spans="1:27" s="139" customFormat="1" ht="15" customHeight="1">
      <c r="A8" s="195" t="s">
        <v>68</v>
      </c>
      <c r="B8" s="134"/>
      <c r="C8" s="134"/>
      <c r="D8" s="135"/>
      <c r="E8" s="135"/>
      <c r="F8" s="135"/>
      <c r="G8" s="135"/>
      <c r="H8" s="135"/>
      <c r="I8" s="136"/>
      <c r="J8" s="136"/>
      <c r="K8" s="134"/>
      <c r="L8" s="137"/>
      <c r="M8" s="138"/>
      <c r="O8" s="137"/>
      <c r="P8" s="140"/>
      <c r="R8" s="137"/>
      <c r="S8" s="137"/>
      <c r="T8" s="140"/>
      <c r="Z8" s="195"/>
      <c r="AA8" s="141" t="s">
        <v>628</v>
      </c>
    </row>
    <row r="9" spans="1:27" s="58" customFormat="1" ht="20.100000000000001" customHeight="1">
      <c r="A9" s="348" t="s">
        <v>27</v>
      </c>
      <c r="B9" s="349" t="s">
        <v>2</v>
      </c>
      <c r="C9" s="350"/>
      <c r="D9" s="352" t="s">
        <v>14</v>
      </c>
      <c r="E9" s="352" t="s">
        <v>3</v>
      </c>
      <c r="F9" s="348" t="s">
        <v>13</v>
      </c>
      <c r="G9" s="352" t="s">
        <v>15</v>
      </c>
      <c r="H9" s="352" t="s">
        <v>3</v>
      </c>
      <c r="I9" s="352" t="s">
        <v>4</v>
      </c>
      <c r="J9" s="142"/>
      <c r="K9" s="352" t="s">
        <v>6</v>
      </c>
      <c r="L9" s="407" t="s">
        <v>53</v>
      </c>
      <c r="M9" s="407"/>
      <c r="N9" s="407"/>
      <c r="O9" s="408" t="s">
        <v>231</v>
      </c>
      <c r="P9" s="409"/>
      <c r="Q9" s="409"/>
      <c r="R9" s="409"/>
      <c r="S9" s="409"/>
      <c r="T9" s="409"/>
      <c r="U9" s="410"/>
      <c r="V9" s="403" t="s">
        <v>19</v>
      </c>
      <c r="W9" s="350" t="s">
        <v>20</v>
      </c>
      <c r="X9" s="348" t="s">
        <v>21</v>
      </c>
      <c r="Y9" s="349" t="s">
        <v>43</v>
      </c>
      <c r="Z9" s="406" t="s">
        <v>23</v>
      </c>
      <c r="AA9" s="406" t="s">
        <v>24</v>
      </c>
    </row>
    <row r="10" spans="1:27" s="58" customFormat="1" ht="20.100000000000001" customHeight="1">
      <c r="A10" s="348"/>
      <c r="B10" s="349"/>
      <c r="C10" s="356"/>
      <c r="D10" s="352"/>
      <c r="E10" s="352"/>
      <c r="F10" s="348"/>
      <c r="G10" s="352"/>
      <c r="H10" s="352"/>
      <c r="I10" s="352"/>
      <c r="J10" s="142"/>
      <c r="K10" s="352"/>
      <c r="L10" s="408" t="s">
        <v>54</v>
      </c>
      <c r="M10" s="409"/>
      <c r="N10" s="410"/>
      <c r="O10" s="408" t="s">
        <v>55</v>
      </c>
      <c r="P10" s="409"/>
      <c r="Q10" s="409"/>
      <c r="R10" s="409"/>
      <c r="S10" s="409"/>
      <c r="T10" s="409"/>
      <c r="U10" s="410"/>
      <c r="V10" s="404"/>
      <c r="W10" s="356"/>
      <c r="X10" s="348"/>
      <c r="Y10" s="349"/>
      <c r="Z10" s="406"/>
      <c r="AA10" s="406"/>
    </row>
    <row r="11" spans="1:27" s="58" customFormat="1" ht="82.5" customHeight="1">
      <c r="A11" s="348"/>
      <c r="B11" s="349"/>
      <c r="C11" s="351"/>
      <c r="D11" s="352"/>
      <c r="E11" s="352"/>
      <c r="F11" s="348"/>
      <c r="G11" s="352"/>
      <c r="H11" s="352"/>
      <c r="I11" s="352"/>
      <c r="J11" s="142"/>
      <c r="K11" s="352"/>
      <c r="L11" s="143" t="s">
        <v>25</v>
      </c>
      <c r="M11" s="144" t="s">
        <v>26</v>
      </c>
      <c r="N11" s="145" t="s">
        <v>27</v>
      </c>
      <c r="O11" s="14" t="s">
        <v>56</v>
      </c>
      <c r="P11" s="14" t="s">
        <v>57</v>
      </c>
      <c r="Q11" s="14" t="s">
        <v>58</v>
      </c>
      <c r="R11" s="14" t="s">
        <v>59</v>
      </c>
      <c r="S11" s="14" t="s">
        <v>25</v>
      </c>
      <c r="T11" s="144" t="s">
        <v>26</v>
      </c>
      <c r="U11" s="145" t="s">
        <v>27</v>
      </c>
      <c r="V11" s="405"/>
      <c r="W11" s="351"/>
      <c r="X11" s="348"/>
      <c r="Y11" s="349"/>
      <c r="Z11" s="406"/>
      <c r="AA11" s="406"/>
    </row>
    <row r="12" spans="1:27" s="293" customFormat="1" ht="42.75" customHeight="1">
      <c r="A12" s="300">
        <v>1</v>
      </c>
      <c r="B12" s="299"/>
      <c r="C12" s="311"/>
      <c r="D12" s="196" t="s">
        <v>294</v>
      </c>
      <c r="E12" s="197" t="s">
        <v>295</v>
      </c>
      <c r="F12" s="198">
        <v>1</v>
      </c>
      <c r="G12" s="288" t="s">
        <v>298</v>
      </c>
      <c r="H12" s="290" t="s">
        <v>299</v>
      </c>
      <c r="I12" s="198" t="s">
        <v>62</v>
      </c>
      <c r="J12" s="198" t="s">
        <v>60</v>
      </c>
      <c r="K12" s="302" t="s">
        <v>147</v>
      </c>
      <c r="L12" s="298">
        <v>182.5</v>
      </c>
      <c r="M12" s="297">
        <f>L12/2.5</f>
        <v>73</v>
      </c>
      <c r="N12" s="296">
        <f>RANK(M12,M$12:M$32,0)</f>
        <v>1</v>
      </c>
      <c r="O12" s="298">
        <v>7.4</v>
      </c>
      <c r="P12" s="298">
        <v>7.8</v>
      </c>
      <c r="Q12" s="298">
        <v>8</v>
      </c>
      <c r="R12" s="298">
        <v>7.6</v>
      </c>
      <c r="S12" s="298">
        <f>SUM(O12:R12)</f>
        <v>30.799999999999997</v>
      </c>
      <c r="T12" s="297">
        <f>S12/0.4</f>
        <v>76.999999999999986</v>
      </c>
      <c r="U12" s="296">
        <f>RANK(T12,T$12:T$32,0)</f>
        <v>2</v>
      </c>
      <c r="V12" s="295"/>
      <c r="W12" s="295"/>
      <c r="X12" s="298">
        <f>L12+O12+R12</f>
        <v>197.5</v>
      </c>
      <c r="Y12" s="294"/>
      <c r="Z12" s="297">
        <f>(M12+T12)/2-IF($V12=1,0.5,IF($V12=2,1.5,0))</f>
        <v>75</v>
      </c>
      <c r="AA12" s="442">
        <v>1</v>
      </c>
    </row>
    <row r="13" spans="1:27" s="293" customFormat="1" ht="42.75" customHeight="1">
      <c r="A13" s="300">
        <v>2</v>
      </c>
      <c r="B13" s="299"/>
      <c r="C13" s="311"/>
      <c r="D13" s="196" t="s">
        <v>351</v>
      </c>
      <c r="E13" s="197" t="s">
        <v>352</v>
      </c>
      <c r="F13" s="198">
        <v>2</v>
      </c>
      <c r="G13" s="199" t="s">
        <v>353</v>
      </c>
      <c r="H13" s="197" t="s">
        <v>354</v>
      </c>
      <c r="I13" s="198" t="s">
        <v>355</v>
      </c>
      <c r="J13" s="198" t="s">
        <v>356</v>
      </c>
      <c r="K13" s="302" t="s">
        <v>357</v>
      </c>
      <c r="L13" s="298">
        <v>173</v>
      </c>
      <c r="M13" s="297">
        <f>L13/2.5</f>
        <v>69.2</v>
      </c>
      <c r="N13" s="296">
        <f>RANK(M13,M$12:M$32,0)</f>
        <v>4</v>
      </c>
      <c r="O13" s="298">
        <v>7.5</v>
      </c>
      <c r="P13" s="298">
        <v>7.8</v>
      </c>
      <c r="Q13" s="298">
        <v>8</v>
      </c>
      <c r="R13" s="298">
        <v>8</v>
      </c>
      <c r="S13" s="298">
        <f>SUM(O13:R13)</f>
        <v>31.3</v>
      </c>
      <c r="T13" s="297">
        <f>S13/0.4</f>
        <v>78.25</v>
      </c>
      <c r="U13" s="296">
        <f>RANK(T13,T$12:T$32,0)</f>
        <v>1</v>
      </c>
      <c r="V13" s="295"/>
      <c r="W13" s="295"/>
      <c r="X13" s="298">
        <f>L13+O13+R13</f>
        <v>188.5</v>
      </c>
      <c r="Y13" s="294"/>
      <c r="Z13" s="297">
        <f>(M13+T13)/2-IF($V13=1,0.5,IF($V13=2,1.5,0))</f>
        <v>73.724999999999994</v>
      </c>
      <c r="AA13" s="442">
        <v>1</v>
      </c>
    </row>
    <row r="14" spans="1:27" s="293" customFormat="1" ht="42.75" customHeight="1">
      <c r="A14" s="300">
        <v>3</v>
      </c>
      <c r="B14" s="299"/>
      <c r="C14" s="332"/>
      <c r="D14" s="196" t="s">
        <v>294</v>
      </c>
      <c r="E14" s="197" t="s">
        <v>295</v>
      </c>
      <c r="F14" s="198">
        <v>1</v>
      </c>
      <c r="G14" s="199" t="s">
        <v>296</v>
      </c>
      <c r="H14" s="197" t="s">
        <v>297</v>
      </c>
      <c r="I14" s="198" t="s">
        <v>62</v>
      </c>
      <c r="J14" s="198" t="s">
        <v>60</v>
      </c>
      <c r="K14" s="302" t="s">
        <v>147</v>
      </c>
      <c r="L14" s="298">
        <v>175.5</v>
      </c>
      <c r="M14" s="297">
        <f>L14/2.5</f>
        <v>70.2</v>
      </c>
      <c r="N14" s="296">
        <f>RANK(M14,M$12:M$32,0)</f>
        <v>3</v>
      </c>
      <c r="O14" s="298">
        <v>7.4</v>
      </c>
      <c r="P14" s="298">
        <v>7.5</v>
      </c>
      <c r="Q14" s="298">
        <v>7.5</v>
      </c>
      <c r="R14" s="298">
        <v>7.6</v>
      </c>
      <c r="S14" s="298">
        <f>SUM(O14:R14)</f>
        <v>30</v>
      </c>
      <c r="T14" s="297">
        <f>S14/0.4</f>
        <v>75</v>
      </c>
      <c r="U14" s="296">
        <f>RANK(T14,T$12:T$32,0)</f>
        <v>3</v>
      </c>
      <c r="V14" s="295"/>
      <c r="W14" s="295"/>
      <c r="X14" s="298">
        <f>L14+O14+R14</f>
        <v>190.5</v>
      </c>
      <c r="Y14" s="294"/>
      <c r="Z14" s="297">
        <f>(M14+T14)/2-IF($V14=1,0.5,IF($V14=2,1.5,0))</f>
        <v>72.599999999999994</v>
      </c>
      <c r="AA14" s="442">
        <v>1</v>
      </c>
    </row>
    <row r="15" spans="1:27" s="293" customFormat="1" ht="42.75" customHeight="1">
      <c r="A15" s="300">
        <v>4</v>
      </c>
      <c r="B15" s="299"/>
      <c r="C15" s="310"/>
      <c r="D15" s="291" t="s">
        <v>163</v>
      </c>
      <c r="E15" s="290" t="s">
        <v>63</v>
      </c>
      <c r="F15" s="289">
        <v>1</v>
      </c>
      <c r="G15" s="288" t="s">
        <v>164</v>
      </c>
      <c r="H15" s="290" t="s">
        <v>64</v>
      </c>
      <c r="I15" s="289" t="s">
        <v>65</v>
      </c>
      <c r="J15" s="289" t="s">
        <v>60</v>
      </c>
      <c r="K15" s="302" t="s">
        <v>147</v>
      </c>
      <c r="L15" s="298">
        <v>172.5</v>
      </c>
      <c r="M15" s="297">
        <f>L15/2.5</f>
        <v>69</v>
      </c>
      <c r="N15" s="296">
        <f>RANK(M15,M$12:M$32,0)</f>
        <v>5</v>
      </c>
      <c r="O15" s="298">
        <v>6.9</v>
      </c>
      <c r="P15" s="298">
        <v>7.5</v>
      </c>
      <c r="Q15" s="298">
        <v>7.8</v>
      </c>
      <c r="R15" s="298">
        <v>7.5</v>
      </c>
      <c r="S15" s="298">
        <f>SUM(O15:R15)</f>
        <v>29.7</v>
      </c>
      <c r="T15" s="297">
        <f>S15/0.4</f>
        <v>74.25</v>
      </c>
      <c r="U15" s="296">
        <f>RANK(T15,T$12:T$32,0)</f>
        <v>4</v>
      </c>
      <c r="V15" s="295"/>
      <c r="W15" s="295"/>
      <c r="X15" s="298">
        <f>L15+O15+R15</f>
        <v>186.9</v>
      </c>
      <c r="Y15" s="294"/>
      <c r="Z15" s="297">
        <f>(M15+T15)/2-IF($V15=1,0.5,IF($V15=2,1.5,0))</f>
        <v>71.625</v>
      </c>
      <c r="AA15" s="442">
        <v>1</v>
      </c>
    </row>
    <row r="16" spans="1:27" s="293" customFormat="1" ht="42.75" customHeight="1">
      <c r="A16" s="300">
        <v>5</v>
      </c>
      <c r="B16" s="299"/>
      <c r="C16" s="332"/>
      <c r="D16" s="196" t="s">
        <v>315</v>
      </c>
      <c r="E16" s="197" t="s">
        <v>316</v>
      </c>
      <c r="F16" s="198" t="s">
        <v>98</v>
      </c>
      <c r="G16" s="199" t="s">
        <v>317</v>
      </c>
      <c r="H16" s="197" t="s">
        <v>318</v>
      </c>
      <c r="I16" s="198" t="s">
        <v>62</v>
      </c>
      <c r="J16" s="198" t="s">
        <v>60</v>
      </c>
      <c r="K16" s="302" t="s">
        <v>147</v>
      </c>
      <c r="L16" s="298">
        <v>180.5</v>
      </c>
      <c r="M16" s="297">
        <f>L16/2.5</f>
        <v>72.2</v>
      </c>
      <c r="N16" s="296">
        <f>RANK(M16,M$12:M$32,0)</f>
        <v>2</v>
      </c>
      <c r="O16" s="298">
        <v>6.4</v>
      </c>
      <c r="P16" s="298">
        <v>6.8</v>
      </c>
      <c r="Q16" s="298">
        <v>7</v>
      </c>
      <c r="R16" s="298">
        <v>6.7</v>
      </c>
      <c r="S16" s="298">
        <f>SUM(O16:R16)</f>
        <v>26.9</v>
      </c>
      <c r="T16" s="297">
        <f>S16/0.4</f>
        <v>67.249999999999986</v>
      </c>
      <c r="U16" s="296">
        <f>RANK(T16,T$12:T$32,0)</f>
        <v>12</v>
      </c>
      <c r="V16" s="295"/>
      <c r="W16" s="295"/>
      <c r="X16" s="298">
        <f>L16+O16+R16</f>
        <v>193.6</v>
      </c>
      <c r="Y16" s="294"/>
      <c r="Z16" s="297">
        <f>(M16+T16)/2-IF($V16=1,0.5,IF($V16=2,1.5,0))</f>
        <v>69.724999999999994</v>
      </c>
      <c r="AA16" s="442">
        <v>2</v>
      </c>
    </row>
    <row r="17" spans="1:27" s="293" customFormat="1" ht="42.75" customHeight="1">
      <c r="A17" s="300">
        <v>6</v>
      </c>
      <c r="B17" s="299"/>
      <c r="C17" s="332"/>
      <c r="D17" s="196" t="s">
        <v>313</v>
      </c>
      <c r="E17" s="197" t="s">
        <v>314</v>
      </c>
      <c r="F17" s="198">
        <v>1</v>
      </c>
      <c r="G17" s="199" t="s">
        <v>201</v>
      </c>
      <c r="H17" s="197" t="s">
        <v>190</v>
      </c>
      <c r="I17" s="198" t="s">
        <v>191</v>
      </c>
      <c r="J17" s="198" t="s">
        <v>83</v>
      </c>
      <c r="K17" s="302" t="s">
        <v>78</v>
      </c>
      <c r="L17" s="298">
        <v>170</v>
      </c>
      <c r="M17" s="297">
        <f>L17/2.5</f>
        <v>68</v>
      </c>
      <c r="N17" s="296">
        <f>RANK(M17,M$12:M$32,0)</f>
        <v>7</v>
      </c>
      <c r="O17" s="298">
        <v>6.6</v>
      </c>
      <c r="P17" s="298">
        <v>6.7</v>
      </c>
      <c r="Q17" s="298">
        <v>7</v>
      </c>
      <c r="R17" s="298">
        <v>6.8</v>
      </c>
      <c r="S17" s="298">
        <f>SUM(O17:R17)</f>
        <v>27.1</v>
      </c>
      <c r="T17" s="297">
        <f>S17/0.4</f>
        <v>67.75</v>
      </c>
      <c r="U17" s="296">
        <f>RANK(T17,T$12:T$32,0)</f>
        <v>8</v>
      </c>
      <c r="V17" s="295"/>
      <c r="W17" s="295"/>
      <c r="X17" s="298">
        <f>L17+O17+R17</f>
        <v>183.4</v>
      </c>
      <c r="Y17" s="294"/>
      <c r="Z17" s="297">
        <f>(M17+T17)/2-IF($V17=1,0.5,IF($V17=2,1.5,0))</f>
        <v>67.875</v>
      </c>
      <c r="AA17" s="442">
        <v>2</v>
      </c>
    </row>
    <row r="18" spans="1:27" s="293" customFormat="1" ht="42.75" customHeight="1">
      <c r="A18" s="300">
        <v>7</v>
      </c>
      <c r="B18" s="299"/>
      <c r="C18" s="310"/>
      <c r="D18" s="196" t="s">
        <v>146</v>
      </c>
      <c r="E18" s="197" t="s">
        <v>141</v>
      </c>
      <c r="F18" s="198">
        <v>2</v>
      </c>
      <c r="G18" s="199" t="s">
        <v>144</v>
      </c>
      <c r="H18" s="197" t="s">
        <v>138</v>
      </c>
      <c r="I18" s="198" t="s">
        <v>62</v>
      </c>
      <c r="J18" s="198" t="s">
        <v>60</v>
      </c>
      <c r="K18" s="302" t="s">
        <v>147</v>
      </c>
      <c r="L18" s="298">
        <v>161</v>
      </c>
      <c r="M18" s="297">
        <f>L18/2.5</f>
        <v>64.400000000000006</v>
      </c>
      <c r="N18" s="296">
        <f>RANK(M18,M$12:M$32,0)</f>
        <v>11</v>
      </c>
      <c r="O18" s="298">
        <v>7.4</v>
      </c>
      <c r="P18" s="298">
        <v>7</v>
      </c>
      <c r="Q18" s="298">
        <v>6.9</v>
      </c>
      <c r="R18" s="298">
        <v>7.2</v>
      </c>
      <c r="S18" s="298">
        <f>SUM(O18:R18)</f>
        <v>28.5</v>
      </c>
      <c r="T18" s="297">
        <f>S18/0.4</f>
        <v>71.25</v>
      </c>
      <c r="U18" s="296">
        <f>RANK(T18,T$12:T$32,0)</f>
        <v>5</v>
      </c>
      <c r="V18" s="295"/>
      <c r="W18" s="295"/>
      <c r="X18" s="298">
        <f>L18+O18+R18</f>
        <v>175.6</v>
      </c>
      <c r="Y18" s="294"/>
      <c r="Z18" s="297">
        <f>(M18+T18)/2-IF($V18=1,0.5,IF($V18=2,1.5,0))</f>
        <v>67.825000000000003</v>
      </c>
      <c r="AA18" s="442">
        <v>2</v>
      </c>
    </row>
    <row r="19" spans="1:27" s="293" customFormat="1" ht="42.75" customHeight="1">
      <c r="A19" s="300">
        <v>8</v>
      </c>
      <c r="B19" s="299"/>
      <c r="C19" s="333"/>
      <c r="D19" s="196" t="s">
        <v>233</v>
      </c>
      <c r="E19" s="197" t="s">
        <v>213</v>
      </c>
      <c r="F19" s="198">
        <v>2</v>
      </c>
      <c r="G19" s="199" t="s">
        <v>145</v>
      </c>
      <c r="H19" s="197" t="s">
        <v>140</v>
      </c>
      <c r="I19" s="198" t="s">
        <v>62</v>
      </c>
      <c r="J19" s="198" t="s">
        <v>60</v>
      </c>
      <c r="K19" s="302" t="s">
        <v>147</v>
      </c>
      <c r="L19" s="298">
        <v>172</v>
      </c>
      <c r="M19" s="297">
        <f>L19/2.5</f>
        <v>68.8</v>
      </c>
      <c r="N19" s="296">
        <f>RANK(M19,M$12:M$32,0)</f>
        <v>6</v>
      </c>
      <c r="O19" s="298">
        <v>6.4</v>
      </c>
      <c r="P19" s="298">
        <v>6.4</v>
      </c>
      <c r="Q19" s="298">
        <v>6.6</v>
      </c>
      <c r="R19" s="298">
        <v>6.4</v>
      </c>
      <c r="S19" s="298">
        <f>SUM(O19:R19)</f>
        <v>25.799999999999997</v>
      </c>
      <c r="T19" s="297">
        <f>S19/0.4</f>
        <v>64.499999999999986</v>
      </c>
      <c r="U19" s="296">
        <f>RANK(T19,T$12:T$32,0)</f>
        <v>18</v>
      </c>
      <c r="V19" s="295"/>
      <c r="W19" s="295"/>
      <c r="X19" s="298">
        <f>L19+O19+R19</f>
        <v>184.8</v>
      </c>
      <c r="Y19" s="294"/>
      <c r="Z19" s="297">
        <f>(M19+T19)/2-IF($V19=1,0.5,IF($V19=2,1.5,0))</f>
        <v>66.649999999999991</v>
      </c>
      <c r="AA19" s="442">
        <v>3</v>
      </c>
    </row>
    <row r="20" spans="1:27" s="293" customFormat="1" ht="42.75" customHeight="1">
      <c r="A20" s="300">
        <v>9</v>
      </c>
      <c r="B20" s="299"/>
      <c r="C20" s="310"/>
      <c r="D20" s="196" t="s">
        <v>328</v>
      </c>
      <c r="E20" s="197" t="s">
        <v>329</v>
      </c>
      <c r="F20" s="198" t="s">
        <v>330</v>
      </c>
      <c r="G20" s="199" t="s">
        <v>331</v>
      </c>
      <c r="H20" s="197" t="s">
        <v>332</v>
      </c>
      <c r="I20" s="198" t="s">
        <v>333</v>
      </c>
      <c r="J20" s="198" t="s">
        <v>326</v>
      </c>
      <c r="K20" s="302" t="s">
        <v>327</v>
      </c>
      <c r="L20" s="298">
        <v>161.5</v>
      </c>
      <c r="M20" s="297">
        <f>L20/2.5</f>
        <v>64.599999999999994</v>
      </c>
      <c r="N20" s="296">
        <f>RANK(M20,M$12:M$32,0)</f>
        <v>9</v>
      </c>
      <c r="O20" s="298">
        <v>6.5</v>
      </c>
      <c r="P20" s="298">
        <v>6.8</v>
      </c>
      <c r="Q20" s="298">
        <v>6.9</v>
      </c>
      <c r="R20" s="298">
        <v>6.8</v>
      </c>
      <c r="S20" s="298">
        <f>SUM(O20:R20)</f>
        <v>27.000000000000004</v>
      </c>
      <c r="T20" s="297">
        <f>S20/0.4</f>
        <v>67.5</v>
      </c>
      <c r="U20" s="296">
        <f>RANK(T20,T$12:T$32,0)</f>
        <v>10</v>
      </c>
      <c r="V20" s="295"/>
      <c r="W20" s="295"/>
      <c r="X20" s="298">
        <f>L20+O20+R20</f>
        <v>174.8</v>
      </c>
      <c r="Y20" s="294"/>
      <c r="Z20" s="297">
        <f>(M20+T20)/2-IF($V20=1,0.5,IF($V20=2,1.5,0))</f>
        <v>66.05</v>
      </c>
      <c r="AA20" s="442">
        <v>3</v>
      </c>
    </row>
    <row r="21" spans="1:27" s="293" customFormat="1" ht="42.75" customHeight="1">
      <c r="A21" s="300">
        <v>10</v>
      </c>
      <c r="B21" s="299"/>
      <c r="C21" s="340"/>
      <c r="D21" s="196" t="s">
        <v>338</v>
      </c>
      <c r="E21" s="197" t="s">
        <v>339</v>
      </c>
      <c r="F21" s="198" t="s">
        <v>98</v>
      </c>
      <c r="G21" s="199" t="s">
        <v>340</v>
      </c>
      <c r="H21" s="197" t="s">
        <v>341</v>
      </c>
      <c r="I21" s="198" t="s">
        <v>342</v>
      </c>
      <c r="J21" s="198" t="s">
        <v>342</v>
      </c>
      <c r="K21" s="302" t="s">
        <v>78</v>
      </c>
      <c r="L21" s="298">
        <v>157.5</v>
      </c>
      <c r="M21" s="297">
        <f>L21/2.5</f>
        <v>63</v>
      </c>
      <c r="N21" s="296">
        <f>RANK(M21,M$12:M$32,0)</f>
        <v>16</v>
      </c>
      <c r="O21" s="298">
        <v>7</v>
      </c>
      <c r="P21" s="298">
        <v>6.8</v>
      </c>
      <c r="Q21" s="298">
        <v>6.9</v>
      </c>
      <c r="R21" s="298">
        <v>6.9</v>
      </c>
      <c r="S21" s="298">
        <f>SUM(O21:R21)</f>
        <v>27.6</v>
      </c>
      <c r="T21" s="297">
        <f>S21/0.4</f>
        <v>69</v>
      </c>
      <c r="U21" s="296">
        <f>RANK(T21,T$12:T$32,0)</f>
        <v>6</v>
      </c>
      <c r="V21" s="295"/>
      <c r="W21" s="295"/>
      <c r="X21" s="298">
        <f>L21+O21+R21</f>
        <v>171.4</v>
      </c>
      <c r="Y21" s="294"/>
      <c r="Z21" s="297">
        <f>(M21+T21)/2-IF($V21=1,0.5,IF($V21=2,1.5,0))</f>
        <v>66</v>
      </c>
      <c r="AA21" s="442">
        <v>3</v>
      </c>
    </row>
    <row r="22" spans="1:27" s="293" customFormat="1" ht="42.75" customHeight="1">
      <c r="A22" s="300">
        <v>11</v>
      </c>
      <c r="B22" s="299"/>
      <c r="C22" s="333"/>
      <c r="D22" s="196" t="s">
        <v>343</v>
      </c>
      <c r="E22" s="197" t="s">
        <v>344</v>
      </c>
      <c r="F22" s="198" t="s">
        <v>8</v>
      </c>
      <c r="G22" s="199" t="s">
        <v>345</v>
      </c>
      <c r="H22" s="197" t="s">
        <v>346</v>
      </c>
      <c r="I22" s="198" t="s">
        <v>224</v>
      </c>
      <c r="J22" s="198" t="s">
        <v>347</v>
      </c>
      <c r="K22" s="302" t="s">
        <v>348</v>
      </c>
      <c r="L22" s="298">
        <v>168.5</v>
      </c>
      <c r="M22" s="297">
        <f>L22/2.5</f>
        <v>67.400000000000006</v>
      </c>
      <c r="N22" s="296">
        <f>RANK(M22,M$12:M$32,0)</f>
        <v>8</v>
      </c>
      <c r="O22" s="298">
        <v>6.4</v>
      </c>
      <c r="P22" s="298">
        <v>6.8</v>
      </c>
      <c r="Q22" s="298">
        <v>6.5</v>
      </c>
      <c r="R22" s="298">
        <v>6.5</v>
      </c>
      <c r="S22" s="298">
        <f>SUM(O22:R22)</f>
        <v>26.2</v>
      </c>
      <c r="T22" s="297">
        <f>S22/0.4</f>
        <v>65.5</v>
      </c>
      <c r="U22" s="296">
        <f>RANK(T22,T$12:T$32,0)</f>
        <v>14</v>
      </c>
      <c r="V22" s="295">
        <v>1</v>
      </c>
      <c r="W22" s="295"/>
      <c r="X22" s="298">
        <f>L22+O22+R22</f>
        <v>181.4</v>
      </c>
      <c r="Y22" s="294"/>
      <c r="Z22" s="297">
        <f>(M22+T22)/2-IF($V22=1,0.5,IF($V22=2,1.5,0))</f>
        <v>65.95</v>
      </c>
      <c r="AA22" s="442">
        <v>3</v>
      </c>
    </row>
    <row r="23" spans="1:27" s="293" customFormat="1" ht="42.75" customHeight="1">
      <c r="A23" s="300">
        <v>12</v>
      </c>
      <c r="B23" s="299"/>
      <c r="C23" s="310"/>
      <c r="D23" s="196" t="s">
        <v>168</v>
      </c>
      <c r="E23" s="197" t="s">
        <v>153</v>
      </c>
      <c r="F23" s="198" t="s">
        <v>8</v>
      </c>
      <c r="G23" s="199" t="s">
        <v>169</v>
      </c>
      <c r="H23" s="197" t="s">
        <v>154</v>
      </c>
      <c r="I23" s="198" t="s">
        <v>155</v>
      </c>
      <c r="J23" s="198" t="s">
        <v>151</v>
      </c>
      <c r="K23" s="302" t="s">
        <v>85</v>
      </c>
      <c r="L23" s="298">
        <v>159</v>
      </c>
      <c r="M23" s="297">
        <f>L23/2.5</f>
        <v>63.6</v>
      </c>
      <c r="N23" s="296">
        <f>RANK(M23,M$12:M$32,0)</f>
        <v>14</v>
      </c>
      <c r="O23" s="298">
        <v>6.6</v>
      </c>
      <c r="P23" s="298">
        <v>6.8</v>
      </c>
      <c r="Q23" s="298">
        <v>7</v>
      </c>
      <c r="R23" s="298">
        <v>6.8</v>
      </c>
      <c r="S23" s="298">
        <f>SUM(O23:R23)</f>
        <v>27.2</v>
      </c>
      <c r="T23" s="297">
        <f>S23/0.4</f>
        <v>68</v>
      </c>
      <c r="U23" s="296">
        <f>RANK(T23,T$12:T$32,0)</f>
        <v>7</v>
      </c>
      <c r="V23" s="295"/>
      <c r="W23" s="295"/>
      <c r="X23" s="298">
        <f>L23+O23+R23</f>
        <v>172.4</v>
      </c>
      <c r="Y23" s="294"/>
      <c r="Z23" s="297">
        <f>(M23+T23)/2-IF($V23=1,0.5,IF($V23=2,1.5,0))</f>
        <v>65.8</v>
      </c>
      <c r="AA23" s="442">
        <v>3</v>
      </c>
    </row>
    <row r="24" spans="1:27" s="293" customFormat="1" ht="42.75" customHeight="1">
      <c r="A24" s="300">
        <v>13</v>
      </c>
      <c r="B24" s="299"/>
      <c r="C24" s="340"/>
      <c r="D24" s="196" t="s">
        <v>307</v>
      </c>
      <c r="E24" s="197" t="s">
        <v>308</v>
      </c>
      <c r="F24" s="198" t="s">
        <v>8</v>
      </c>
      <c r="G24" s="199" t="s">
        <v>659</v>
      </c>
      <c r="H24" s="197" t="s">
        <v>310</v>
      </c>
      <c r="I24" s="198" t="s">
        <v>150</v>
      </c>
      <c r="J24" s="198" t="s">
        <v>151</v>
      </c>
      <c r="K24" s="302" t="s">
        <v>85</v>
      </c>
      <c r="L24" s="298">
        <v>159</v>
      </c>
      <c r="M24" s="297">
        <f>L24/2.5</f>
        <v>63.6</v>
      </c>
      <c r="N24" s="296">
        <f>RANK(M24,M$12:M$32,0)</f>
        <v>14</v>
      </c>
      <c r="O24" s="298">
        <v>6.5</v>
      </c>
      <c r="P24" s="298">
        <v>6.9</v>
      </c>
      <c r="Q24" s="298">
        <v>6.8</v>
      </c>
      <c r="R24" s="298">
        <v>6.8</v>
      </c>
      <c r="S24" s="298">
        <f>SUM(O24:R24)</f>
        <v>27</v>
      </c>
      <c r="T24" s="297">
        <f>S24/0.4</f>
        <v>67.5</v>
      </c>
      <c r="U24" s="296">
        <f>RANK(T24,T$12:T$32,0)</f>
        <v>10</v>
      </c>
      <c r="V24" s="295"/>
      <c r="W24" s="295"/>
      <c r="X24" s="298">
        <f>L24+O24+R24</f>
        <v>172.3</v>
      </c>
      <c r="Y24" s="294"/>
      <c r="Z24" s="297">
        <f>(M24+T24)/2-IF($V24=1,0.5,IF($V24=2,1.5,0))</f>
        <v>65.55</v>
      </c>
      <c r="AA24" s="442">
        <v>3</v>
      </c>
    </row>
    <row r="25" spans="1:27" s="293" customFormat="1" ht="42.75" customHeight="1">
      <c r="A25" s="300">
        <v>14</v>
      </c>
      <c r="B25" s="299"/>
      <c r="C25" s="310"/>
      <c r="D25" s="196" t="s">
        <v>334</v>
      </c>
      <c r="E25" s="197" t="s">
        <v>335</v>
      </c>
      <c r="F25" s="198">
        <v>3</v>
      </c>
      <c r="G25" s="199" t="s">
        <v>336</v>
      </c>
      <c r="H25" s="197" t="s">
        <v>337</v>
      </c>
      <c r="I25" s="198" t="s">
        <v>62</v>
      </c>
      <c r="J25" s="198" t="s">
        <v>60</v>
      </c>
      <c r="K25" s="302" t="s">
        <v>147</v>
      </c>
      <c r="L25" s="298">
        <v>156.5</v>
      </c>
      <c r="M25" s="297">
        <f>L25/2.5</f>
        <v>62.6</v>
      </c>
      <c r="N25" s="296">
        <f>RANK(M25,M$12:M$32,0)</f>
        <v>17</v>
      </c>
      <c r="O25" s="298">
        <v>6.8</v>
      </c>
      <c r="P25" s="298">
        <v>6.8</v>
      </c>
      <c r="Q25" s="298">
        <v>6.7</v>
      </c>
      <c r="R25" s="298">
        <v>6.8</v>
      </c>
      <c r="S25" s="298">
        <f>SUM(O25:R25)</f>
        <v>27.1</v>
      </c>
      <c r="T25" s="297">
        <f>S25/0.4</f>
        <v>67.75</v>
      </c>
      <c r="U25" s="296">
        <f>RANK(T25,T$12:T$32,0)</f>
        <v>8</v>
      </c>
      <c r="V25" s="295"/>
      <c r="W25" s="295"/>
      <c r="X25" s="298">
        <f>L25+O25+R25</f>
        <v>170.10000000000002</v>
      </c>
      <c r="Y25" s="294"/>
      <c r="Z25" s="297">
        <f>(M25+T25)/2-IF($V25=1,0.5,IF($V25=2,1.5,0))</f>
        <v>65.174999999999997</v>
      </c>
      <c r="AA25" s="442">
        <v>3</v>
      </c>
    </row>
    <row r="26" spans="1:27" s="293" customFormat="1" ht="42.75" customHeight="1">
      <c r="A26" s="300">
        <v>15</v>
      </c>
      <c r="B26" s="299"/>
      <c r="C26" s="310"/>
      <c r="D26" s="196" t="s">
        <v>165</v>
      </c>
      <c r="E26" s="197" t="s">
        <v>148</v>
      </c>
      <c r="F26" s="198" t="s">
        <v>8</v>
      </c>
      <c r="G26" s="199" t="s">
        <v>166</v>
      </c>
      <c r="H26" s="197" t="s">
        <v>149</v>
      </c>
      <c r="I26" s="198" t="s">
        <v>150</v>
      </c>
      <c r="J26" s="198" t="s">
        <v>151</v>
      </c>
      <c r="K26" s="302" t="s">
        <v>85</v>
      </c>
      <c r="L26" s="298">
        <v>161.5</v>
      </c>
      <c r="M26" s="297">
        <f>L26/2.5</f>
        <v>64.599999999999994</v>
      </c>
      <c r="N26" s="296">
        <f>RANK(M26,M$12:M$32,0)</f>
        <v>9</v>
      </c>
      <c r="O26" s="298">
        <v>6.7</v>
      </c>
      <c r="P26" s="298">
        <v>6.5</v>
      </c>
      <c r="Q26" s="298">
        <v>6.5</v>
      </c>
      <c r="R26" s="298">
        <v>6.5</v>
      </c>
      <c r="S26" s="298">
        <f>SUM(O26:R26)</f>
        <v>26.2</v>
      </c>
      <c r="T26" s="297">
        <f>S26/0.4</f>
        <v>65.5</v>
      </c>
      <c r="U26" s="296">
        <f>RANK(T26,T$12:T$32,0)</f>
        <v>14</v>
      </c>
      <c r="V26" s="295"/>
      <c r="W26" s="295"/>
      <c r="X26" s="298">
        <f>L26+O26+R26</f>
        <v>174.7</v>
      </c>
      <c r="Y26" s="294"/>
      <c r="Z26" s="297">
        <f>(M26+T26)/2-IF($V26=1,0.5,IF($V26=2,1.5,0))</f>
        <v>65.05</v>
      </c>
      <c r="AA26" s="442">
        <v>3</v>
      </c>
    </row>
    <row r="27" spans="1:27" s="293" customFormat="1" ht="42.75" customHeight="1">
      <c r="A27" s="300">
        <v>16</v>
      </c>
      <c r="B27" s="299"/>
      <c r="C27" s="332"/>
      <c r="D27" s="196" t="s">
        <v>315</v>
      </c>
      <c r="E27" s="197" t="s">
        <v>316</v>
      </c>
      <c r="F27" s="198" t="s">
        <v>98</v>
      </c>
      <c r="G27" s="199" t="s">
        <v>319</v>
      </c>
      <c r="H27" s="197" t="s">
        <v>142</v>
      </c>
      <c r="I27" s="198" t="s">
        <v>62</v>
      </c>
      <c r="J27" s="198" t="s">
        <v>60</v>
      </c>
      <c r="K27" s="302" t="s">
        <v>147</v>
      </c>
      <c r="L27" s="298">
        <v>156.5</v>
      </c>
      <c r="M27" s="297">
        <f>L27/2.5</f>
        <v>62.6</v>
      </c>
      <c r="N27" s="296">
        <f>RANK(M27,M$12:M$32,0)</f>
        <v>17</v>
      </c>
      <c r="O27" s="298">
        <v>6.4</v>
      </c>
      <c r="P27" s="298">
        <v>6.6</v>
      </c>
      <c r="Q27" s="298">
        <v>7</v>
      </c>
      <c r="R27" s="298">
        <v>6.5</v>
      </c>
      <c r="S27" s="298">
        <f>SUM(O27:R27)</f>
        <v>26.5</v>
      </c>
      <c r="T27" s="297">
        <f>S27/0.4</f>
        <v>66.25</v>
      </c>
      <c r="U27" s="296">
        <f>RANK(T27,T$12:T$32,0)</f>
        <v>13</v>
      </c>
      <c r="V27" s="295"/>
      <c r="W27" s="295"/>
      <c r="X27" s="298">
        <f>L27+O27+R27</f>
        <v>169.4</v>
      </c>
      <c r="Y27" s="294"/>
      <c r="Z27" s="297">
        <f>(M27+T27)/2-IF($V27=1,0.5,IF($V27=2,1.5,0))</f>
        <v>64.424999999999997</v>
      </c>
      <c r="AA27" s="442" t="s">
        <v>98</v>
      </c>
    </row>
    <row r="28" spans="1:27" s="293" customFormat="1" ht="42.75" customHeight="1">
      <c r="A28" s="300">
        <v>17</v>
      </c>
      <c r="B28" s="299"/>
      <c r="C28" s="340"/>
      <c r="D28" s="196" t="s">
        <v>660</v>
      </c>
      <c r="E28" s="197" t="s">
        <v>656</v>
      </c>
      <c r="F28" s="198" t="s">
        <v>8</v>
      </c>
      <c r="G28" s="199" t="s">
        <v>661</v>
      </c>
      <c r="H28" s="197" t="s">
        <v>657</v>
      </c>
      <c r="I28" s="198" t="s">
        <v>658</v>
      </c>
      <c r="J28" s="198" t="s">
        <v>210</v>
      </c>
      <c r="K28" s="302" t="s">
        <v>97</v>
      </c>
      <c r="L28" s="298">
        <v>159.5</v>
      </c>
      <c r="M28" s="297">
        <f>L28/2.5</f>
        <v>63.8</v>
      </c>
      <c r="N28" s="296">
        <f>RANK(M28,M$12:M$32,0)</f>
        <v>13</v>
      </c>
      <c r="O28" s="298">
        <v>6.3</v>
      </c>
      <c r="P28" s="298">
        <v>6.6</v>
      </c>
      <c r="Q28" s="298">
        <v>6.5</v>
      </c>
      <c r="R28" s="298">
        <v>6.4</v>
      </c>
      <c r="S28" s="298">
        <f>SUM(O28:R28)</f>
        <v>25.799999999999997</v>
      </c>
      <c r="T28" s="297">
        <f>S28/0.4</f>
        <v>64.499999999999986</v>
      </c>
      <c r="U28" s="296">
        <f>RANK(T28,T$12:T$32,0)</f>
        <v>18</v>
      </c>
      <c r="V28" s="295"/>
      <c r="W28" s="295"/>
      <c r="X28" s="298">
        <f>L28+O28+R28</f>
        <v>172.20000000000002</v>
      </c>
      <c r="Y28" s="294"/>
      <c r="Z28" s="297">
        <f>(M28+T28)/2-IF($V28=1,0.5,IF($V28=2,1.5,0))</f>
        <v>64.149999999999991</v>
      </c>
      <c r="AA28" s="442" t="s">
        <v>98</v>
      </c>
    </row>
    <row r="29" spans="1:27" s="293" customFormat="1" ht="42.75" customHeight="1">
      <c r="A29" s="300">
        <v>18</v>
      </c>
      <c r="B29" s="299"/>
      <c r="C29" s="340"/>
      <c r="D29" s="196" t="s">
        <v>300</v>
      </c>
      <c r="E29" s="197" t="s">
        <v>301</v>
      </c>
      <c r="F29" s="198" t="s">
        <v>8</v>
      </c>
      <c r="G29" s="199" t="s">
        <v>302</v>
      </c>
      <c r="H29" s="197" t="s">
        <v>303</v>
      </c>
      <c r="I29" s="198" t="s">
        <v>304</v>
      </c>
      <c r="J29" s="198" t="s">
        <v>60</v>
      </c>
      <c r="K29" s="302" t="s">
        <v>147</v>
      </c>
      <c r="L29" s="298">
        <v>160</v>
      </c>
      <c r="M29" s="297">
        <f>L29/2.5</f>
        <v>64</v>
      </c>
      <c r="N29" s="296">
        <f>RANK(M29,M$12:M$32,0)</f>
        <v>12</v>
      </c>
      <c r="O29" s="298">
        <v>6.5</v>
      </c>
      <c r="P29" s="298">
        <v>6.4</v>
      </c>
      <c r="Q29" s="298">
        <v>6.3</v>
      </c>
      <c r="R29" s="298">
        <v>6.4</v>
      </c>
      <c r="S29" s="298">
        <f>SUM(O29:R29)</f>
        <v>25.6</v>
      </c>
      <c r="T29" s="297">
        <f>S29/0.4</f>
        <v>64</v>
      </c>
      <c r="U29" s="296">
        <f>RANK(T29,T$12:T$32,0)</f>
        <v>20</v>
      </c>
      <c r="V29" s="295"/>
      <c r="W29" s="295"/>
      <c r="X29" s="298">
        <f>L29+O29+R29</f>
        <v>172.9</v>
      </c>
      <c r="Y29" s="294"/>
      <c r="Z29" s="297">
        <f>(M29+T29)/2-IF($V29=1,0.5,IF($V29=2,1.5,0))</f>
        <v>64</v>
      </c>
      <c r="AA29" s="442" t="s">
        <v>98</v>
      </c>
    </row>
    <row r="30" spans="1:27" s="293" customFormat="1" ht="42.75" customHeight="1">
      <c r="A30" s="300">
        <v>19</v>
      </c>
      <c r="B30" s="299"/>
      <c r="C30" s="340"/>
      <c r="D30" s="225" t="s">
        <v>305</v>
      </c>
      <c r="E30" s="197" t="s">
        <v>139</v>
      </c>
      <c r="F30" s="197" t="s">
        <v>8</v>
      </c>
      <c r="G30" s="199" t="s">
        <v>302</v>
      </c>
      <c r="H30" s="197" t="s">
        <v>303</v>
      </c>
      <c r="I30" s="198" t="s">
        <v>304</v>
      </c>
      <c r="J30" s="198" t="s">
        <v>60</v>
      </c>
      <c r="K30" s="302" t="s">
        <v>147</v>
      </c>
      <c r="L30" s="298">
        <v>155.5</v>
      </c>
      <c r="M30" s="297">
        <f>L30/2.5</f>
        <v>62.2</v>
      </c>
      <c r="N30" s="296">
        <f>RANK(M30,M$12:M$32,0)</f>
        <v>20</v>
      </c>
      <c r="O30" s="298">
        <v>6.7</v>
      </c>
      <c r="P30" s="298">
        <v>6.5</v>
      </c>
      <c r="Q30" s="298">
        <v>6.4</v>
      </c>
      <c r="R30" s="298">
        <v>6.5</v>
      </c>
      <c r="S30" s="298">
        <f>SUM(O30:R30)</f>
        <v>26.1</v>
      </c>
      <c r="T30" s="297">
        <f>S30/0.4</f>
        <v>65.25</v>
      </c>
      <c r="U30" s="296">
        <f>RANK(T30,T$12:T$32,0)</f>
        <v>16</v>
      </c>
      <c r="V30" s="295"/>
      <c r="W30" s="295"/>
      <c r="X30" s="298">
        <f>L30+O30+R30</f>
        <v>168.7</v>
      </c>
      <c r="Y30" s="294"/>
      <c r="Z30" s="297">
        <f>(M30+T30)/2-IF($V30=1,0.5,IF($V30=2,1.5,0))</f>
        <v>63.725000000000001</v>
      </c>
      <c r="AA30" s="442" t="s">
        <v>98</v>
      </c>
    </row>
    <row r="31" spans="1:27" s="293" customFormat="1" ht="42.75" customHeight="1">
      <c r="A31" s="300">
        <v>20</v>
      </c>
      <c r="B31" s="299"/>
      <c r="C31" s="310"/>
      <c r="D31" s="196" t="s">
        <v>321</v>
      </c>
      <c r="E31" s="197" t="s">
        <v>322</v>
      </c>
      <c r="F31" s="198">
        <v>3</v>
      </c>
      <c r="G31" s="199" t="s">
        <v>323</v>
      </c>
      <c r="H31" s="197" t="s">
        <v>324</v>
      </c>
      <c r="I31" s="198" t="s">
        <v>325</v>
      </c>
      <c r="J31" s="198" t="s">
        <v>326</v>
      </c>
      <c r="K31" s="302" t="s">
        <v>327</v>
      </c>
      <c r="L31" s="298">
        <v>156.5</v>
      </c>
      <c r="M31" s="297">
        <f>L31/2.5</f>
        <v>62.6</v>
      </c>
      <c r="N31" s="296">
        <f>RANK(M31,M$12:M$32,0)</f>
        <v>17</v>
      </c>
      <c r="O31" s="298">
        <v>6.4</v>
      </c>
      <c r="P31" s="298">
        <v>6.5</v>
      </c>
      <c r="Q31" s="298">
        <v>6.6</v>
      </c>
      <c r="R31" s="298">
        <v>6.4</v>
      </c>
      <c r="S31" s="298">
        <f>SUM(O31:R31)</f>
        <v>25.9</v>
      </c>
      <c r="T31" s="297">
        <f>S31/0.4</f>
        <v>64.749999999999986</v>
      </c>
      <c r="U31" s="296">
        <f>RANK(T31,T$12:T$32,0)</f>
        <v>17</v>
      </c>
      <c r="V31" s="295"/>
      <c r="W31" s="295"/>
      <c r="X31" s="298">
        <f>L31+O31+R31</f>
        <v>169.3</v>
      </c>
      <c r="Y31" s="294"/>
      <c r="Z31" s="297">
        <f>(M31+T31)/2-IF($V31=1,0.5,IF($V31=2,1.5,0))</f>
        <v>63.674999999999997</v>
      </c>
      <c r="AA31" s="442" t="s">
        <v>98</v>
      </c>
    </row>
    <row r="32" spans="1:27" s="293" customFormat="1" ht="42.75" customHeight="1">
      <c r="A32" s="300">
        <v>21</v>
      </c>
      <c r="B32" s="299"/>
      <c r="C32" s="310"/>
      <c r="D32" s="196" t="s">
        <v>289</v>
      </c>
      <c r="E32" s="197" t="s">
        <v>290</v>
      </c>
      <c r="F32" s="198">
        <v>2</v>
      </c>
      <c r="G32" s="199" t="s">
        <v>291</v>
      </c>
      <c r="H32" s="197" t="s">
        <v>292</v>
      </c>
      <c r="I32" s="198" t="s">
        <v>293</v>
      </c>
      <c r="J32" s="198" t="s">
        <v>293</v>
      </c>
      <c r="K32" s="302" t="s">
        <v>260</v>
      </c>
      <c r="L32" s="298">
        <v>154.5</v>
      </c>
      <c r="M32" s="297">
        <f>L32/2.5</f>
        <v>61.8</v>
      </c>
      <c r="N32" s="296">
        <f>RANK(M32,M$12:M$32,0)</f>
        <v>21</v>
      </c>
      <c r="O32" s="298">
        <v>6.1</v>
      </c>
      <c r="P32" s="298">
        <v>6.1</v>
      </c>
      <c r="Q32" s="298">
        <v>6.3</v>
      </c>
      <c r="R32" s="298">
        <v>6.1</v>
      </c>
      <c r="S32" s="298">
        <f>SUM(O32:R32)</f>
        <v>24.6</v>
      </c>
      <c r="T32" s="297">
        <f>S32/0.4</f>
        <v>61.5</v>
      </c>
      <c r="U32" s="296">
        <f>RANK(T32,T$12:T$32,0)</f>
        <v>21</v>
      </c>
      <c r="V32" s="295"/>
      <c r="W32" s="295"/>
      <c r="X32" s="298">
        <f>L32+O32+R32</f>
        <v>166.7</v>
      </c>
      <c r="Y32" s="294"/>
      <c r="Z32" s="297">
        <f>(M32+T32)/2-IF($V32=1,0.5,IF($V32=2,1.5,0))</f>
        <v>61.65</v>
      </c>
      <c r="AA32" s="442" t="s">
        <v>597</v>
      </c>
    </row>
    <row r="33" spans="1:27" ht="34.5" customHeight="1">
      <c r="A33" s="156"/>
      <c r="B33" s="156"/>
      <c r="C33" s="156"/>
      <c r="D33" s="156" t="s">
        <v>16</v>
      </c>
      <c r="E33" s="156"/>
      <c r="F33" s="156"/>
      <c r="G33" s="156"/>
      <c r="H33" s="156"/>
      <c r="J33" s="156"/>
      <c r="K33" s="99" t="s">
        <v>81</v>
      </c>
      <c r="L33" s="25"/>
      <c r="M33" s="24"/>
      <c r="N33" s="156"/>
      <c r="O33" s="157"/>
      <c r="P33" s="158"/>
      <c r="Q33" s="156"/>
      <c r="R33" s="157"/>
      <c r="S33" s="157"/>
      <c r="T33" s="158"/>
      <c r="U33" s="156"/>
      <c r="V33" s="156"/>
      <c r="W33" s="156"/>
      <c r="X33" s="156"/>
      <c r="Y33" s="156"/>
      <c r="Z33" s="158"/>
      <c r="AA33" s="156"/>
    </row>
    <row r="34" spans="1:27" ht="36.75" customHeight="1">
      <c r="A34" s="156"/>
      <c r="B34" s="156"/>
      <c r="C34" s="156"/>
      <c r="D34" s="156" t="s">
        <v>9</v>
      </c>
      <c r="E34" s="156"/>
      <c r="F34" s="156"/>
      <c r="G34" s="156"/>
      <c r="H34" s="156"/>
      <c r="J34" s="156"/>
      <c r="K34" s="2" t="s">
        <v>107</v>
      </c>
      <c r="L34" s="25"/>
      <c r="M34" s="159"/>
      <c r="O34" s="157"/>
      <c r="P34" s="158"/>
      <c r="Q34" s="156"/>
      <c r="R34" s="157"/>
      <c r="S34" s="157"/>
      <c r="T34" s="158"/>
      <c r="U34" s="156"/>
      <c r="V34" s="156"/>
      <c r="W34" s="156"/>
      <c r="X34" s="156"/>
      <c r="Y34" s="156"/>
      <c r="Z34" s="158"/>
      <c r="AA34" s="156"/>
    </row>
    <row r="35" spans="1:27">
      <c r="L35" s="25"/>
      <c r="M35" s="24"/>
      <c r="O35" s="130"/>
      <c r="P35" s="130"/>
      <c r="R35" s="130"/>
      <c r="S35" s="130"/>
      <c r="T35" s="130"/>
      <c r="Z35" s="130"/>
    </row>
    <row r="36" spans="1:27">
      <c r="K36" s="24"/>
      <c r="L36" s="25"/>
      <c r="M36" s="24"/>
      <c r="O36" s="130"/>
      <c r="P36" s="130"/>
      <c r="R36" s="130"/>
      <c r="S36" s="130"/>
      <c r="T36" s="130"/>
      <c r="Z36" s="130"/>
    </row>
  </sheetData>
  <sortState ref="A12:AA32">
    <sortCondition descending="1" ref="Z12:Z32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19685039370078741" right="0.15748031496062992" top="0.23622047244094491" bottom="0.15748031496062992" header="0.23622047244094491" footer="0.15748031496062992"/>
  <pageSetup paperSize="9" scale="65" fitToHeight="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"/>
  <sheetViews>
    <sheetView view="pageBreakPreview" topLeftCell="A7" zoomScaleNormal="100" zoomScaleSheetLayoutView="100" workbookViewId="0">
      <selection activeCell="D14" sqref="D14"/>
    </sheetView>
  </sheetViews>
  <sheetFormatPr defaultRowHeight="12.75"/>
  <cols>
    <col min="1" max="1" width="5" style="130" customWidth="1"/>
    <col min="2" max="3" width="4.7109375" style="130" hidden="1" customWidth="1"/>
    <col min="4" max="4" width="17.85546875" style="130" customWidth="1"/>
    <col min="5" max="5" width="8.28515625" style="130" customWidth="1"/>
    <col min="6" max="6" width="6" style="130" customWidth="1"/>
    <col min="7" max="7" width="34.140625" style="130" customWidth="1"/>
    <col min="8" max="8" width="8.7109375" style="130" customWidth="1"/>
    <col min="9" max="9" width="15" style="130" customWidth="1"/>
    <col min="10" max="10" width="12.7109375" style="130" hidden="1" customWidth="1"/>
    <col min="11" max="11" width="25" style="130" customWidth="1"/>
    <col min="12" max="12" width="12.85546875" style="130" customWidth="1"/>
    <col min="13" max="13" width="14.42578125" style="130" customWidth="1"/>
    <col min="14" max="14" width="9.85546875" style="130" customWidth="1"/>
    <col min="15" max="256" width="9.140625" style="130"/>
    <col min="257" max="257" width="5" style="130" customWidth="1"/>
    <col min="258" max="259" width="0" style="130" hidden="1" customWidth="1"/>
    <col min="260" max="260" width="17.85546875" style="130" customWidth="1"/>
    <col min="261" max="261" width="8.28515625" style="130" customWidth="1"/>
    <col min="262" max="262" width="6" style="130" customWidth="1"/>
    <col min="263" max="263" width="34.140625" style="130" customWidth="1"/>
    <col min="264" max="264" width="8.7109375" style="130" customWidth="1"/>
    <col min="265" max="265" width="15" style="130" customWidth="1"/>
    <col min="266" max="266" width="0" style="130" hidden="1" customWidth="1"/>
    <col min="267" max="267" width="25" style="130" customWidth="1"/>
    <col min="268" max="269" width="12.85546875" style="130" customWidth="1"/>
    <col min="270" max="270" width="9.85546875" style="130" customWidth="1"/>
    <col min="271" max="512" width="9.140625" style="130"/>
    <col min="513" max="513" width="5" style="130" customWidth="1"/>
    <col min="514" max="515" width="0" style="130" hidden="1" customWidth="1"/>
    <col min="516" max="516" width="17.85546875" style="130" customWidth="1"/>
    <col min="517" max="517" width="8.28515625" style="130" customWidth="1"/>
    <col min="518" max="518" width="6" style="130" customWidth="1"/>
    <col min="519" max="519" width="34.140625" style="130" customWidth="1"/>
    <col min="520" max="520" width="8.7109375" style="130" customWidth="1"/>
    <col min="521" max="521" width="15" style="130" customWidth="1"/>
    <col min="522" max="522" width="0" style="130" hidden="1" customWidth="1"/>
    <col min="523" max="523" width="25" style="130" customWidth="1"/>
    <col min="524" max="525" width="12.85546875" style="130" customWidth="1"/>
    <col min="526" max="526" width="9.85546875" style="130" customWidth="1"/>
    <col min="527" max="768" width="9.140625" style="130"/>
    <col min="769" max="769" width="5" style="130" customWidth="1"/>
    <col min="770" max="771" width="0" style="130" hidden="1" customWidth="1"/>
    <col min="772" max="772" width="17.85546875" style="130" customWidth="1"/>
    <col min="773" max="773" width="8.28515625" style="130" customWidth="1"/>
    <col min="774" max="774" width="6" style="130" customWidth="1"/>
    <col min="775" max="775" width="34.140625" style="130" customWidth="1"/>
    <col min="776" max="776" width="8.7109375" style="130" customWidth="1"/>
    <col min="777" max="777" width="15" style="130" customWidth="1"/>
    <col min="778" max="778" width="0" style="130" hidden="1" customWidth="1"/>
    <col min="779" max="779" width="25" style="130" customWidth="1"/>
    <col min="780" max="781" width="12.85546875" style="130" customWidth="1"/>
    <col min="782" max="782" width="9.85546875" style="130" customWidth="1"/>
    <col min="783" max="1024" width="9.140625" style="130"/>
    <col min="1025" max="1025" width="5" style="130" customWidth="1"/>
    <col min="1026" max="1027" width="0" style="130" hidden="1" customWidth="1"/>
    <col min="1028" max="1028" width="17.85546875" style="130" customWidth="1"/>
    <col min="1029" max="1029" width="8.28515625" style="130" customWidth="1"/>
    <col min="1030" max="1030" width="6" style="130" customWidth="1"/>
    <col min="1031" max="1031" width="34.140625" style="130" customWidth="1"/>
    <col min="1032" max="1032" width="8.7109375" style="130" customWidth="1"/>
    <col min="1033" max="1033" width="15" style="130" customWidth="1"/>
    <col min="1034" max="1034" width="0" style="130" hidden="1" customWidth="1"/>
    <col min="1035" max="1035" width="25" style="130" customWidth="1"/>
    <col min="1036" max="1037" width="12.85546875" style="130" customWidth="1"/>
    <col min="1038" max="1038" width="9.85546875" style="130" customWidth="1"/>
    <col min="1039" max="1280" width="9.140625" style="130"/>
    <col min="1281" max="1281" width="5" style="130" customWidth="1"/>
    <col min="1282" max="1283" width="0" style="130" hidden="1" customWidth="1"/>
    <col min="1284" max="1284" width="17.85546875" style="130" customWidth="1"/>
    <col min="1285" max="1285" width="8.28515625" style="130" customWidth="1"/>
    <col min="1286" max="1286" width="6" style="130" customWidth="1"/>
    <col min="1287" max="1287" width="34.140625" style="130" customWidth="1"/>
    <col min="1288" max="1288" width="8.7109375" style="130" customWidth="1"/>
    <col min="1289" max="1289" width="15" style="130" customWidth="1"/>
    <col min="1290" max="1290" width="0" style="130" hidden="1" customWidth="1"/>
    <col min="1291" max="1291" width="25" style="130" customWidth="1"/>
    <col min="1292" max="1293" width="12.85546875" style="130" customWidth="1"/>
    <col min="1294" max="1294" width="9.85546875" style="130" customWidth="1"/>
    <col min="1295" max="1536" width="9.140625" style="130"/>
    <col min="1537" max="1537" width="5" style="130" customWidth="1"/>
    <col min="1538" max="1539" width="0" style="130" hidden="1" customWidth="1"/>
    <col min="1540" max="1540" width="17.85546875" style="130" customWidth="1"/>
    <col min="1541" max="1541" width="8.28515625" style="130" customWidth="1"/>
    <col min="1542" max="1542" width="6" style="130" customWidth="1"/>
    <col min="1543" max="1543" width="34.140625" style="130" customWidth="1"/>
    <col min="1544" max="1544" width="8.7109375" style="130" customWidth="1"/>
    <col min="1545" max="1545" width="15" style="130" customWidth="1"/>
    <col min="1546" max="1546" width="0" style="130" hidden="1" customWidth="1"/>
    <col min="1547" max="1547" width="25" style="130" customWidth="1"/>
    <col min="1548" max="1549" width="12.85546875" style="130" customWidth="1"/>
    <col min="1550" max="1550" width="9.85546875" style="130" customWidth="1"/>
    <col min="1551" max="1792" width="9.140625" style="130"/>
    <col min="1793" max="1793" width="5" style="130" customWidth="1"/>
    <col min="1794" max="1795" width="0" style="130" hidden="1" customWidth="1"/>
    <col min="1796" max="1796" width="17.85546875" style="130" customWidth="1"/>
    <col min="1797" max="1797" width="8.28515625" style="130" customWidth="1"/>
    <col min="1798" max="1798" width="6" style="130" customWidth="1"/>
    <col min="1799" max="1799" width="34.140625" style="130" customWidth="1"/>
    <col min="1800" max="1800" width="8.7109375" style="130" customWidth="1"/>
    <col min="1801" max="1801" width="15" style="130" customWidth="1"/>
    <col min="1802" max="1802" width="0" style="130" hidden="1" customWidth="1"/>
    <col min="1803" max="1803" width="25" style="130" customWidth="1"/>
    <col min="1804" max="1805" width="12.85546875" style="130" customWidth="1"/>
    <col min="1806" max="1806" width="9.85546875" style="130" customWidth="1"/>
    <col min="1807" max="2048" width="9.140625" style="130"/>
    <col min="2049" max="2049" width="5" style="130" customWidth="1"/>
    <col min="2050" max="2051" width="0" style="130" hidden="1" customWidth="1"/>
    <col min="2052" max="2052" width="17.85546875" style="130" customWidth="1"/>
    <col min="2053" max="2053" width="8.28515625" style="130" customWidth="1"/>
    <col min="2054" max="2054" width="6" style="130" customWidth="1"/>
    <col min="2055" max="2055" width="34.140625" style="130" customWidth="1"/>
    <col min="2056" max="2056" width="8.7109375" style="130" customWidth="1"/>
    <col min="2057" max="2057" width="15" style="130" customWidth="1"/>
    <col min="2058" max="2058" width="0" style="130" hidden="1" customWidth="1"/>
    <col min="2059" max="2059" width="25" style="130" customWidth="1"/>
    <col min="2060" max="2061" width="12.85546875" style="130" customWidth="1"/>
    <col min="2062" max="2062" width="9.85546875" style="130" customWidth="1"/>
    <col min="2063" max="2304" width="9.140625" style="130"/>
    <col min="2305" max="2305" width="5" style="130" customWidth="1"/>
    <col min="2306" max="2307" width="0" style="130" hidden="1" customWidth="1"/>
    <col min="2308" max="2308" width="17.85546875" style="130" customWidth="1"/>
    <col min="2309" max="2309" width="8.28515625" style="130" customWidth="1"/>
    <col min="2310" max="2310" width="6" style="130" customWidth="1"/>
    <col min="2311" max="2311" width="34.140625" style="130" customWidth="1"/>
    <col min="2312" max="2312" width="8.7109375" style="130" customWidth="1"/>
    <col min="2313" max="2313" width="15" style="130" customWidth="1"/>
    <col min="2314" max="2314" width="0" style="130" hidden="1" customWidth="1"/>
    <col min="2315" max="2315" width="25" style="130" customWidth="1"/>
    <col min="2316" max="2317" width="12.85546875" style="130" customWidth="1"/>
    <col min="2318" max="2318" width="9.85546875" style="130" customWidth="1"/>
    <col min="2319" max="2560" width="9.140625" style="130"/>
    <col min="2561" max="2561" width="5" style="130" customWidth="1"/>
    <col min="2562" max="2563" width="0" style="130" hidden="1" customWidth="1"/>
    <col min="2564" max="2564" width="17.85546875" style="130" customWidth="1"/>
    <col min="2565" max="2565" width="8.28515625" style="130" customWidth="1"/>
    <col min="2566" max="2566" width="6" style="130" customWidth="1"/>
    <col min="2567" max="2567" width="34.140625" style="130" customWidth="1"/>
    <col min="2568" max="2568" width="8.7109375" style="130" customWidth="1"/>
    <col min="2569" max="2569" width="15" style="130" customWidth="1"/>
    <col min="2570" max="2570" width="0" style="130" hidden="1" customWidth="1"/>
    <col min="2571" max="2571" width="25" style="130" customWidth="1"/>
    <col min="2572" max="2573" width="12.85546875" style="130" customWidth="1"/>
    <col min="2574" max="2574" width="9.85546875" style="130" customWidth="1"/>
    <col min="2575" max="2816" width="9.140625" style="130"/>
    <col min="2817" max="2817" width="5" style="130" customWidth="1"/>
    <col min="2818" max="2819" width="0" style="130" hidden="1" customWidth="1"/>
    <col min="2820" max="2820" width="17.85546875" style="130" customWidth="1"/>
    <col min="2821" max="2821" width="8.28515625" style="130" customWidth="1"/>
    <col min="2822" max="2822" width="6" style="130" customWidth="1"/>
    <col min="2823" max="2823" width="34.140625" style="130" customWidth="1"/>
    <col min="2824" max="2824" width="8.7109375" style="130" customWidth="1"/>
    <col min="2825" max="2825" width="15" style="130" customWidth="1"/>
    <col min="2826" max="2826" width="0" style="130" hidden="1" customWidth="1"/>
    <col min="2827" max="2827" width="25" style="130" customWidth="1"/>
    <col min="2828" max="2829" width="12.85546875" style="130" customWidth="1"/>
    <col min="2830" max="2830" width="9.85546875" style="130" customWidth="1"/>
    <col min="2831" max="3072" width="9.140625" style="130"/>
    <col min="3073" max="3073" width="5" style="130" customWidth="1"/>
    <col min="3074" max="3075" width="0" style="130" hidden="1" customWidth="1"/>
    <col min="3076" max="3076" width="17.85546875" style="130" customWidth="1"/>
    <col min="3077" max="3077" width="8.28515625" style="130" customWidth="1"/>
    <col min="3078" max="3078" width="6" style="130" customWidth="1"/>
    <col min="3079" max="3079" width="34.140625" style="130" customWidth="1"/>
    <col min="3080" max="3080" width="8.7109375" style="130" customWidth="1"/>
    <col min="3081" max="3081" width="15" style="130" customWidth="1"/>
    <col min="3082" max="3082" width="0" style="130" hidden="1" customWidth="1"/>
    <col min="3083" max="3083" width="25" style="130" customWidth="1"/>
    <col min="3084" max="3085" width="12.85546875" style="130" customWidth="1"/>
    <col min="3086" max="3086" width="9.85546875" style="130" customWidth="1"/>
    <col min="3087" max="3328" width="9.140625" style="130"/>
    <col min="3329" max="3329" width="5" style="130" customWidth="1"/>
    <col min="3330" max="3331" width="0" style="130" hidden="1" customWidth="1"/>
    <col min="3332" max="3332" width="17.85546875" style="130" customWidth="1"/>
    <col min="3333" max="3333" width="8.28515625" style="130" customWidth="1"/>
    <col min="3334" max="3334" width="6" style="130" customWidth="1"/>
    <col min="3335" max="3335" width="34.140625" style="130" customWidth="1"/>
    <col min="3336" max="3336" width="8.7109375" style="130" customWidth="1"/>
    <col min="3337" max="3337" width="15" style="130" customWidth="1"/>
    <col min="3338" max="3338" width="0" style="130" hidden="1" customWidth="1"/>
    <col min="3339" max="3339" width="25" style="130" customWidth="1"/>
    <col min="3340" max="3341" width="12.85546875" style="130" customWidth="1"/>
    <col min="3342" max="3342" width="9.85546875" style="130" customWidth="1"/>
    <col min="3343" max="3584" width="9.140625" style="130"/>
    <col min="3585" max="3585" width="5" style="130" customWidth="1"/>
    <col min="3586" max="3587" width="0" style="130" hidden="1" customWidth="1"/>
    <col min="3588" max="3588" width="17.85546875" style="130" customWidth="1"/>
    <col min="3589" max="3589" width="8.28515625" style="130" customWidth="1"/>
    <col min="3590" max="3590" width="6" style="130" customWidth="1"/>
    <col min="3591" max="3591" width="34.140625" style="130" customWidth="1"/>
    <col min="3592" max="3592" width="8.7109375" style="130" customWidth="1"/>
    <col min="3593" max="3593" width="15" style="130" customWidth="1"/>
    <col min="3594" max="3594" width="0" style="130" hidden="1" customWidth="1"/>
    <col min="3595" max="3595" width="25" style="130" customWidth="1"/>
    <col min="3596" max="3597" width="12.85546875" style="130" customWidth="1"/>
    <col min="3598" max="3598" width="9.85546875" style="130" customWidth="1"/>
    <col min="3599" max="3840" width="9.140625" style="130"/>
    <col min="3841" max="3841" width="5" style="130" customWidth="1"/>
    <col min="3842" max="3843" width="0" style="130" hidden="1" customWidth="1"/>
    <col min="3844" max="3844" width="17.85546875" style="130" customWidth="1"/>
    <col min="3845" max="3845" width="8.28515625" style="130" customWidth="1"/>
    <col min="3846" max="3846" width="6" style="130" customWidth="1"/>
    <col min="3847" max="3847" width="34.140625" style="130" customWidth="1"/>
    <col min="3848" max="3848" width="8.7109375" style="130" customWidth="1"/>
    <col min="3849" max="3849" width="15" style="130" customWidth="1"/>
    <col min="3850" max="3850" width="0" style="130" hidden="1" customWidth="1"/>
    <col min="3851" max="3851" width="25" style="130" customWidth="1"/>
    <col min="3852" max="3853" width="12.85546875" style="130" customWidth="1"/>
    <col min="3854" max="3854" width="9.85546875" style="130" customWidth="1"/>
    <col min="3855" max="4096" width="9.140625" style="130"/>
    <col min="4097" max="4097" width="5" style="130" customWidth="1"/>
    <col min="4098" max="4099" width="0" style="130" hidden="1" customWidth="1"/>
    <col min="4100" max="4100" width="17.85546875" style="130" customWidth="1"/>
    <col min="4101" max="4101" width="8.28515625" style="130" customWidth="1"/>
    <col min="4102" max="4102" width="6" style="130" customWidth="1"/>
    <col min="4103" max="4103" width="34.140625" style="130" customWidth="1"/>
    <col min="4104" max="4104" width="8.7109375" style="130" customWidth="1"/>
    <col min="4105" max="4105" width="15" style="130" customWidth="1"/>
    <col min="4106" max="4106" width="0" style="130" hidden="1" customWidth="1"/>
    <col min="4107" max="4107" width="25" style="130" customWidth="1"/>
    <col min="4108" max="4109" width="12.85546875" style="130" customWidth="1"/>
    <col min="4110" max="4110" width="9.85546875" style="130" customWidth="1"/>
    <col min="4111" max="4352" width="9.140625" style="130"/>
    <col min="4353" max="4353" width="5" style="130" customWidth="1"/>
    <col min="4354" max="4355" width="0" style="130" hidden="1" customWidth="1"/>
    <col min="4356" max="4356" width="17.85546875" style="130" customWidth="1"/>
    <col min="4357" max="4357" width="8.28515625" style="130" customWidth="1"/>
    <col min="4358" max="4358" width="6" style="130" customWidth="1"/>
    <col min="4359" max="4359" width="34.140625" style="130" customWidth="1"/>
    <col min="4360" max="4360" width="8.7109375" style="130" customWidth="1"/>
    <col min="4361" max="4361" width="15" style="130" customWidth="1"/>
    <col min="4362" max="4362" width="0" style="130" hidden="1" customWidth="1"/>
    <col min="4363" max="4363" width="25" style="130" customWidth="1"/>
    <col min="4364" max="4365" width="12.85546875" style="130" customWidth="1"/>
    <col min="4366" max="4366" width="9.85546875" style="130" customWidth="1"/>
    <col min="4367" max="4608" width="9.140625" style="130"/>
    <col min="4609" max="4609" width="5" style="130" customWidth="1"/>
    <col min="4610" max="4611" width="0" style="130" hidden="1" customWidth="1"/>
    <col min="4612" max="4612" width="17.85546875" style="130" customWidth="1"/>
    <col min="4613" max="4613" width="8.28515625" style="130" customWidth="1"/>
    <col min="4614" max="4614" width="6" style="130" customWidth="1"/>
    <col min="4615" max="4615" width="34.140625" style="130" customWidth="1"/>
    <col min="4616" max="4616" width="8.7109375" style="130" customWidth="1"/>
    <col min="4617" max="4617" width="15" style="130" customWidth="1"/>
    <col min="4618" max="4618" width="0" style="130" hidden="1" customWidth="1"/>
    <col min="4619" max="4619" width="25" style="130" customWidth="1"/>
    <col min="4620" max="4621" width="12.85546875" style="130" customWidth="1"/>
    <col min="4622" max="4622" width="9.85546875" style="130" customWidth="1"/>
    <col min="4623" max="4864" width="9.140625" style="130"/>
    <col min="4865" max="4865" width="5" style="130" customWidth="1"/>
    <col min="4866" max="4867" width="0" style="130" hidden="1" customWidth="1"/>
    <col min="4868" max="4868" width="17.85546875" style="130" customWidth="1"/>
    <col min="4869" max="4869" width="8.28515625" style="130" customWidth="1"/>
    <col min="4870" max="4870" width="6" style="130" customWidth="1"/>
    <col min="4871" max="4871" width="34.140625" style="130" customWidth="1"/>
    <col min="4872" max="4872" width="8.7109375" style="130" customWidth="1"/>
    <col min="4873" max="4873" width="15" style="130" customWidth="1"/>
    <col min="4874" max="4874" width="0" style="130" hidden="1" customWidth="1"/>
    <col min="4875" max="4875" width="25" style="130" customWidth="1"/>
    <col min="4876" max="4877" width="12.85546875" style="130" customWidth="1"/>
    <col min="4878" max="4878" width="9.85546875" style="130" customWidth="1"/>
    <col min="4879" max="5120" width="9.140625" style="130"/>
    <col min="5121" max="5121" width="5" style="130" customWidth="1"/>
    <col min="5122" max="5123" width="0" style="130" hidden="1" customWidth="1"/>
    <col min="5124" max="5124" width="17.85546875" style="130" customWidth="1"/>
    <col min="5125" max="5125" width="8.28515625" style="130" customWidth="1"/>
    <col min="5126" max="5126" width="6" style="130" customWidth="1"/>
    <col min="5127" max="5127" width="34.140625" style="130" customWidth="1"/>
    <col min="5128" max="5128" width="8.7109375" style="130" customWidth="1"/>
    <col min="5129" max="5129" width="15" style="130" customWidth="1"/>
    <col min="5130" max="5130" width="0" style="130" hidden="1" customWidth="1"/>
    <col min="5131" max="5131" width="25" style="130" customWidth="1"/>
    <col min="5132" max="5133" width="12.85546875" style="130" customWidth="1"/>
    <col min="5134" max="5134" width="9.85546875" style="130" customWidth="1"/>
    <col min="5135" max="5376" width="9.140625" style="130"/>
    <col min="5377" max="5377" width="5" style="130" customWidth="1"/>
    <col min="5378" max="5379" width="0" style="130" hidden="1" customWidth="1"/>
    <col min="5380" max="5380" width="17.85546875" style="130" customWidth="1"/>
    <col min="5381" max="5381" width="8.28515625" style="130" customWidth="1"/>
    <col min="5382" max="5382" width="6" style="130" customWidth="1"/>
    <col min="5383" max="5383" width="34.140625" style="130" customWidth="1"/>
    <col min="5384" max="5384" width="8.7109375" style="130" customWidth="1"/>
    <col min="5385" max="5385" width="15" style="130" customWidth="1"/>
    <col min="5386" max="5386" width="0" style="130" hidden="1" customWidth="1"/>
    <col min="5387" max="5387" width="25" style="130" customWidth="1"/>
    <col min="5388" max="5389" width="12.85546875" style="130" customWidth="1"/>
    <col min="5390" max="5390" width="9.85546875" style="130" customWidth="1"/>
    <col min="5391" max="5632" width="9.140625" style="130"/>
    <col min="5633" max="5633" width="5" style="130" customWidth="1"/>
    <col min="5634" max="5635" width="0" style="130" hidden="1" customWidth="1"/>
    <col min="5636" max="5636" width="17.85546875" style="130" customWidth="1"/>
    <col min="5637" max="5637" width="8.28515625" style="130" customWidth="1"/>
    <col min="5638" max="5638" width="6" style="130" customWidth="1"/>
    <col min="5639" max="5639" width="34.140625" style="130" customWidth="1"/>
    <col min="5640" max="5640" width="8.7109375" style="130" customWidth="1"/>
    <col min="5641" max="5641" width="15" style="130" customWidth="1"/>
    <col min="5642" max="5642" width="0" style="130" hidden="1" customWidth="1"/>
    <col min="5643" max="5643" width="25" style="130" customWidth="1"/>
    <col min="5644" max="5645" width="12.85546875" style="130" customWidth="1"/>
    <col min="5646" max="5646" width="9.85546875" style="130" customWidth="1"/>
    <col min="5647" max="5888" width="9.140625" style="130"/>
    <col min="5889" max="5889" width="5" style="130" customWidth="1"/>
    <col min="5890" max="5891" width="0" style="130" hidden="1" customWidth="1"/>
    <col min="5892" max="5892" width="17.85546875" style="130" customWidth="1"/>
    <col min="5893" max="5893" width="8.28515625" style="130" customWidth="1"/>
    <col min="5894" max="5894" width="6" style="130" customWidth="1"/>
    <col min="5895" max="5895" width="34.140625" style="130" customWidth="1"/>
    <col min="5896" max="5896" width="8.7109375" style="130" customWidth="1"/>
    <col min="5897" max="5897" width="15" style="130" customWidth="1"/>
    <col min="5898" max="5898" width="0" style="130" hidden="1" customWidth="1"/>
    <col min="5899" max="5899" width="25" style="130" customWidth="1"/>
    <col min="5900" max="5901" width="12.85546875" style="130" customWidth="1"/>
    <col min="5902" max="5902" width="9.85546875" style="130" customWidth="1"/>
    <col min="5903" max="6144" width="9.140625" style="130"/>
    <col min="6145" max="6145" width="5" style="130" customWidth="1"/>
    <col min="6146" max="6147" width="0" style="130" hidden="1" customWidth="1"/>
    <col min="6148" max="6148" width="17.85546875" style="130" customWidth="1"/>
    <col min="6149" max="6149" width="8.28515625" style="130" customWidth="1"/>
    <col min="6150" max="6150" width="6" style="130" customWidth="1"/>
    <col min="6151" max="6151" width="34.140625" style="130" customWidth="1"/>
    <col min="6152" max="6152" width="8.7109375" style="130" customWidth="1"/>
    <col min="6153" max="6153" width="15" style="130" customWidth="1"/>
    <col min="6154" max="6154" width="0" style="130" hidden="1" customWidth="1"/>
    <col min="6155" max="6155" width="25" style="130" customWidth="1"/>
    <col min="6156" max="6157" width="12.85546875" style="130" customWidth="1"/>
    <col min="6158" max="6158" width="9.85546875" style="130" customWidth="1"/>
    <col min="6159" max="6400" width="9.140625" style="130"/>
    <col min="6401" max="6401" width="5" style="130" customWidth="1"/>
    <col min="6402" max="6403" width="0" style="130" hidden="1" customWidth="1"/>
    <col min="6404" max="6404" width="17.85546875" style="130" customWidth="1"/>
    <col min="6405" max="6405" width="8.28515625" style="130" customWidth="1"/>
    <col min="6406" max="6406" width="6" style="130" customWidth="1"/>
    <col min="6407" max="6407" width="34.140625" style="130" customWidth="1"/>
    <col min="6408" max="6408" width="8.7109375" style="130" customWidth="1"/>
    <col min="6409" max="6409" width="15" style="130" customWidth="1"/>
    <col min="6410" max="6410" width="0" style="130" hidden="1" customWidth="1"/>
    <col min="6411" max="6411" width="25" style="130" customWidth="1"/>
    <col min="6412" max="6413" width="12.85546875" style="130" customWidth="1"/>
    <col min="6414" max="6414" width="9.85546875" style="130" customWidth="1"/>
    <col min="6415" max="6656" width="9.140625" style="130"/>
    <col min="6657" max="6657" width="5" style="130" customWidth="1"/>
    <col min="6658" max="6659" width="0" style="130" hidden="1" customWidth="1"/>
    <col min="6660" max="6660" width="17.85546875" style="130" customWidth="1"/>
    <col min="6661" max="6661" width="8.28515625" style="130" customWidth="1"/>
    <col min="6662" max="6662" width="6" style="130" customWidth="1"/>
    <col min="6663" max="6663" width="34.140625" style="130" customWidth="1"/>
    <col min="6664" max="6664" width="8.7109375" style="130" customWidth="1"/>
    <col min="6665" max="6665" width="15" style="130" customWidth="1"/>
    <col min="6666" max="6666" width="0" style="130" hidden="1" customWidth="1"/>
    <col min="6667" max="6667" width="25" style="130" customWidth="1"/>
    <col min="6668" max="6669" width="12.85546875" style="130" customWidth="1"/>
    <col min="6670" max="6670" width="9.85546875" style="130" customWidth="1"/>
    <col min="6671" max="6912" width="9.140625" style="130"/>
    <col min="6913" max="6913" width="5" style="130" customWidth="1"/>
    <col min="6914" max="6915" width="0" style="130" hidden="1" customWidth="1"/>
    <col min="6916" max="6916" width="17.85546875" style="130" customWidth="1"/>
    <col min="6917" max="6917" width="8.28515625" style="130" customWidth="1"/>
    <col min="6918" max="6918" width="6" style="130" customWidth="1"/>
    <col min="6919" max="6919" width="34.140625" style="130" customWidth="1"/>
    <col min="6920" max="6920" width="8.7109375" style="130" customWidth="1"/>
    <col min="6921" max="6921" width="15" style="130" customWidth="1"/>
    <col min="6922" max="6922" width="0" style="130" hidden="1" customWidth="1"/>
    <col min="6923" max="6923" width="25" style="130" customWidth="1"/>
    <col min="6924" max="6925" width="12.85546875" style="130" customWidth="1"/>
    <col min="6926" max="6926" width="9.85546875" style="130" customWidth="1"/>
    <col min="6927" max="7168" width="9.140625" style="130"/>
    <col min="7169" max="7169" width="5" style="130" customWidth="1"/>
    <col min="7170" max="7171" width="0" style="130" hidden="1" customWidth="1"/>
    <col min="7172" max="7172" width="17.85546875" style="130" customWidth="1"/>
    <col min="7173" max="7173" width="8.28515625" style="130" customWidth="1"/>
    <col min="7174" max="7174" width="6" style="130" customWidth="1"/>
    <col min="7175" max="7175" width="34.140625" style="130" customWidth="1"/>
    <col min="7176" max="7176" width="8.7109375" style="130" customWidth="1"/>
    <col min="7177" max="7177" width="15" style="130" customWidth="1"/>
    <col min="7178" max="7178" width="0" style="130" hidden="1" customWidth="1"/>
    <col min="7179" max="7179" width="25" style="130" customWidth="1"/>
    <col min="7180" max="7181" width="12.85546875" style="130" customWidth="1"/>
    <col min="7182" max="7182" width="9.85546875" style="130" customWidth="1"/>
    <col min="7183" max="7424" width="9.140625" style="130"/>
    <col min="7425" max="7425" width="5" style="130" customWidth="1"/>
    <col min="7426" max="7427" width="0" style="130" hidden="1" customWidth="1"/>
    <col min="7428" max="7428" width="17.85546875" style="130" customWidth="1"/>
    <col min="7429" max="7429" width="8.28515625" style="130" customWidth="1"/>
    <col min="7430" max="7430" width="6" style="130" customWidth="1"/>
    <col min="7431" max="7431" width="34.140625" style="130" customWidth="1"/>
    <col min="7432" max="7432" width="8.7109375" style="130" customWidth="1"/>
    <col min="7433" max="7433" width="15" style="130" customWidth="1"/>
    <col min="7434" max="7434" width="0" style="130" hidden="1" customWidth="1"/>
    <col min="7435" max="7435" width="25" style="130" customWidth="1"/>
    <col min="7436" max="7437" width="12.85546875" style="130" customWidth="1"/>
    <col min="7438" max="7438" width="9.85546875" style="130" customWidth="1"/>
    <col min="7439" max="7680" width="9.140625" style="130"/>
    <col min="7681" max="7681" width="5" style="130" customWidth="1"/>
    <col min="7682" max="7683" width="0" style="130" hidden="1" customWidth="1"/>
    <col min="7684" max="7684" width="17.85546875" style="130" customWidth="1"/>
    <col min="7685" max="7685" width="8.28515625" style="130" customWidth="1"/>
    <col min="7686" max="7686" width="6" style="130" customWidth="1"/>
    <col min="7687" max="7687" width="34.140625" style="130" customWidth="1"/>
    <col min="7688" max="7688" width="8.7109375" style="130" customWidth="1"/>
    <col min="7689" max="7689" width="15" style="130" customWidth="1"/>
    <col min="7690" max="7690" width="0" style="130" hidden="1" customWidth="1"/>
    <col min="7691" max="7691" width="25" style="130" customWidth="1"/>
    <col min="7692" max="7693" width="12.85546875" style="130" customWidth="1"/>
    <col min="7694" max="7694" width="9.85546875" style="130" customWidth="1"/>
    <col min="7695" max="7936" width="9.140625" style="130"/>
    <col min="7937" max="7937" width="5" style="130" customWidth="1"/>
    <col min="7938" max="7939" width="0" style="130" hidden="1" customWidth="1"/>
    <col min="7940" max="7940" width="17.85546875" style="130" customWidth="1"/>
    <col min="7941" max="7941" width="8.28515625" style="130" customWidth="1"/>
    <col min="7942" max="7942" width="6" style="130" customWidth="1"/>
    <col min="7943" max="7943" width="34.140625" style="130" customWidth="1"/>
    <col min="7944" max="7944" width="8.7109375" style="130" customWidth="1"/>
    <col min="7945" max="7945" width="15" style="130" customWidth="1"/>
    <col min="7946" max="7946" width="0" style="130" hidden="1" customWidth="1"/>
    <col min="7947" max="7947" width="25" style="130" customWidth="1"/>
    <col min="7948" max="7949" width="12.85546875" style="130" customWidth="1"/>
    <col min="7950" max="7950" width="9.85546875" style="130" customWidth="1"/>
    <col min="7951" max="8192" width="9.140625" style="130"/>
    <col min="8193" max="8193" width="5" style="130" customWidth="1"/>
    <col min="8194" max="8195" width="0" style="130" hidden="1" customWidth="1"/>
    <col min="8196" max="8196" width="17.85546875" style="130" customWidth="1"/>
    <col min="8197" max="8197" width="8.28515625" style="130" customWidth="1"/>
    <col min="8198" max="8198" width="6" style="130" customWidth="1"/>
    <col min="8199" max="8199" width="34.140625" style="130" customWidth="1"/>
    <col min="8200" max="8200" width="8.7109375" style="130" customWidth="1"/>
    <col min="8201" max="8201" width="15" style="130" customWidth="1"/>
    <col min="8202" max="8202" width="0" style="130" hidden="1" customWidth="1"/>
    <col min="8203" max="8203" width="25" style="130" customWidth="1"/>
    <col min="8204" max="8205" width="12.85546875" style="130" customWidth="1"/>
    <col min="8206" max="8206" width="9.85546875" style="130" customWidth="1"/>
    <col min="8207" max="8448" width="9.140625" style="130"/>
    <col min="8449" max="8449" width="5" style="130" customWidth="1"/>
    <col min="8450" max="8451" width="0" style="130" hidden="1" customWidth="1"/>
    <col min="8452" max="8452" width="17.85546875" style="130" customWidth="1"/>
    <col min="8453" max="8453" width="8.28515625" style="130" customWidth="1"/>
    <col min="8454" max="8454" width="6" style="130" customWidth="1"/>
    <col min="8455" max="8455" width="34.140625" style="130" customWidth="1"/>
    <col min="8456" max="8456" width="8.7109375" style="130" customWidth="1"/>
    <col min="8457" max="8457" width="15" style="130" customWidth="1"/>
    <col min="8458" max="8458" width="0" style="130" hidden="1" customWidth="1"/>
    <col min="8459" max="8459" width="25" style="130" customWidth="1"/>
    <col min="8460" max="8461" width="12.85546875" style="130" customWidth="1"/>
    <col min="8462" max="8462" width="9.85546875" style="130" customWidth="1"/>
    <col min="8463" max="8704" width="9.140625" style="130"/>
    <col min="8705" max="8705" width="5" style="130" customWidth="1"/>
    <col min="8706" max="8707" width="0" style="130" hidden="1" customWidth="1"/>
    <col min="8708" max="8708" width="17.85546875" style="130" customWidth="1"/>
    <col min="8709" max="8709" width="8.28515625" style="130" customWidth="1"/>
    <col min="8710" max="8710" width="6" style="130" customWidth="1"/>
    <col min="8711" max="8711" width="34.140625" style="130" customWidth="1"/>
    <col min="8712" max="8712" width="8.7109375" style="130" customWidth="1"/>
    <col min="8713" max="8713" width="15" style="130" customWidth="1"/>
    <col min="8714" max="8714" width="0" style="130" hidden="1" customWidth="1"/>
    <col min="8715" max="8715" width="25" style="130" customWidth="1"/>
    <col min="8716" max="8717" width="12.85546875" style="130" customWidth="1"/>
    <col min="8718" max="8718" width="9.85546875" style="130" customWidth="1"/>
    <col min="8719" max="8960" width="9.140625" style="130"/>
    <col min="8961" max="8961" width="5" style="130" customWidth="1"/>
    <col min="8962" max="8963" width="0" style="130" hidden="1" customWidth="1"/>
    <col min="8964" max="8964" width="17.85546875" style="130" customWidth="1"/>
    <col min="8965" max="8965" width="8.28515625" style="130" customWidth="1"/>
    <col min="8966" max="8966" width="6" style="130" customWidth="1"/>
    <col min="8967" max="8967" width="34.140625" style="130" customWidth="1"/>
    <col min="8968" max="8968" width="8.7109375" style="130" customWidth="1"/>
    <col min="8969" max="8969" width="15" style="130" customWidth="1"/>
    <col min="8970" max="8970" width="0" style="130" hidden="1" customWidth="1"/>
    <col min="8971" max="8971" width="25" style="130" customWidth="1"/>
    <col min="8972" max="8973" width="12.85546875" style="130" customWidth="1"/>
    <col min="8974" max="8974" width="9.85546875" style="130" customWidth="1"/>
    <col min="8975" max="9216" width="9.140625" style="130"/>
    <col min="9217" max="9217" width="5" style="130" customWidth="1"/>
    <col min="9218" max="9219" width="0" style="130" hidden="1" customWidth="1"/>
    <col min="9220" max="9220" width="17.85546875" style="130" customWidth="1"/>
    <col min="9221" max="9221" width="8.28515625" style="130" customWidth="1"/>
    <col min="9222" max="9222" width="6" style="130" customWidth="1"/>
    <col min="9223" max="9223" width="34.140625" style="130" customWidth="1"/>
    <col min="9224" max="9224" width="8.7109375" style="130" customWidth="1"/>
    <col min="9225" max="9225" width="15" style="130" customWidth="1"/>
    <col min="9226" max="9226" width="0" style="130" hidden="1" customWidth="1"/>
    <col min="9227" max="9227" width="25" style="130" customWidth="1"/>
    <col min="9228" max="9229" width="12.85546875" style="130" customWidth="1"/>
    <col min="9230" max="9230" width="9.85546875" style="130" customWidth="1"/>
    <col min="9231" max="9472" width="9.140625" style="130"/>
    <col min="9473" max="9473" width="5" style="130" customWidth="1"/>
    <col min="9474" max="9475" width="0" style="130" hidden="1" customWidth="1"/>
    <col min="9476" max="9476" width="17.85546875" style="130" customWidth="1"/>
    <col min="9477" max="9477" width="8.28515625" style="130" customWidth="1"/>
    <col min="9478" max="9478" width="6" style="130" customWidth="1"/>
    <col min="9479" max="9479" width="34.140625" style="130" customWidth="1"/>
    <col min="9480" max="9480" width="8.7109375" style="130" customWidth="1"/>
    <col min="9481" max="9481" width="15" style="130" customWidth="1"/>
    <col min="9482" max="9482" width="0" style="130" hidden="1" customWidth="1"/>
    <col min="9483" max="9483" width="25" style="130" customWidth="1"/>
    <col min="9484" max="9485" width="12.85546875" style="130" customWidth="1"/>
    <col min="9486" max="9486" width="9.85546875" style="130" customWidth="1"/>
    <col min="9487" max="9728" width="9.140625" style="130"/>
    <col min="9729" max="9729" width="5" style="130" customWidth="1"/>
    <col min="9730" max="9731" width="0" style="130" hidden="1" customWidth="1"/>
    <col min="9732" max="9732" width="17.85546875" style="130" customWidth="1"/>
    <col min="9733" max="9733" width="8.28515625" style="130" customWidth="1"/>
    <col min="9734" max="9734" width="6" style="130" customWidth="1"/>
    <col min="9735" max="9735" width="34.140625" style="130" customWidth="1"/>
    <col min="9736" max="9736" width="8.7109375" style="130" customWidth="1"/>
    <col min="9737" max="9737" width="15" style="130" customWidth="1"/>
    <col min="9738" max="9738" width="0" style="130" hidden="1" customWidth="1"/>
    <col min="9739" max="9739" width="25" style="130" customWidth="1"/>
    <col min="9740" max="9741" width="12.85546875" style="130" customWidth="1"/>
    <col min="9742" max="9742" width="9.85546875" style="130" customWidth="1"/>
    <col min="9743" max="9984" width="9.140625" style="130"/>
    <col min="9985" max="9985" width="5" style="130" customWidth="1"/>
    <col min="9986" max="9987" width="0" style="130" hidden="1" customWidth="1"/>
    <col min="9988" max="9988" width="17.85546875" style="130" customWidth="1"/>
    <col min="9989" max="9989" width="8.28515625" style="130" customWidth="1"/>
    <col min="9990" max="9990" width="6" style="130" customWidth="1"/>
    <col min="9991" max="9991" width="34.140625" style="130" customWidth="1"/>
    <col min="9992" max="9992" width="8.7109375" style="130" customWidth="1"/>
    <col min="9993" max="9993" width="15" style="130" customWidth="1"/>
    <col min="9994" max="9994" width="0" style="130" hidden="1" customWidth="1"/>
    <col min="9995" max="9995" width="25" style="130" customWidth="1"/>
    <col min="9996" max="9997" width="12.85546875" style="130" customWidth="1"/>
    <col min="9998" max="9998" width="9.85546875" style="130" customWidth="1"/>
    <col min="9999" max="10240" width="9.140625" style="130"/>
    <col min="10241" max="10241" width="5" style="130" customWidth="1"/>
    <col min="10242" max="10243" width="0" style="130" hidden="1" customWidth="1"/>
    <col min="10244" max="10244" width="17.85546875" style="130" customWidth="1"/>
    <col min="10245" max="10245" width="8.28515625" style="130" customWidth="1"/>
    <col min="10246" max="10246" width="6" style="130" customWidth="1"/>
    <col min="10247" max="10247" width="34.140625" style="130" customWidth="1"/>
    <col min="10248" max="10248" width="8.7109375" style="130" customWidth="1"/>
    <col min="10249" max="10249" width="15" style="130" customWidth="1"/>
    <col min="10250" max="10250" width="0" style="130" hidden="1" customWidth="1"/>
    <col min="10251" max="10251" width="25" style="130" customWidth="1"/>
    <col min="10252" max="10253" width="12.85546875" style="130" customWidth="1"/>
    <col min="10254" max="10254" width="9.85546875" style="130" customWidth="1"/>
    <col min="10255" max="10496" width="9.140625" style="130"/>
    <col min="10497" max="10497" width="5" style="130" customWidth="1"/>
    <col min="10498" max="10499" width="0" style="130" hidden="1" customWidth="1"/>
    <col min="10500" max="10500" width="17.85546875" style="130" customWidth="1"/>
    <col min="10501" max="10501" width="8.28515625" style="130" customWidth="1"/>
    <col min="10502" max="10502" width="6" style="130" customWidth="1"/>
    <col min="10503" max="10503" width="34.140625" style="130" customWidth="1"/>
    <col min="10504" max="10504" width="8.7109375" style="130" customWidth="1"/>
    <col min="10505" max="10505" width="15" style="130" customWidth="1"/>
    <col min="10506" max="10506" width="0" style="130" hidden="1" customWidth="1"/>
    <col min="10507" max="10507" width="25" style="130" customWidth="1"/>
    <col min="10508" max="10509" width="12.85546875" style="130" customWidth="1"/>
    <col min="10510" max="10510" width="9.85546875" style="130" customWidth="1"/>
    <col min="10511" max="10752" width="9.140625" style="130"/>
    <col min="10753" max="10753" width="5" style="130" customWidth="1"/>
    <col min="10754" max="10755" width="0" style="130" hidden="1" customWidth="1"/>
    <col min="10756" max="10756" width="17.85546875" style="130" customWidth="1"/>
    <col min="10757" max="10757" width="8.28515625" style="130" customWidth="1"/>
    <col min="10758" max="10758" width="6" style="130" customWidth="1"/>
    <col min="10759" max="10759" width="34.140625" style="130" customWidth="1"/>
    <col min="10760" max="10760" width="8.7109375" style="130" customWidth="1"/>
    <col min="10761" max="10761" width="15" style="130" customWidth="1"/>
    <col min="10762" max="10762" width="0" style="130" hidden="1" customWidth="1"/>
    <col min="10763" max="10763" width="25" style="130" customWidth="1"/>
    <col min="10764" max="10765" width="12.85546875" style="130" customWidth="1"/>
    <col min="10766" max="10766" width="9.85546875" style="130" customWidth="1"/>
    <col min="10767" max="11008" width="9.140625" style="130"/>
    <col min="11009" max="11009" width="5" style="130" customWidth="1"/>
    <col min="11010" max="11011" width="0" style="130" hidden="1" customWidth="1"/>
    <col min="11012" max="11012" width="17.85546875" style="130" customWidth="1"/>
    <col min="11013" max="11013" width="8.28515625" style="130" customWidth="1"/>
    <col min="11014" max="11014" width="6" style="130" customWidth="1"/>
    <col min="11015" max="11015" width="34.140625" style="130" customWidth="1"/>
    <col min="11016" max="11016" width="8.7109375" style="130" customWidth="1"/>
    <col min="11017" max="11017" width="15" style="130" customWidth="1"/>
    <col min="11018" max="11018" width="0" style="130" hidden="1" customWidth="1"/>
    <col min="11019" max="11019" width="25" style="130" customWidth="1"/>
    <col min="11020" max="11021" width="12.85546875" style="130" customWidth="1"/>
    <col min="11022" max="11022" width="9.85546875" style="130" customWidth="1"/>
    <col min="11023" max="11264" width="9.140625" style="130"/>
    <col min="11265" max="11265" width="5" style="130" customWidth="1"/>
    <col min="11266" max="11267" width="0" style="130" hidden="1" customWidth="1"/>
    <col min="11268" max="11268" width="17.85546875" style="130" customWidth="1"/>
    <col min="11269" max="11269" width="8.28515625" style="130" customWidth="1"/>
    <col min="11270" max="11270" width="6" style="130" customWidth="1"/>
    <col min="11271" max="11271" width="34.140625" style="130" customWidth="1"/>
    <col min="11272" max="11272" width="8.7109375" style="130" customWidth="1"/>
    <col min="11273" max="11273" width="15" style="130" customWidth="1"/>
    <col min="11274" max="11274" width="0" style="130" hidden="1" customWidth="1"/>
    <col min="11275" max="11275" width="25" style="130" customWidth="1"/>
    <col min="11276" max="11277" width="12.85546875" style="130" customWidth="1"/>
    <col min="11278" max="11278" width="9.85546875" style="130" customWidth="1"/>
    <col min="11279" max="11520" width="9.140625" style="130"/>
    <col min="11521" max="11521" width="5" style="130" customWidth="1"/>
    <col min="11522" max="11523" width="0" style="130" hidden="1" customWidth="1"/>
    <col min="11524" max="11524" width="17.85546875" style="130" customWidth="1"/>
    <col min="11525" max="11525" width="8.28515625" style="130" customWidth="1"/>
    <col min="11526" max="11526" width="6" style="130" customWidth="1"/>
    <col min="11527" max="11527" width="34.140625" style="130" customWidth="1"/>
    <col min="11528" max="11528" width="8.7109375" style="130" customWidth="1"/>
    <col min="11529" max="11529" width="15" style="130" customWidth="1"/>
    <col min="11530" max="11530" width="0" style="130" hidden="1" customWidth="1"/>
    <col min="11531" max="11531" width="25" style="130" customWidth="1"/>
    <col min="11532" max="11533" width="12.85546875" style="130" customWidth="1"/>
    <col min="11534" max="11534" width="9.85546875" style="130" customWidth="1"/>
    <col min="11535" max="11776" width="9.140625" style="130"/>
    <col min="11777" max="11777" width="5" style="130" customWidth="1"/>
    <col min="11778" max="11779" width="0" style="130" hidden="1" customWidth="1"/>
    <col min="11780" max="11780" width="17.85546875" style="130" customWidth="1"/>
    <col min="11781" max="11781" width="8.28515625" style="130" customWidth="1"/>
    <col min="11782" max="11782" width="6" style="130" customWidth="1"/>
    <col min="11783" max="11783" width="34.140625" style="130" customWidth="1"/>
    <col min="11784" max="11784" width="8.7109375" style="130" customWidth="1"/>
    <col min="11785" max="11785" width="15" style="130" customWidth="1"/>
    <col min="11786" max="11786" width="0" style="130" hidden="1" customWidth="1"/>
    <col min="11787" max="11787" width="25" style="130" customWidth="1"/>
    <col min="11788" max="11789" width="12.85546875" style="130" customWidth="1"/>
    <col min="11790" max="11790" width="9.85546875" style="130" customWidth="1"/>
    <col min="11791" max="12032" width="9.140625" style="130"/>
    <col min="12033" max="12033" width="5" style="130" customWidth="1"/>
    <col min="12034" max="12035" width="0" style="130" hidden="1" customWidth="1"/>
    <col min="12036" max="12036" width="17.85546875" style="130" customWidth="1"/>
    <col min="12037" max="12037" width="8.28515625" style="130" customWidth="1"/>
    <col min="12038" max="12038" width="6" style="130" customWidth="1"/>
    <col min="12039" max="12039" width="34.140625" style="130" customWidth="1"/>
    <col min="12040" max="12040" width="8.7109375" style="130" customWidth="1"/>
    <col min="12041" max="12041" width="15" style="130" customWidth="1"/>
    <col min="12042" max="12042" width="0" style="130" hidden="1" customWidth="1"/>
    <col min="12043" max="12043" width="25" style="130" customWidth="1"/>
    <col min="12044" max="12045" width="12.85546875" style="130" customWidth="1"/>
    <col min="12046" max="12046" width="9.85546875" style="130" customWidth="1"/>
    <col min="12047" max="12288" width="9.140625" style="130"/>
    <col min="12289" max="12289" width="5" style="130" customWidth="1"/>
    <col min="12290" max="12291" width="0" style="130" hidden="1" customWidth="1"/>
    <col min="12292" max="12292" width="17.85546875" style="130" customWidth="1"/>
    <col min="12293" max="12293" width="8.28515625" style="130" customWidth="1"/>
    <col min="12294" max="12294" width="6" style="130" customWidth="1"/>
    <col min="12295" max="12295" width="34.140625" style="130" customWidth="1"/>
    <col min="12296" max="12296" width="8.7109375" style="130" customWidth="1"/>
    <col min="12297" max="12297" width="15" style="130" customWidth="1"/>
    <col min="12298" max="12298" width="0" style="130" hidden="1" customWidth="1"/>
    <col min="12299" max="12299" width="25" style="130" customWidth="1"/>
    <col min="12300" max="12301" width="12.85546875" style="130" customWidth="1"/>
    <col min="12302" max="12302" width="9.85546875" style="130" customWidth="1"/>
    <col min="12303" max="12544" width="9.140625" style="130"/>
    <col min="12545" max="12545" width="5" style="130" customWidth="1"/>
    <col min="12546" max="12547" width="0" style="130" hidden="1" customWidth="1"/>
    <col min="12548" max="12548" width="17.85546875" style="130" customWidth="1"/>
    <col min="12549" max="12549" width="8.28515625" style="130" customWidth="1"/>
    <col min="12550" max="12550" width="6" style="130" customWidth="1"/>
    <col min="12551" max="12551" width="34.140625" style="130" customWidth="1"/>
    <col min="12552" max="12552" width="8.7109375" style="130" customWidth="1"/>
    <col min="12553" max="12553" width="15" style="130" customWidth="1"/>
    <col min="12554" max="12554" width="0" style="130" hidden="1" customWidth="1"/>
    <col min="12555" max="12555" width="25" style="130" customWidth="1"/>
    <col min="12556" max="12557" width="12.85546875" style="130" customWidth="1"/>
    <col min="12558" max="12558" width="9.85546875" style="130" customWidth="1"/>
    <col min="12559" max="12800" width="9.140625" style="130"/>
    <col min="12801" max="12801" width="5" style="130" customWidth="1"/>
    <col min="12802" max="12803" width="0" style="130" hidden="1" customWidth="1"/>
    <col min="12804" max="12804" width="17.85546875" style="130" customWidth="1"/>
    <col min="12805" max="12805" width="8.28515625" style="130" customWidth="1"/>
    <col min="12806" max="12806" width="6" style="130" customWidth="1"/>
    <col min="12807" max="12807" width="34.140625" style="130" customWidth="1"/>
    <col min="12808" max="12808" width="8.7109375" style="130" customWidth="1"/>
    <col min="12809" max="12809" width="15" style="130" customWidth="1"/>
    <col min="12810" max="12810" width="0" style="130" hidden="1" customWidth="1"/>
    <col min="12811" max="12811" width="25" style="130" customWidth="1"/>
    <col min="12812" max="12813" width="12.85546875" style="130" customWidth="1"/>
    <col min="12814" max="12814" width="9.85546875" style="130" customWidth="1"/>
    <col min="12815" max="13056" width="9.140625" style="130"/>
    <col min="13057" max="13057" width="5" style="130" customWidth="1"/>
    <col min="13058" max="13059" width="0" style="130" hidden="1" customWidth="1"/>
    <col min="13060" max="13060" width="17.85546875" style="130" customWidth="1"/>
    <col min="13061" max="13061" width="8.28515625" style="130" customWidth="1"/>
    <col min="13062" max="13062" width="6" style="130" customWidth="1"/>
    <col min="13063" max="13063" width="34.140625" style="130" customWidth="1"/>
    <col min="13064" max="13064" width="8.7109375" style="130" customWidth="1"/>
    <col min="13065" max="13065" width="15" style="130" customWidth="1"/>
    <col min="13066" max="13066" width="0" style="130" hidden="1" customWidth="1"/>
    <col min="13067" max="13067" width="25" style="130" customWidth="1"/>
    <col min="13068" max="13069" width="12.85546875" style="130" customWidth="1"/>
    <col min="13070" max="13070" width="9.85546875" style="130" customWidth="1"/>
    <col min="13071" max="13312" width="9.140625" style="130"/>
    <col min="13313" max="13313" width="5" style="130" customWidth="1"/>
    <col min="13314" max="13315" width="0" style="130" hidden="1" customWidth="1"/>
    <col min="13316" max="13316" width="17.85546875" style="130" customWidth="1"/>
    <col min="13317" max="13317" width="8.28515625" style="130" customWidth="1"/>
    <col min="13318" max="13318" width="6" style="130" customWidth="1"/>
    <col min="13319" max="13319" width="34.140625" style="130" customWidth="1"/>
    <col min="13320" max="13320" width="8.7109375" style="130" customWidth="1"/>
    <col min="13321" max="13321" width="15" style="130" customWidth="1"/>
    <col min="13322" max="13322" width="0" style="130" hidden="1" customWidth="1"/>
    <col min="13323" max="13323" width="25" style="130" customWidth="1"/>
    <col min="13324" max="13325" width="12.85546875" style="130" customWidth="1"/>
    <col min="13326" max="13326" width="9.85546875" style="130" customWidth="1"/>
    <col min="13327" max="13568" width="9.140625" style="130"/>
    <col min="13569" max="13569" width="5" style="130" customWidth="1"/>
    <col min="13570" max="13571" width="0" style="130" hidden="1" customWidth="1"/>
    <col min="13572" max="13572" width="17.85546875" style="130" customWidth="1"/>
    <col min="13573" max="13573" width="8.28515625" style="130" customWidth="1"/>
    <col min="13574" max="13574" width="6" style="130" customWidth="1"/>
    <col min="13575" max="13575" width="34.140625" style="130" customWidth="1"/>
    <col min="13576" max="13576" width="8.7109375" style="130" customWidth="1"/>
    <col min="13577" max="13577" width="15" style="130" customWidth="1"/>
    <col min="13578" max="13578" width="0" style="130" hidden="1" customWidth="1"/>
    <col min="13579" max="13579" width="25" style="130" customWidth="1"/>
    <col min="13580" max="13581" width="12.85546875" style="130" customWidth="1"/>
    <col min="13582" max="13582" width="9.85546875" style="130" customWidth="1"/>
    <col min="13583" max="13824" width="9.140625" style="130"/>
    <col min="13825" max="13825" width="5" style="130" customWidth="1"/>
    <col min="13826" max="13827" width="0" style="130" hidden="1" customWidth="1"/>
    <col min="13828" max="13828" width="17.85546875" style="130" customWidth="1"/>
    <col min="13829" max="13829" width="8.28515625" style="130" customWidth="1"/>
    <col min="13830" max="13830" width="6" style="130" customWidth="1"/>
    <col min="13831" max="13831" width="34.140625" style="130" customWidth="1"/>
    <col min="13832" max="13832" width="8.7109375" style="130" customWidth="1"/>
    <col min="13833" max="13833" width="15" style="130" customWidth="1"/>
    <col min="13834" max="13834" width="0" style="130" hidden="1" customWidth="1"/>
    <col min="13835" max="13835" width="25" style="130" customWidth="1"/>
    <col min="13836" max="13837" width="12.85546875" style="130" customWidth="1"/>
    <col min="13838" max="13838" width="9.85546875" style="130" customWidth="1"/>
    <col min="13839" max="14080" width="9.140625" style="130"/>
    <col min="14081" max="14081" width="5" style="130" customWidth="1"/>
    <col min="14082" max="14083" width="0" style="130" hidden="1" customWidth="1"/>
    <col min="14084" max="14084" width="17.85546875" style="130" customWidth="1"/>
    <col min="14085" max="14085" width="8.28515625" style="130" customWidth="1"/>
    <col min="14086" max="14086" width="6" style="130" customWidth="1"/>
    <col min="14087" max="14087" width="34.140625" style="130" customWidth="1"/>
    <col min="14088" max="14088" width="8.7109375" style="130" customWidth="1"/>
    <col min="14089" max="14089" width="15" style="130" customWidth="1"/>
    <col min="14090" max="14090" width="0" style="130" hidden="1" customWidth="1"/>
    <col min="14091" max="14091" width="25" style="130" customWidth="1"/>
    <col min="14092" max="14093" width="12.85546875" style="130" customWidth="1"/>
    <col min="14094" max="14094" width="9.85546875" style="130" customWidth="1"/>
    <col min="14095" max="14336" width="9.140625" style="130"/>
    <col min="14337" max="14337" width="5" style="130" customWidth="1"/>
    <col min="14338" max="14339" width="0" style="130" hidden="1" customWidth="1"/>
    <col min="14340" max="14340" width="17.85546875" style="130" customWidth="1"/>
    <col min="14341" max="14341" width="8.28515625" style="130" customWidth="1"/>
    <col min="14342" max="14342" width="6" style="130" customWidth="1"/>
    <col min="14343" max="14343" width="34.140625" style="130" customWidth="1"/>
    <col min="14344" max="14344" width="8.7109375" style="130" customWidth="1"/>
    <col min="14345" max="14345" width="15" style="130" customWidth="1"/>
    <col min="14346" max="14346" width="0" style="130" hidden="1" customWidth="1"/>
    <col min="14347" max="14347" width="25" style="130" customWidth="1"/>
    <col min="14348" max="14349" width="12.85546875" style="130" customWidth="1"/>
    <col min="14350" max="14350" width="9.85546875" style="130" customWidth="1"/>
    <col min="14351" max="14592" width="9.140625" style="130"/>
    <col min="14593" max="14593" width="5" style="130" customWidth="1"/>
    <col min="14594" max="14595" width="0" style="130" hidden="1" customWidth="1"/>
    <col min="14596" max="14596" width="17.85546875" style="130" customWidth="1"/>
    <col min="14597" max="14597" width="8.28515625" style="130" customWidth="1"/>
    <col min="14598" max="14598" width="6" style="130" customWidth="1"/>
    <col min="14599" max="14599" width="34.140625" style="130" customWidth="1"/>
    <col min="14600" max="14600" width="8.7109375" style="130" customWidth="1"/>
    <col min="14601" max="14601" width="15" style="130" customWidth="1"/>
    <col min="14602" max="14602" width="0" style="130" hidden="1" customWidth="1"/>
    <col min="14603" max="14603" width="25" style="130" customWidth="1"/>
    <col min="14604" max="14605" width="12.85546875" style="130" customWidth="1"/>
    <col min="14606" max="14606" width="9.85546875" style="130" customWidth="1"/>
    <col min="14607" max="14848" width="9.140625" style="130"/>
    <col min="14849" max="14849" width="5" style="130" customWidth="1"/>
    <col min="14850" max="14851" width="0" style="130" hidden="1" customWidth="1"/>
    <col min="14852" max="14852" width="17.85546875" style="130" customWidth="1"/>
    <col min="14853" max="14853" width="8.28515625" style="130" customWidth="1"/>
    <col min="14854" max="14854" width="6" style="130" customWidth="1"/>
    <col min="14855" max="14855" width="34.140625" style="130" customWidth="1"/>
    <col min="14856" max="14856" width="8.7109375" style="130" customWidth="1"/>
    <col min="14857" max="14857" width="15" style="130" customWidth="1"/>
    <col min="14858" max="14858" width="0" style="130" hidden="1" customWidth="1"/>
    <col min="14859" max="14859" width="25" style="130" customWidth="1"/>
    <col min="14860" max="14861" width="12.85546875" style="130" customWidth="1"/>
    <col min="14862" max="14862" width="9.85546875" style="130" customWidth="1"/>
    <col min="14863" max="15104" width="9.140625" style="130"/>
    <col min="15105" max="15105" width="5" style="130" customWidth="1"/>
    <col min="15106" max="15107" width="0" style="130" hidden="1" customWidth="1"/>
    <col min="15108" max="15108" width="17.85546875" style="130" customWidth="1"/>
    <col min="15109" max="15109" width="8.28515625" style="130" customWidth="1"/>
    <col min="15110" max="15110" width="6" style="130" customWidth="1"/>
    <col min="15111" max="15111" width="34.140625" style="130" customWidth="1"/>
    <col min="15112" max="15112" width="8.7109375" style="130" customWidth="1"/>
    <col min="15113" max="15113" width="15" style="130" customWidth="1"/>
    <col min="15114" max="15114" width="0" style="130" hidden="1" customWidth="1"/>
    <col min="15115" max="15115" width="25" style="130" customWidth="1"/>
    <col min="15116" max="15117" width="12.85546875" style="130" customWidth="1"/>
    <col min="15118" max="15118" width="9.85546875" style="130" customWidth="1"/>
    <col min="15119" max="15360" width="9.140625" style="130"/>
    <col min="15361" max="15361" width="5" style="130" customWidth="1"/>
    <col min="15362" max="15363" width="0" style="130" hidden="1" customWidth="1"/>
    <col min="15364" max="15364" width="17.85546875" style="130" customWidth="1"/>
    <col min="15365" max="15365" width="8.28515625" style="130" customWidth="1"/>
    <col min="15366" max="15366" width="6" style="130" customWidth="1"/>
    <col min="15367" max="15367" width="34.140625" style="130" customWidth="1"/>
    <col min="15368" max="15368" width="8.7109375" style="130" customWidth="1"/>
    <col min="15369" max="15369" width="15" style="130" customWidth="1"/>
    <col min="15370" max="15370" width="0" style="130" hidden="1" customWidth="1"/>
    <col min="15371" max="15371" width="25" style="130" customWidth="1"/>
    <col min="15372" max="15373" width="12.85546875" style="130" customWidth="1"/>
    <col min="15374" max="15374" width="9.85546875" style="130" customWidth="1"/>
    <col min="15375" max="15616" width="9.140625" style="130"/>
    <col min="15617" max="15617" width="5" style="130" customWidth="1"/>
    <col min="15618" max="15619" width="0" style="130" hidden="1" customWidth="1"/>
    <col min="15620" max="15620" width="17.85546875" style="130" customWidth="1"/>
    <col min="15621" max="15621" width="8.28515625" style="130" customWidth="1"/>
    <col min="15622" max="15622" width="6" style="130" customWidth="1"/>
    <col min="15623" max="15623" width="34.140625" style="130" customWidth="1"/>
    <col min="15624" max="15624" width="8.7109375" style="130" customWidth="1"/>
    <col min="15625" max="15625" width="15" style="130" customWidth="1"/>
    <col min="15626" max="15626" width="0" style="130" hidden="1" customWidth="1"/>
    <col min="15627" max="15627" width="25" style="130" customWidth="1"/>
    <col min="15628" max="15629" width="12.85546875" style="130" customWidth="1"/>
    <col min="15630" max="15630" width="9.85546875" style="130" customWidth="1"/>
    <col min="15631" max="15872" width="9.140625" style="130"/>
    <col min="15873" max="15873" width="5" style="130" customWidth="1"/>
    <col min="15874" max="15875" width="0" style="130" hidden="1" customWidth="1"/>
    <col min="15876" max="15876" width="17.85546875" style="130" customWidth="1"/>
    <col min="15877" max="15877" width="8.28515625" style="130" customWidth="1"/>
    <col min="15878" max="15878" width="6" style="130" customWidth="1"/>
    <col min="15879" max="15879" width="34.140625" style="130" customWidth="1"/>
    <col min="15880" max="15880" width="8.7109375" style="130" customWidth="1"/>
    <col min="15881" max="15881" width="15" style="130" customWidth="1"/>
    <col min="15882" max="15882" width="0" style="130" hidden="1" customWidth="1"/>
    <col min="15883" max="15883" width="25" style="130" customWidth="1"/>
    <col min="15884" max="15885" width="12.85546875" style="130" customWidth="1"/>
    <col min="15886" max="15886" width="9.85546875" style="130" customWidth="1"/>
    <col min="15887" max="16128" width="9.140625" style="130"/>
    <col min="16129" max="16129" width="5" style="130" customWidth="1"/>
    <col min="16130" max="16131" width="0" style="130" hidden="1" customWidth="1"/>
    <col min="16132" max="16132" width="17.85546875" style="130" customWidth="1"/>
    <col min="16133" max="16133" width="8.28515625" style="130" customWidth="1"/>
    <col min="16134" max="16134" width="6" style="130" customWidth="1"/>
    <col min="16135" max="16135" width="34.140625" style="130" customWidth="1"/>
    <col min="16136" max="16136" width="8.7109375" style="130" customWidth="1"/>
    <col min="16137" max="16137" width="15" style="130" customWidth="1"/>
    <col min="16138" max="16138" width="0" style="130" hidden="1" customWidth="1"/>
    <col min="16139" max="16139" width="25" style="130" customWidth="1"/>
    <col min="16140" max="16141" width="12.85546875" style="130" customWidth="1"/>
    <col min="16142" max="16142" width="9.85546875" style="130" customWidth="1"/>
    <col min="16143" max="16384" width="9.140625" style="130"/>
  </cols>
  <sheetData>
    <row r="1" spans="1:14" ht="61.5" customHeight="1">
      <c r="A1" s="344" t="s">
        <v>732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4" s="131" customFormat="1" ht="15.95" customHeight="1">
      <c r="A2" s="345" t="s">
        <v>17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4" s="132" customFormat="1" ht="15.95" customHeight="1">
      <c r="A3" s="346" t="s">
        <v>28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131"/>
    </row>
    <row r="4" spans="1:14" s="133" customFormat="1" ht="21" customHeight="1">
      <c r="A4" s="347" t="s">
        <v>358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131"/>
    </row>
    <row r="5" spans="1:14" ht="19.149999999999999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4" s="139" customFormat="1" ht="15" customHeight="1">
      <c r="A6" s="456" t="s">
        <v>46</v>
      </c>
      <c r="B6" s="134"/>
      <c r="C6" s="134"/>
      <c r="D6" s="135"/>
      <c r="E6" s="135"/>
      <c r="F6" s="135"/>
      <c r="G6" s="135"/>
      <c r="H6" s="135"/>
      <c r="I6" s="136"/>
      <c r="J6" s="136"/>
      <c r="L6" s="234"/>
      <c r="M6" s="234" t="s">
        <v>239</v>
      </c>
      <c r="N6" s="235"/>
    </row>
    <row r="7" spans="1:14" s="58" customFormat="1" ht="20.100000000000001" customHeight="1">
      <c r="A7" s="348" t="s">
        <v>27</v>
      </c>
      <c r="B7" s="349" t="s">
        <v>2</v>
      </c>
      <c r="C7" s="350"/>
      <c r="D7" s="352" t="s">
        <v>14</v>
      </c>
      <c r="E7" s="352" t="s">
        <v>3</v>
      </c>
      <c r="F7" s="348" t="s">
        <v>13</v>
      </c>
      <c r="G7" s="352" t="s">
        <v>15</v>
      </c>
      <c r="H7" s="352" t="s">
        <v>3</v>
      </c>
      <c r="I7" s="352" t="s">
        <v>4</v>
      </c>
      <c r="J7" s="218"/>
      <c r="K7" s="352" t="s">
        <v>6</v>
      </c>
      <c r="L7" s="236" t="s">
        <v>359</v>
      </c>
      <c r="M7" s="343" t="s">
        <v>360</v>
      </c>
      <c r="N7" s="130"/>
    </row>
    <row r="8" spans="1:14" s="58" customFormat="1" ht="75.75" customHeight="1" thickBot="1">
      <c r="A8" s="355"/>
      <c r="B8" s="350"/>
      <c r="C8" s="356"/>
      <c r="D8" s="343"/>
      <c r="E8" s="343"/>
      <c r="F8" s="355"/>
      <c r="G8" s="343"/>
      <c r="H8" s="343"/>
      <c r="I8" s="343"/>
      <c r="J8" s="281"/>
      <c r="K8" s="343"/>
      <c r="L8" s="281" t="s">
        <v>361</v>
      </c>
      <c r="M8" s="353"/>
      <c r="N8" s="130"/>
    </row>
    <row r="9" spans="1:14" s="149" customFormat="1" ht="49.5" customHeight="1">
      <c r="A9" s="357">
        <v>1</v>
      </c>
      <c r="B9" s="255"/>
      <c r="C9" s="309"/>
      <c r="D9" s="257" t="s">
        <v>294</v>
      </c>
      <c r="E9" s="258" t="s">
        <v>295</v>
      </c>
      <c r="F9" s="259">
        <v>1</v>
      </c>
      <c r="G9" s="443" t="s">
        <v>298</v>
      </c>
      <c r="H9" s="444" t="s">
        <v>299</v>
      </c>
      <c r="I9" s="259" t="s">
        <v>62</v>
      </c>
      <c r="J9" s="259" t="s">
        <v>60</v>
      </c>
      <c r="K9" s="445" t="s">
        <v>147</v>
      </c>
      <c r="L9" s="307">
        <v>75</v>
      </c>
      <c r="M9" s="446">
        <f>L9+L11</f>
        <v>146.625</v>
      </c>
      <c r="N9" s="130"/>
    </row>
    <row r="10" spans="1:14" s="149" customFormat="1" ht="49.5" customHeight="1">
      <c r="A10" s="358"/>
      <c r="B10" s="69"/>
      <c r="C10" s="129"/>
      <c r="D10" s="196" t="s">
        <v>233</v>
      </c>
      <c r="E10" s="197" t="s">
        <v>213</v>
      </c>
      <c r="F10" s="198">
        <v>2</v>
      </c>
      <c r="G10" s="199" t="s">
        <v>145</v>
      </c>
      <c r="H10" s="197" t="s">
        <v>140</v>
      </c>
      <c r="I10" s="198" t="s">
        <v>62</v>
      </c>
      <c r="J10" s="198" t="s">
        <v>60</v>
      </c>
      <c r="K10" s="237" t="s">
        <v>147</v>
      </c>
      <c r="L10" s="238">
        <v>66.650000000000006</v>
      </c>
      <c r="M10" s="447"/>
      <c r="N10" s="161"/>
    </row>
    <row r="11" spans="1:14" s="149" customFormat="1" ht="49.5" customHeight="1" thickBot="1">
      <c r="A11" s="359"/>
      <c r="B11" s="261"/>
      <c r="C11" s="306"/>
      <c r="D11" s="448" t="s">
        <v>163</v>
      </c>
      <c r="E11" s="449" t="s">
        <v>63</v>
      </c>
      <c r="F11" s="450">
        <v>1</v>
      </c>
      <c r="G11" s="451" t="s">
        <v>164</v>
      </c>
      <c r="H11" s="449" t="s">
        <v>64</v>
      </c>
      <c r="I11" s="450" t="s">
        <v>65</v>
      </c>
      <c r="J11" s="450" t="s">
        <v>60</v>
      </c>
      <c r="K11" s="305" t="s">
        <v>147</v>
      </c>
      <c r="L11" s="303">
        <v>71.625</v>
      </c>
      <c r="M11" s="452"/>
      <c r="N11" s="130"/>
    </row>
    <row r="12" spans="1:14" s="149" customFormat="1" ht="49.5" customHeight="1">
      <c r="A12" s="357">
        <v>2</v>
      </c>
      <c r="B12" s="255"/>
      <c r="C12" s="309"/>
      <c r="D12" s="257" t="s">
        <v>351</v>
      </c>
      <c r="E12" s="258" t="s">
        <v>352</v>
      </c>
      <c r="F12" s="259">
        <v>2</v>
      </c>
      <c r="G12" s="260" t="s">
        <v>353</v>
      </c>
      <c r="H12" s="258" t="s">
        <v>354</v>
      </c>
      <c r="I12" s="259" t="s">
        <v>355</v>
      </c>
      <c r="J12" s="259" t="s">
        <v>356</v>
      </c>
      <c r="K12" s="308" t="s">
        <v>357</v>
      </c>
      <c r="L12" s="307">
        <v>73.724999999999994</v>
      </c>
      <c r="M12" s="446">
        <f>L12+L13</f>
        <v>141.6</v>
      </c>
      <c r="N12" s="130"/>
    </row>
    <row r="13" spans="1:14" s="149" customFormat="1" ht="49.5" customHeight="1">
      <c r="A13" s="358"/>
      <c r="B13" s="69"/>
      <c r="C13" s="129"/>
      <c r="D13" s="196" t="s">
        <v>313</v>
      </c>
      <c r="E13" s="197" t="s">
        <v>314</v>
      </c>
      <c r="F13" s="198">
        <v>1</v>
      </c>
      <c r="G13" s="199" t="s">
        <v>201</v>
      </c>
      <c r="H13" s="197" t="s">
        <v>190</v>
      </c>
      <c r="I13" s="198" t="s">
        <v>191</v>
      </c>
      <c r="J13" s="198" t="s">
        <v>83</v>
      </c>
      <c r="K13" s="200" t="s">
        <v>78</v>
      </c>
      <c r="L13" s="239">
        <v>67.875</v>
      </c>
      <c r="M13" s="447"/>
      <c r="N13" s="130"/>
    </row>
    <row r="14" spans="1:14" s="149" customFormat="1" ht="49.5" customHeight="1" thickBot="1">
      <c r="A14" s="359"/>
      <c r="B14" s="261"/>
      <c r="C14" s="306"/>
      <c r="D14" s="262" t="s">
        <v>338</v>
      </c>
      <c r="E14" s="263" t="s">
        <v>339</v>
      </c>
      <c r="F14" s="264" t="s">
        <v>98</v>
      </c>
      <c r="G14" s="265" t="s">
        <v>340</v>
      </c>
      <c r="H14" s="263" t="s">
        <v>341</v>
      </c>
      <c r="I14" s="264" t="s">
        <v>342</v>
      </c>
      <c r="J14" s="264" t="s">
        <v>342</v>
      </c>
      <c r="K14" s="455" t="s">
        <v>78</v>
      </c>
      <c r="L14" s="304">
        <v>66</v>
      </c>
      <c r="M14" s="452"/>
      <c r="N14" s="130"/>
    </row>
    <row r="15" spans="1:14" s="149" customFormat="1" ht="49.5" customHeight="1">
      <c r="A15" s="357">
        <v>3</v>
      </c>
      <c r="B15" s="255"/>
      <c r="C15" s="309"/>
      <c r="D15" s="453" t="s">
        <v>305</v>
      </c>
      <c r="E15" s="258" t="s">
        <v>139</v>
      </c>
      <c r="F15" s="258" t="s">
        <v>8</v>
      </c>
      <c r="G15" s="260" t="s">
        <v>302</v>
      </c>
      <c r="H15" s="258" t="s">
        <v>303</v>
      </c>
      <c r="I15" s="259" t="s">
        <v>304</v>
      </c>
      <c r="J15" s="259" t="s">
        <v>60</v>
      </c>
      <c r="K15" s="308" t="s">
        <v>147</v>
      </c>
      <c r="L15" s="454">
        <v>63.725000000000001</v>
      </c>
      <c r="M15" s="446">
        <f>L16+L17</f>
        <v>137.55000000000001</v>
      </c>
      <c r="N15" s="130"/>
    </row>
    <row r="16" spans="1:14" s="149" customFormat="1" ht="49.5" customHeight="1">
      <c r="A16" s="358"/>
      <c r="B16" s="69"/>
      <c r="C16" s="129"/>
      <c r="D16" s="196" t="s">
        <v>146</v>
      </c>
      <c r="E16" s="197" t="s">
        <v>141</v>
      </c>
      <c r="F16" s="198">
        <v>2</v>
      </c>
      <c r="G16" s="199" t="s">
        <v>306</v>
      </c>
      <c r="H16" s="197" t="s">
        <v>138</v>
      </c>
      <c r="I16" s="198" t="s">
        <v>62</v>
      </c>
      <c r="J16" s="198" t="s">
        <v>60</v>
      </c>
      <c r="K16" s="237" t="s">
        <v>147</v>
      </c>
      <c r="L16" s="239">
        <v>67.825000000000003</v>
      </c>
      <c r="M16" s="447"/>
      <c r="N16" s="161"/>
    </row>
    <row r="17" spans="1:14" s="149" customFormat="1" ht="49.5" customHeight="1" thickBot="1">
      <c r="A17" s="359"/>
      <c r="B17" s="261"/>
      <c r="C17" s="306"/>
      <c r="D17" s="262" t="s">
        <v>315</v>
      </c>
      <c r="E17" s="263" t="s">
        <v>316</v>
      </c>
      <c r="F17" s="264" t="s">
        <v>98</v>
      </c>
      <c r="G17" s="265" t="s">
        <v>317</v>
      </c>
      <c r="H17" s="263" t="s">
        <v>318</v>
      </c>
      <c r="I17" s="264" t="s">
        <v>62</v>
      </c>
      <c r="J17" s="264" t="s">
        <v>60</v>
      </c>
      <c r="K17" s="305" t="s">
        <v>147</v>
      </c>
      <c r="L17" s="303">
        <v>69.724999999999994</v>
      </c>
      <c r="M17" s="452"/>
      <c r="N17" s="130"/>
    </row>
    <row r="18" spans="1:14" s="149" customFormat="1" ht="49.5" customHeight="1">
      <c r="A18" s="357">
        <v>4</v>
      </c>
      <c r="B18" s="255"/>
      <c r="C18" s="309"/>
      <c r="D18" s="257" t="s">
        <v>307</v>
      </c>
      <c r="E18" s="258" t="s">
        <v>308</v>
      </c>
      <c r="F18" s="259" t="s">
        <v>8</v>
      </c>
      <c r="G18" s="260" t="s">
        <v>309</v>
      </c>
      <c r="H18" s="258" t="s">
        <v>310</v>
      </c>
      <c r="I18" s="259" t="s">
        <v>150</v>
      </c>
      <c r="J18" s="259" t="s">
        <v>151</v>
      </c>
      <c r="K18" s="308" t="s">
        <v>85</v>
      </c>
      <c r="L18" s="307">
        <v>65.55</v>
      </c>
      <c r="M18" s="446">
        <f>L18+L20</f>
        <v>131.35</v>
      </c>
      <c r="N18" s="130"/>
    </row>
    <row r="19" spans="1:14" s="149" customFormat="1" ht="49.5" customHeight="1">
      <c r="A19" s="358"/>
      <c r="B19" s="69"/>
      <c r="C19" s="129"/>
      <c r="D19" s="196" t="s">
        <v>165</v>
      </c>
      <c r="E19" s="197" t="s">
        <v>148</v>
      </c>
      <c r="F19" s="198" t="s">
        <v>8</v>
      </c>
      <c r="G19" s="199" t="s">
        <v>166</v>
      </c>
      <c r="H19" s="197" t="s">
        <v>149</v>
      </c>
      <c r="I19" s="198" t="s">
        <v>150</v>
      </c>
      <c r="J19" s="198" t="s">
        <v>151</v>
      </c>
      <c r="K19" s="237" t="s">
        <v>85</v>
      </c>
      <c r="L19" s="238">
        <v>65.05</v>
      </c>
      <c r="M19" s="447"/>
      <c r="N19" s="161"/>
    </row>
    <row r="20" spans="1:14" s="149" customFormat="1" ht="49.5" customHeight="1" thickBot="1">
      <c r="A20" s="359"/>
      <c r="B20" s="261"/>
      <c r="C20" s="306"/>
      <c r="D20" s="262" t="s">
        <v>168</v>
      </c>
      <c r="E20" s="263" t="s">
        <v>153</v>
      </c>
      <c r="F20" s="264" t="s">
        <v>8</v>
      </c>
      <c r="G20" s="265" t="s">
        <v>169</v>
      </c>
      <c r="H20" s="263" t="s">
        <v>154</v>
      </c>
      <c r="I20" s="264" t="s">
        <v>155</v>
      </c>
      <c r="J20" s="264" t="s">
        <v>151</v>
      </c>
      <c r="K20" s="305" t="s">
        <v>85</v>
      </c>
      <c r="L20" s="303">
        <v>65.8</v>
      </c>
      <c r="M20" s="452"/>
      <c r="N20" s="130"/>
    </row>
    <row r="21" spans="1:14" s="149" customFormat="1" ht="49.5" customHeight="1">
      <c r="A21" s="357">
        <v>5</v>
      </c>
      <c r="B21" s="255"/>
      <c r="C21" s="309"/>
      <c r="D21" s="257" t="s">
        <v>300</v>
      </c>
      <c r="E21" s="258" t="s">
        <v>301</v>
      </c>
      <c r="F21" s="258" t="s">
        <v>8</v>
      </c>
      <c r="G21" s="260" t="s">
        <v>302</v>
      </c>
      <c r="H21" s="258" t="s">
        <v>303</v>
      </c>
      <c r="I21" s="259" t="s">
        <v>304</v>
      </c>
      <c r="J21" s="259" t="s">
        <v>60</v>
      </c>
      <c r="K21" s="308" t="s">
        <v>147</v>
      </c>
      <c r="L21" s="454">
        <v>64</v>
      </c>
      <c r="M21" s="446">
        <f>L22+L23</f>
        <v>131.22499999999999</v>
      </c>
      <c r="N21" s="130"/>
    </row>
    <row r="22" spans="1:14" s="149" customFormat="1" ht="49.5" customHeight="1">
      <c r="A22" s="358"/>
      <c r="B22" s="69"/>
      <c r="C22" s="129"/>
      <c r="D22" s="196" t="s">
        <v>328</v>
      </c>
      <c r="E22" s="197" t="s">
        <v>329</v>
      </c>
      <c r="F22" s="198" t="s">
        <v>330</v>
      </c>
      <c r="G22" s="199" t="s">
        <v>331</v>
      </c>
      <c r="H22" s="197" t="s">
        <v>332</v>
      </c>
      <c r="I22" s="198" t="s">
        <v>333</v>
      </c>
      <c r="J22" s="198" t="s">
        <v>326</v>
      </c>
      <c r="K22" s="237" t="s">
        <v>327</v>
      </c>
      <c r="L22" s="239">
        <v>66.05</v>
      </c>
      <c r="M22" s="447"/>
      <c r="N22" s="130"/>
    </row>
    <row r="23" spans="1:14" s="149" customFormat="1" ht="49.5" customHeight="1" thickBot="1">
      <c r="A23" s="359"/>
      <c r="B23" s="261"/>
      <c r="C23" s="306"/>
      <c r="D23" s="262" t="s">
        <v>334</v>
      </c>
      <c r="E23" s="263" t="s">
        <v>335</v>
      </c>
      <c r="F23" s="264">
        <v>3</v>
      </c>
      <c r="G23" s="265" t="s">
        <v>336</v>
      </c>
      <c r="H23" s="263" t="s">
        <v>337</v>
      </c>
      <c r="I23" s="264" t="s">
        <v>62</v>
      </c>
      <c r="J23" s="264" t="s">
        <v>60</v>
      </c>
      <c r="K23" s="305" t="s">
        <v>147</v>
      </c>
      <c r="L23" s="303">
        <v>65.174999999999997</v>
      </c>
      <c r="M23" s="452"/>
      <c r="N23" s="130"/>
    </row>
    <row r="24" spans="1:14" s="149" customFormat="1" ht="36" customHeight="1">
      <c r="A24" s="66"/>
      <c r="B24" s="70"/>
      <c r="C24" s="70"/>
      <c r="D24" s="107"/>
      <c r="E24" s="60"/>
      <c r="F24" s="71"/>
      <c r="G24" s="72"/>
      <c r="H24" s="108"/>
      <c r="I24" s="109"/>
      <c r="J24" s="110"/>
      <c r="K24" s="108"/>
      <c r="L24" s="108"/>
      <c r="M24" s="108"/>
      <c r="N24" s="130"/>
    </row>
    <row r="25" spans="1:14" ht="36.75" customHeight="1">
      <c r="A25" s="156"/>
      <c r="B25" s="156"/>
      <c r="C25" s="156"/>
      <c r="D25" s="156" t="s">
        <v>16</v>
      </c>
      <c r="E25" s="156"/>
      <c r="F25" s="156"/>
      <c r="G25" s="156"/>
      <c r="H25" s="156"/>
      <c r="J25" s="156"/>
      <c r="K25" s="99" t="s">
        <v>81</v>
      </c>
      <c r="L25" s="99"/>
      <c r="M25" s="99"/>
    </row>
    <row r="26" spans="1:14" ht="36.75" customHeight="1">
      <c r="A26" s="156"/>
      <c r="B26" s="156"/>
      <c r="C26" s="156"/>
      <c r="D26" s="156" t="s">
        <v>9</v>
      </c>
      <c r="E26" s="156"/>
      <c r="F26" s="156"/>
      <c r="G26" s="156"/>
      <c r="H26" s="156"/>
      <c r="J26" s="156"/>
      <c r="K26" s="99" t="s">
        <v>107</v>
      </c>
      <c r="L26" s="99"/>
      <c r="M26" s="99"/>
    </row>
    <row r="28" spans="1:14">
      <c r="K28" s="24"/>
      <c r="L28" s="24"/>
      <c r="M28" s="24"/>
    </row>
  </sheetData>
  <protectedRanges>
    <protectedRange sqref="L9" name="Диапазон1_3_1_1_3_11_1_1_3_1_3_1_1_1_1_1_2_1"/>
  </protectedRanges>
  <mergeCells count="25">
    <mergeCell ref="A18:A20"/>
    <mergeCell ref="M18:M20"/>
    <mergeCell ref="A12:A14"/>
    <mergeCell ref="M12:M14"/>
    <mergeCell ref="A9:A11"/>
    <mergeCell ref="M9:M11"/>
    <mergeCell ref="A15:A17"/>
    <mergeCell ref="M15:M17"/>
    <mergeCell ref="A21:A23"/>
    <mergeCell ref="M21:M23"/>
    <mergeCell ref="M7:M8"/>
    <mergeCell ref="A1:M1"/>
    <mergeCell ref="A2:M2"/>
    <mergeCell ref="A3:M3"/>
    <mergeCell ref="A4:M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</mergeCells>
  <pageMargins left="0.19685039370078741" right="0.15748031496062992" top="0.23622047244094491" bottom="0.15748031496062992" header="0.23622047244094491" footer="0.15748031496062992"/>
  <pageSetup paperSize="9" scale="6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3"/>
  <sheetViews>
    <sheetView view="pageBreakPreview" topLeftCell="A13" zoomScaleSheetLayoutView="100" workbookViewId="0">
      <selection activeCell="K11" sqref="K11"/>
    </sheetView>
  </sheetViews>
  <sheetFormatPr defaultRowHeight="12.75"/>
  <cols>
    <col min="1" max="1" width="5" style="73" customWidth="1"/>
    <col min="2" max="2" width="4.7109375" style="73" hidden="1" customWidth="1"/>
    <col min="3" max="3" width="6" style="73" hidden="1" customWidth="1"/>
    <col min="4" max="4" width="20.42578125" style="73" customWidth="1"/>
    <col min="5" max="5" width="8.28515625" style="73" customWidth="1"/>
    <col min="6" max="6" width="6" style="73" customWidth="1"/>
    <col min="7" max="7" width="37.85546875" style="73" customWidth="1"/>
    <col min="8" max="8" width="8.7109375" style="73" customWidth="1"/>
    <col min="9" max="9" width="15.7109375" style="73" customWidth="1"/>
    <col min="10" max="10" width="12.7109375" style="73" hidden="1" customWidth="1"/>
    <col min="11" max="11" width="25.5703125" style="73" customWidth="1"/>
    <col min="12" max="12" width="6.28515625" style="97" customWidth="1"/>
    <col min="13" max="13" width="8.7109375" style="98" customWidth="1"/>
    <col min="14" max="14" width="3.85546875" style="73" customWidth="1"/>
    <col min="15" max="15" width="6.42578125" style="97" customWidth="1"/>
    <col min="16" max="16" width="8.7109375" style="98" customWidth="1"/>
    <col min="17" max="17" width="3.7109375" style="73" customWidth="1"/>
    <col min="18" max="18" width="6.42578125" style="97" customWidth="1"/>
    <col min="19" max="19" width="8.7109375" style="98" customWidth="1"/>
    <col min="20" max="20" width="3.7109375" style="73" customWidth="1"/>
    <col min="21" max="22" width="4.85546875" style="73" customWidth="1"/>
    <col min="23" max="23" width="6.28515625" style="73" customWidth="1"/>
    <col min="24" max="24" width="6.7109375" style="73" hidden="1" customWidth="1"/>
    <col min="25" max="25" width="9.7109375" style="98" customWidth="1"/>
    <col min="26" max="26" width="6.85546875" style="73" customWidth="1"/>
    <col min="27" max="16384" width="9.140625" style="73"/>
  </cols>
  <sheetData>
    <row r="1" spans="1:26" ht="52.5" customHeight="1">
      <c r="A1" s="424" t="s">
        <v>662</v>
      </c>
      <c r="B1" s="424"/>
      <c r="C1" s="424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</row>
    <row r="2" spans="1:26" s="74" customFormat="1" ht="15.95" customHeight="1">
      <c r="A2" s="425" t="s">
        <v>17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</row>
    <row r="3" spans="1:26" s="75" customFormat="1" ht="15.95" customHeight="1">
      <c r="A3" s="354" t="s">
        <v>28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</row>
    <row r="4" spans="1:26" s="76" customFormat="1" ht="18" customHeight="1">
      <c r="A4" s="426" t="s">
        <v>663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</row>
    <row r="5" spans="1:26" ht="19.149999999999999" customHeight="1">
      <c r="A5" s="420" t="s">
        <v>734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26" s="82" customFormat="1" ht="15" customHeight="1">
      <c r="A6" s="195" t="s">
        <v>68</v>
      </c>
      <c r="B6" s="77"/>
      <c r="C6" s="77"/>
      <c r="D6" s="78"/>
      <c r="E6" s="78"/>
      <c r="F6" s="78"/>
      <c r="G6" s="78"/>
      <c r="H6" s="78"/>
      <c r="I6" s="79"/>
      <c r="J6" s="79"/>
      <c r="K6" s="77"/>
      <c r="L6" s="80"/>
      <c r="M6" s="81"/>
      <c r="O6" s="80"/>
      <c r="P6" s="83"/>
      <c r="R6" s="80"/>
      <c r="S6" s="83"/>
      <c r="Y6" s="195"/>
      <c r="Z6" s="84" t="s">
        <v>628</v>
      </c>
    </row>
    <row r="7" spans="1:26" s="86" customFormat="1" ht="20.100000000000001" customHeight="1">
      <c r="A7" s="429" t="s">
        <v>27</v>
      </c>
      <c r="B7" s="430" t="s">
        <v>2</v>
      </c>
      <c r="C7" s="431"/>
      <c r="D7" s="433" t="s">
        <v>14</v>
      </c>
      <c r="E7" s="433" t="s">
        <v>3</v>
      </c>
      <c r="F7" s="429" t="s">
        <v>13</v>
      </c>
      <c r="G7" s="433" t="s">
        <v>15</v>
      </c>
      <c r="H7" s="433" t="s">
        <v>3</v>
      </c>
      <c r="I7" s="433" t="s">
        <v>4</v>
      </c>
      <c r="J7" s="85"/>
      <c r="K7" s="433" t="s">
        <v>6</v>
      </c>
      <c r="L7" s="428" t="s">
        <v>231</v>
      </c>
      <c r="M7" s="428"/>
      <c r="N7" s="428"/>
      <c r="O7" s="428" t="s">
        <v>18</v>
      </c>
      <c r="P7" s="428"/>
      <c r="Q7" s="428"/>
      <c r="R7" s="428" t="s">
        <v>232</v>
      </c>
      <c r="S7" s="428"/>
      <c r="T7" s="428"/>
      <c r="U7" s="435" t="s">
        <v>19</v>
      </c>
      <c r="V7" s="431" t="s">
        <v>20</v>
      </c>
      <c r="W7" s="429" t="s">
        <v>21</v>
      </c>
      <c r="X7" s="430" t="s">
        <v>43</v>
      </c>
      <c r="Y7" s="434" t="s">
        <v>23</v>
      </c>
      <c r="Z7" s="434" t="s">
        <v>24</v>
      </c>
    </row>
    <row r="8" spans="1:26" s="86" customFormat="1" ht="39.950000000000003" customHeight="1">
      <c r="A8" s="429"/>
      <c r="B8" s="430"/>
      <c r="C8" s="432"/>
      <c r="D8" s="433"/>
      <c r="E8" s="433"/>
      <c r="F8" s="429"/>
      <c r="G8" s="433"/>
      <c r="H8" s="433"/>
      <c r="I8" s="433"/>
      <c r="J8" s="85"/>
      <c r="K8" s="433"/>
      <c r="L8" s="87" t="s">
        <v>25</v>
      </c>
      <c r="M8" s="88" t="s">
        <v>26</v>
      </c>
      <c r="N8" s="89" t="s">
        <v>27</v>
      </c>
      <c r="O8" s="87" t="s">
        <v>25</v>
      </c>
      <c r="P8" s="88" t="s">
        <v>26</v>
      </c>
      <c r="Q8" s="89" t="s">
        <v>27</v>
      </c>
      <c r="R8" s="87" t="s">
        <v>25</v>
      </c>
      <c r="S8" s="88" t="s">
        <v>26</v>
      </c>
      <c r="T8" s="89" t="s">
        <v>27</v>
      </c>
      <c r="U8" s="436"/>
      <c r="V8" s="432"/>
      <c r="W8" s="429"/>
      <c r="X8" s="430"/>
      <c r="Y8" s="434"/>
      <c r="Z8" s="434"/>
    </row>
    <row r="9" spans="1:26" s="86" customFormat="1" ht="28.5" customHeight="1">
      <c r="A9" s="211">
        <v>1</v>
      </c>
      <c r="B9" s="69"/>
      <c r="C9" s="341"/>
      <c r="D9" s="314" t="s">
        <v>447</v>
      </c>
      <c r="E9" s="313" t="s">
        <v>448</v>
      </c>
      <c r="F9" s="301" t="s">
        <v>38</v>
      </c>
      <c r="G9" s="312" t="s">
        <v>449</v>
      </c>
      <c r="H9" s="313" t="s">
        <v>450</v>
      </c>
      <c r="I9" s="301" t="s">
        <v>451</v>
      </c>
      <c r="J9" s="301" t="s">
        <v>210</v>
      </c>
      <c r="K9" s="302" t="s">
        <v>97</v>
      </c>
      <c r="L9" s="90">
        <v>230.5</v>
      </c>
      <c r="M9" s="91">
        <f>L9/3.3-IF($U9=1,0.5,IF($U9=2,1.5,0))</f>
        <v>69.848484848484858</v>
      </c>
      <c r="N9" s="56">
        <f>RANK(M9,M$9:M$29,0)</f>
        <v>3</v>
      </c>
      <c r="O9" s="90">
        <v>238.5</v>
      </c>
      <c r="P9" s="91">
        <f>O9/3.3-IF($U9=1,0.5,IF($U9=2,1.5,0))</f>
        <v>72.27272727272728</v>
      </c>
      <c r="Q9" s="56">
        <f>RANK(P9,P$9:P$29,0)</f>
        <v>1</v>
      </c>
      <c r="R9" s="90">
        <v>238.5</v>
      </c>
      <c r="S9" s="91">
        <f>R9/3.3-IF($U9=1,0.5,IF($U9=2,1.5,0))</f>
        <v>72.27272727272728</v>
      </c>
      <c r="T9" s="56">
        <f>RANK(S9,S$9:S$29,0)</f>
        <v>2</v>
      </c>
      <c r="U9" s="92"/>
      <c r="V9" s="92"/>
      <c r="W9" s="90">
        <f>L9+O9+R9</f>
        <v>707.5</v>
      </c>
      <c r="X9" s="128"/>
      <c r="Y9" s="91">
        <f>ROUND(SUM(M9,P9,S9)/3,3)</f>
        <v>71.465000000000003</v>
      </c>
      <c r="Z9" s="93" t="s">
        <v>38</v>
      </c>
    </row>
    <row r="10" spans="1:26" s="86" customFormat="1" ht="28.5" customHeight="1">
      <c r="A10" s="211">
        <v>2</v>
      </c>
      <c r="B10" s="69"/>
      <c r="C10" s="332"/>
      <c r="D10" s="314" t="s">
        <v>371</v>
      </c>
      <c r="E10" s="313" t="s">
        <v>372</v>
      </c>
      <c r="F10" s="301" t="s">
        <v>38</v>
      </c>
      <c r="G10" s="312" t="s">
        <v>373</v>
      </c>
      <c r="H10" s="313" t="s">
        <v>374</v>
      </c>
      <c r="I10" s="301" t="s">
        <v>62</v>
      </c>
      <c r="J10" s="301" t="s">
        <v>375</v>
      </c>
      <c r="K10" s="302" t="s">
        <v>147</v>
      </c>
      <c r="L10" s="90">
        <v>229</v>
      </c>
      <c r="M10" s="91">
        <f>L10/3.3-IF($U10=1,0.5,IF($U10=2,1.5,0))</f>
        <v>69.393939393939391</v>
      </c>
      <c r="N10" s="56">
        <f>RANK(M10,M$9:M$29,0)</f>
        <v>4</v>
      </c>
      <c r="O10" s="90">
        <v>238.5</v>
      </c>
      <c r="P10" s="91">
        <f>O10/3.3-IF($U10=1,0.5,IF($U10=2,1.5,0))</f>
        <v>72.27272727272728</v>
      </c>
      <c r="Q10" s="56">
        <f>RANK(P10,P$9:P$29,0)</f>
        <v>1</v>
      </c>
      <c r="R10" s="90">
        <v>239</v>
      </c>
      <c r="S10" s="91">
        <f>R10/3.3-IF($U10=1,0.5,IF($U10=2,1.5,0))</f>
        <v>72.424242424242422</v>
      </c>
      <c r="T10" s="56">
        <f>RANK(S10,S$9:S$29,0)</f>
        <v>1</v>
      </c>
      <c r="U10" s="92"/>
      <c r="V10" s="92"/>
      <c r="W10" s="90">
        <f>L10+O10+R10</f>
        <v>706.5</v>
      </c>
      <c r="X10" s="128"/>
      <c r="Y10" s="91">
        <f>ROUND(SUM(M10,P10,S10)/3,3)</f>
        <v>71.364000000000004</v>
      </c>
      <c r="Z10" s="93" t="s">
        <v>38</v>
      </c>
    </row>
    <row r="11" spans="1:26" s="86" customFormat="1" ht="28.5" customHeight="1">
      <c r="A11" s="211">
        <v>3</v>
      </c>
      <c r="B11" s="69"/>
      <c r="C11" s="341"/>
      <c r="D11" s="314" t="s">
        <v>365</v>
      </c>
      <c r="E11" s="313" t="s">
        <v>366</v>
      </c>
      <c r="F11" s="301">
        <v>1</v>
      </c>
      <c r="G11" s="312" t="s">
        <v>367</v>
      </c>
      <c r="H11" s="313" t="s">
        <v>368</v>
      </c>
      <c r="I11" s="301" t="s">
        <v>369</v>
      </c>
      <c r="J11" s="301" t="s">
        <v>370</v>
      </c>
      <c r="K11" s="302" t="s">
        <v>585</v>
      </c>
      <c r="L11" s="90">
        <v>234</v>
      </c>
      <c r="M11" s="91">
        <f>L11/3.3-IF($U11=1,0.5,IF($U11=2,1.5,0))</f>
        <v>70.909090909090907</v>
      </c>
      <c r="N11" s="56">
        <f>RANK(M11,M$9:M$29,0)</f>
        <v>1</v>
      </c>
      <c r="O11" s="90">
        <v>238</v>
      </c>
      <c r="P11" s="91">
        <f>O11/3.3-IF($U11=1,0.5,IF($U11=2,1.5,0))</f>
        <v>72.121212121212125</v>
      </c>
      <c r="Q11" s="56">
        <f>RANK(P11,P$9:P$29,0)</f>
        <v>3</v>
      </c>
      <c r="R11" s="90">
        <v>232</v>
      </c>
      <c r="S11" s="91">
        <f>R11/3.3-IF($U11=1,0.5,IF($U11=2,1.5,0))</f>
        <v>70.303030303030312</v>
      </c>
      <c r="T11" s="56">
        <f>RANK(S11,S$9:S$29,0)</f>
        <v>3</v>
      </c>
      <c r="U11" s="92"/>
      <c r="V11" s="92"/>
      <c r="W11" s="90">
        <f>L11+O11+R11</f>
        <v>704</v>
      </c>
      <c r="X11" s="128"/>
      <c r="Y11" s="91">
        <f>ROUND(SUM(M11,P11,S11)/3,3)</f>
        <v>71.111000000000004</v>
      </c>
      <c r="Z11" s="93" t="s">
        <v>38</v>
      </c>
    </row>
    <row r="12" spans="1:26" s="86" customFormat="1" ht="28.5" customHeight="1">
      <c r="A12" s="211">
        <v>4</v>
      </c>
      <c r="B12" s="69"/>
      <c r="C12" s="341"/>
      <c r="D12" s="314" t="s">
        <v>376</v>
      </c>
      <c r="E12" s="313" t="s">
        <v>377</v>
      </c>
      <c r="F12" s="301" t="s">
        <v>38</v>
      </c>
      <c r="G12" s="312" t="s">
        <v>378</v>
      </c>
      <c r="H12" s="313" t="s">
        <v>379</v>
      </c>
      <c r="I12" s="301" t="s">
        <v>380</v>
      </c>
      <c r="J12" s="301" t="s">
        <v>375</v>
      </c>
      <c r="K12" s="302" t="s">
        <v>147</v>
      </c>
      <c r="L12" s="90">
        <v>232.5</v>
      </c>
      <c r="M12" s="91">
        <f>L12/3.3-IF($U12=1,0.5,IF($U12=2,1.5,0))</f>
        <v>70.454545454545453</v>
      </c>
      <c r="N12" s="56">
        <f>RANK(M12,M$9:M$29,0)</f>
        <v>2</v>
      </c>
      <c r="O12" s="90">
        <v>231</v>
      </c>
      <c r="P12" s="91">
        <f>O12/3.3-IF($U12=1,0.5,IF($U12=2,1.5,0))</f>
        <v>70</v>
      </c>
      <c r="Q12" s="56">
        <f>RANK(P12,P$9:P$29,0)</f>
        <v>4</v>
      </c>
      <c r="R12" s="90">
        <v>228</v>
      </c>
      <c r="S12" s="91">
        <f>R12/3.3-IF($U12=1,0.5,IF($U12=2,1.5,0))</f>
        <v>69.090909090909093</v>
      </c>
      <c r="T12" s="56">
        <f>RANK(S12,S$9:S$29,0)</f>
        <v>6</v>
      </c>
      <c r="U12" s="92"/>
      <c r="V12" s="92"/>
      <c r="W12" s="90">
        <f>L12+O12+R12</f>
        <v>691.5</v>
      </c>
      <c r="X12" s="128"/>
      <c r="Y12" s="91">
        <f>ROUND(SUM(M12,P12,S12)/3,3)</f>
        <v>69.847999999999999</v>
      </c>
      <c r="Z12" s="93" t="s">
        <v>38</v>
      </c>
    </row>
    <row r="13" spans="1:26" s="86" customFormat="1" ht="28.5" customHeight="1">
      <c r="A13" s="211">
        <v>5</v>
      </c>
      <c r="B13" s="69"/>
      <c r="C13" s="341"/>
      <c r="D13" s="314" t="s">
        <v>178</v>
      </c>
      <c r="E13" s="313" t="s">
        <v>94</v>
      </c>
      <c r="F13" s="301" t="s">
        <v>38</v>
      </c>
      <c r="G13" s="312" t="s">
        <v>179</v>
      </c>
      <c r="H13" s="313" t="s">
        <v>105</v>
      </c>
      <c r="I13" s="301" t="s">
        <v>95</v>
      </c>
      <c r="J13" s="301" t="s">
        <v>96</v>
      </c>
      <c r="K13" s="302" t="s">
        <v>97</v>
      </c>
      <c r="L13" s="90">
        <v>225</v>
      </c>
      <c r="M13" s="91">
        <f>L13/3.3-IF($U13=1,0.5,IF($U13=2,1.5,0))</f>
        <v>68.181818181818187</v>
      </c>
      <c r="N13" s="56">
        <f>RANK(M13,M$9:M$29,0)</f>
        <v>6</v>
      </c>
      <c r="O13" s="90">
        <v>228.5</v>
      </c>
      <c r="P13" s="91">
        <f>O13/3.3-IF($U13=1,0.5,IF($U13=2,1.5,0))</f>
        <v>69.242424242424249</v>
      </c>
      <c r="Q13" s="56">
        <f>RANK(P13,P$9:P$29,0)</f>
        <v>5</v>
      </c>
      <c r="R13" s="90">
        <v>231</v>
      </c>
      <c r="S13" s="91">
        <f>R13/3.3-IF($U13=1,0.5,IF($U13=2,1.5,0))</f>
        <v>70</v>
      </c>
      <c r="T13" s="56">
        <f>RANK(S13,S$9:S$29,0)</f>
        <v>4</v>
      </c>
      <c r="U13" s="92"/>
      <c r="V13" s="92"/>
      <c r="W13" s="90">
        <f>L13+O13+R13</f>
        <v>684.5</v>
      </c>
      <c r="X13" s="128"/>
      <c r="Y13" s="91">
        <f>ROUND(SUM(M13,P13,S13)/3,3)</f>
        <v>69.141000000000005</v>
      </c>
      <c r="Z13" s="93" t="s">
        <v>38</v>
      </c>
    </row>
    <row r="14" spans="1:26" s="86" customFormat="1" ht="28.5" customHeight="1">
      <c r="A14" s="211">
        <v>6</v>
      </c>
      <c r="B14" s="69"/>
      <c r="C14" s="341"/>
      <c r="D14" s="314" t="s">
        <v>452</v>
      </c>
      <c r="E14" s="313" t="s">
        <v>453</v>
      </c>
      <c r="F14" s="301" t="s">
        <v>38</v>
      </c>
      <c r="G14" s="312" t="s">
        <v>454</v>
      </c>
      <c r="H14" s="313" t="s">
        <v>455</v>
      </c>
      <c r="I14" s="301" t="s">
        <v>93</v>
      </c>
      <c r="J14" s="301" t="s">
        <v>83</v>
      </c>
      <c r="K14" s="302" t="s">
        <v>78</v>
      </c>
      <c r="L14" s="90">
        <v>220</v>
      </c>
      <c r="M14" s="91">
        <f>L14/3.3-IF($U14=1,0.5,IF($U14=2,1.5,0))</f>
        <v>66.666666666666671</v>
      </c>
      <c r="N14" s="56">
        <f>RANK(M14,M$9:M$29,0)</f>
        <v>8</v>
      </c>
      <c r="O14" s="90">
        <v>224.5</v>
      </c>
      <c r="P14" s="91">
        <f>O14/3.3-IF($U14=1,0.5,IF($U14=2,1.5,0))</f>
        <v>68.030303030303031</v>
      </c>
      <c r="Q14" s="56">
        <f>RANK(P14,P$9:P$29,0)</f>
        <v>7</v>
      </c>
      <c r="R14" s="90">
        <v>229</v>
      </c>
      <c r="S14" s="91">
        <f>R14/3.3-IF($U14=1,0.5,IF($U14=2,1.5,0))</f>
        <v>69.393939393939391</v>
      </c>
      <c r="T14" s="56">
        <f>RANK(S14,S$9:S$29,0)</f>
        <v>5</v>
      </c>
      <c r="U14" s="92"/>
      <c r="V14" s="92"/>
      <c r="W14" s="90">
        <f>L14+O14+R14</f>
        <v>673.5</v>
      </c>
      <c r="X14" s="128"/>
      <c r="Y14" s="91">
        <f>ROUND(SUM(M14,P14,S14)/3,3)</f>
        <v>68.03</v>
      </c>
      <c r="Z14" s="93" t="s">
        <v>38</v>
      </c>
    </row>
    <row r="15" spans="1:26" s="86" customFormat="1" ht="28.5" customHeight="1">
      <c r="A15" s="211">
        <v>7</v>
      </c>
      <c r="B15" s="69"/>
      <c r="C15" s="333"/>
      <c r="D15" s="314" t="s">
        <v>467</v>
      </c>
      <c r="E15" s="313" t="s">
        <v>468</v>
      </c>
      <c r="F15" s="301" t="s">
        <v>38</v>
      </c>
      <c r="G15" s="312" t="s">
        <v>469</v>
      </c>
      <c r="H15" s="313" t="s">
        <v>470</v>
      </c>
      <c r="I15" s="301" t="s">
        <v>273</v>
      </c>
      <c r="J15" s="301" t="s">
        <v>210</v>
      </c>
      <c r="K15" s="302" t="s">
        <v>97</v>
      </c>
      <c r="L15" s="90">
        <v>226</v>
      </c>
      <c r="M15" s="91">
        <f>L15/3.3-IF($U15=1,0.5,IF($U15=2,1.5,0))</f>
        <v>68.484848484848484</v>
      </c>
      <c r="N15" s="56">
        <f>RANK(M15,M$9:M$29,0)</f>
        <v>5</v>
      </c>
      <c r="O15" s="90">
        <v>225</v>
      </c>
      <c r="P15" s="91">
        <f>O15/3.3-IF($U15=1,0.5,IF($U15=2,1.5,0))</f>
        <v>68.181818181818187</v>
      </c>
      <c r="Q15" s="56">
        <f>RANK(P15,P$9:P$29,0)</f>
        <v>6</v>
      </c>
      <c r="R15" s="90">
        <v>218</v>
      </c>
      <c r="S15" s="91">
        <f>R15/3.3-IF($U15=1,0.5,IF($U15=2,1.5,0))</f>
        <v>66.060606060606062</v>
      </c>
      <c r="T15" s="56">
        <f>RANK(S15,S$9:S$29,0)</f>
        <v>10</v>
      </c>
      <c r="U15" s="92"/>
      <c r="V15" s="92"/>
      <c r="W15" s="90">
        <f>L15+O15+R15</f>
        <v>669</v>
      </c>
      <c r="X15" s="128"/>
      <c r="Y15" s="91">
        <f>ROUND(SUM(M15,P15,S15)/3,3)</f>
        <v>67.575999999999993</v>
      </c>
      <c r="Z15" s="93" t="s">
        <v>38</v>
      </c>
    </row>
    <row r="16" spans="1:26" s="86" customFormat="1" ht="28.5" customHeight="1">
      <c r="A16" s="211">
        <v>8</v>
      </c>
      <c r="B16" s="69"/>
      <c r="C16" s="315"/>
      <c r="D16" s="314" t="s">
        <v>462</v>
      </c>
      <c r="E16" s="313" t="s">
        <v>463</v>
      </c>
      <c r="F16" s="301">
        <v>2</v>
      </c>
      <c r="G16" s="312" t="s">
        <v>464</v>
      </c>
      <c r="H16" s="313" t="s">
        <v>465</v>
      </c>
      <c r="I16" s="301" t="s">
        <v>466</v>
      </c>
      <c r="J16" s="301" t="s">
        <v>210</v>
      </c>
      <c r="K16" s="302" t="s">
        <v>97</v>
      </c>
      <c r="L16" s="90">
        <v>221</v>
      </c>
      <c r="M16" s="91">
        <f>L16/3.3-IF($U16=1,0.5,IF($U16=2,1.5,0))</f>
        <v>66.469696969696969</v>
      </c>
      <c r="N16" s="56">
        <f>RANK(M16,M$9:M$29,0)</f>
        <v>9</v>
      </c>
      <c r="O16" s="90">
        <v>217</v>
      </c>
      <c r="P16" s="91">
        <f>O16/3.3-IF($U16=1,0.5,IF($U16=2,1.5,0))</f>
        <v>65.257575757575765</v>
      </c>
      <c r="Q16" s="56">
        <f>RANK(P16,P$9:P$29,0)</f>
        <v>8</v>
      </c>
      <c r="R16" s="90">
        <v>224</v>
      </c>
      <c r="S16" s="91">
        <f>R16/3.3-IF($U16=1,0.5,IF($U16=2,1.5,0))</f>
        <v>67.378787878787875</v>
      </c>
      <c r="T16" s="56">
        <f>RANK(S16,S$9:S$29,0)</f>
        <v>7</v>
      </c>
      <c r="U16" s="92">
        <v>1</v>
      </c>
      <c r="V16" s="92"/>
      <c r="W16" s="90">
        <f>L16+O16+R16</f>
        <v>662</v>
      </c>
      <c r="X16" s="128"/>
      <c r="Y16" s="91">
        <f>ROUND(SUM(M16,P16,S16)/3,3)</f>
        <v>66.369</v>
      </c>
      <c r="Z16" s="93" t="s">
        <v>38</v>
      </c>
    </row>
    <row r="17" spans="1:26" s="86" customFormat="1" ht="28.5" customHeight="1">
      <c r="A17" s="211">
        <v>9</v>
      </c>
      <c r="B17" s="69"/>
      <c r="C17" s="333"/>
      <c r="D17" s="322" t="s">
        <v>236</v>
      </c>
      <c r="E17" s="313" t="s">
        <v>235</v>
      </c>
      <c r="F17" s="301">
        <v>1</v>
      </c>
      <c r="G17" s="312" t="s">
        <v>381</v>
      </c>
      <c r="H17" s="313" t="s">
        <v>382</v>
      </c>
      <c r="I17" s="301" t="s">
        <v>62</v>
      </c>
      <c r="J17" s="301" t="s">
        <v>158</v>
      </c>
      <c r="K17" s="302" t="s">
        <v>147</v>
      </c>
      <c r="L17" s="90">
        <v>220.5</v>
      </c>
      <c r="M17" s="91">
        <f>L17/3.3-IF($U17=1,0.5,IF($U17=2,1.5,0))</f>
        <v>66.818181818181827</v>
      </c>
      <c r="N17" s="56">
        <f>RANK(M17,M$9:M$29,0)</f>
        <v>7</v>
      </c>
      <c r="O17" s="90">
        <v>214.5</v>
      </c>
      <c r="P17" s="91">
        <f>O17/3.3-IF($U17=1,0.5,IF($U17=2,1.5,0))</f>
        <v>65</v>
      </c>
      <c r="Q17" s="56">
        <f>RANK(P17,P$9:P$29,0)</f>
        <v>9</v>
      </c>
      <c r="R17" s="90">
        <v>219.5</v>
      </c>
      <c r="S17" s="91">
        <f>R17/3.3-IF($U17=1,0.5,IF($U17=2,1.5,0))</f>
        <v>66.515151515151516</v>
      </c>
      <c r="T17" s="56">
        <f>RANK(S17,S$9:S$29,0)</f>
        <v>9</v>
      </c>
      <c r="U17" s="92"/>
      <c r="V17" s="92"/>
      <c r="W17" s="90">
        <f>L17+O17+R17</f>
        <v>654.5</v>
      </c>
      <c r="X17" s="128"/>
      <c r="Y17" s="91">
        <f>ROUND(SUM(M17,P17,S17)/3,3)</f>
        <v>66.111000000000004</v>
      </c>
      <c r="Z17" s="93" t="s">
        <v>38</v>
      </c>
    </row>
    <row r="18" spans="1:26" s="86" customFormat="1" ht="28.5" customHeight="1">
      <c r="A18" s="211">
        <v>10</v>
      </c>
      <c r="B18" s="69"/>
      <c r="C18" s="333"/>
      <c r="D18" s="314" t="s">
        <v>383</v>
      </c>
      <c r="E18" s="313" t="s">
        <v>384</v>
      </c>
      <c r="F18" s="301">
        <v>2</v>
      </c>
      <c r="G18" s="312" t="s">
        <v>385</v>
      </c>
      <c r="H18" s="313" t="s">
        <v>386</v>
      </c>
      <c r="I18" s="301" t="s">
        <v>62</v>
      </c>
      <c r="J18" s="301" t="s">
        <v>60</v>
      </c>
      <c r="K18" s="302" t="s">
        <v>147</v>
      </c>
      <c r="L18" s="90">
        <v>214.5</v>
      </c>
      <c r="M18" s="91">
        <f>L18/3.3-IF($U18=1,0.5,IF($U18=2,1.5,0))</f>
        <v>65</v>
      </c>
      <c r="N18" s="56">
        <f>RANK(M18,M$9:M$29,0)</f>
        <v>12</v>
      </c>
      <c r="O18" s="90">
        <v>214</v>
      </c>
      <c r="P18" s="91">
        <f>O18/3.3-IF($U18=1,0.5,IF($U18=2,1.5,0))</f>
        <v>64.848484848484858</v>
      </c>
      <c r="Q18" s="56">
        <f>RANK(P18,P$9:P$29,0)</f>
        <v>10</v>
      </c>
      <c r="R18" s="90">
        <v>222</v>
      </c>
      <c r="S18" s="91">
        <f>R18/3.3-IF($U18=1,0.5,IF($U18=2,1.5,0))</f>
        <v>67.27272727272728</v>
      </c>
      <c r="T18" s="56">
        <f>RANK(S18,S$9:S$29,0)</f>
        <v>8</v>
      </c>
      <c r="U18" s="92"/>
      <c r="V18" s="92"/>
      <c r="W18" s="90">
        <f>L18+O18+R18</f>
        <v>650.5</v>
      </c>
      <c r="X18" s="128"/>
      <c r="Y18" s="91">
        <f>ROUND(SUM(M18,P18,S18)/3,3)</f>
        <v>65.706999999999994</v>
      </c>
      <c r="Z18" s="93">
        <v>1</v>
      </c>
    </row>
    <row r="19" spans="1:26" s="86" customFormat="1" ht="28.5" customHeight="1">
      <c r="A19" s="211">
        <v>11</v>
      </c>
      <c r="B19" s="69"/>
      <c r="C19" s="340"/>
      <c r="D19" s="314" t="s">
        <v>174</v>
      </c>
      <c r="E19" s="313" t="s">
        <v>160</v>
      </c>
      <c r="F19" s="301" t="s">
        <v>98</v>
      </c>
      <c r="G19" s="312" t="s">
        <v>175</v>
      </c>
      <c r="H19" s="313" t="s">
        <v>99</v>
      </c>
      <c r="I19" s="301" t="s">
        <v>62</v>
      </c>
      <c r="J19" s="301" t="s">
        <v>60</v>
      </c>
      <c r="K19" s="302" t="s">
        <v>147</v>
      </c>
      <c r="L19" s="90">
        <v>218</v>
      </c>
      <c r="M19" s="91">
        <f>L19/3.3-IF($U19=1,0.5,IF($U19=2,1.5,0))</f>
        <v>66.060606060606062</v>
      </c>
      <c r="N19" s="56">
        <f>RANK(M19,M$9:M$29,0)</f>
        <v>10</v>
      </c>
      <c r="O19" s="90">
        <v>212</v>
      </c>
      <c r="P19" s="91">
        <f>O19/3.3-IF($U19=1,0.5,IF($U19=2,1.5,0))</f>
        <v>64.242424242424249</v>
      </c>
      <c r="Q19" s="56">
        <f>RANK(P19,P$9:P$29,0)</f>
        <v>15</v>
      </c>
      <c r="R19" s="90">
        <v>213.5</v>
      </c>
      <c r="S19" s="91">
        <f>R19/3.3-IF($U19=1,0.5,IF($U19=2,1.5,0))</f>
        <v>64.696969696969703</v>
      </c>
      <c r="T19" s="56">
        <f>RANK(S19,S$9:S$29,0)</f>
        <v>16</v>
      </c>
      <c r="U19" s="92"/>
      <c r="V19" s="92"/>
      <c r="W19" s="90">
        <f>L19+O19+R19</f>
        <v>643.5</v>
      </c>
      <c r="X19" s="128"/>
      <c r="Y19" s="91">
        <f>ROUND(SUM(M19,P19,S19)/3,3)</f>
        <v>65</v>
      </c>
      <c r="Z19" s="93">
        <v>1</v>
      </c>
    </row>
    <row r="20" spans="1:26" s="86" customFormat="1" ht="28.5" customHeight="1">
      <c r="A20" s="211">
        <v>11</v>
      </c>
      <c r="B20" s="69"/>
      <c r="C20" s="340"/>
      <c r="D20" s="314" t="s">
        <v>440</v>
      </c>
      <c r="E20" s="313" t="s">
        <v>441</v>
      </c>
      <c r="F20" s="301">
        <v>1</v>
      </c>
      <c r="G20" s="312" t="s">
        <v>442</v>
      </c>
      <c r="H20" s="313" t="s">
        <v>443</v>
      </c>
      <c r="I20" s="301" t="s">
        <v>444</v>
      </c>
      <c r="J20" s="301" t="s">
        <v>445</v>
      </c>
      <c r="K20" s="302" t="s">
        <v>446</v>
      </c>
      <c r="L20" s="90">
        <v>214</v>
      </c>
      <c r="M20" s="91">
        <f>L20/3.3-IF($U20=1,0.5,IF($U20=2,1.5,0))</f>
        <v>64.848484848484858</v>
      </c>
      <c r="N20" s="56">
        <f>RANK(M20,M$9:M$29,0)</f>
        <v>14</v>
      </c>
      <c r="O20" s="90">
        <v>212.5</v>
      </c>
      <c r="P20" s="91">
        <f>O20/3.3-IF($U20=1,0.5,IF($U20=2,1.5,0))</f>
        <v>64.393939393939391</v>
      </c>
      <c r="Q20" s="56">
        <f>RANK(P20,P$9:P$29,0)</f>
        <v>13</v>
      </c>
      <c r="R20" s="90">
        <v>217</v>
      </c>
      <c r="S20" s="91">
        <f>R20/3.3-IF($U20=1,0.5,IF($U20=2,1.5,0))</f>
        <v>65.757575757575765</v>
      </c>
      <c r="T20" s="56">
        <f>RANK(S20,S$9:S$29,0)</f>
        <v>13</v>
      </c>
      <c r="U20" s="92"/>
      <c r="V20" s="92"/>
      <c r="W20" s="90">
        <f>L20+O20+R20</f>
        <v>643.5</v>
      </c>
      <c r="X20" s="128"/>
      <c r="Y20" s="91">
        <f>ROUND(SUM(M20,P20,S20)/3,3)</f>
        <v>65</v>
      </c>
      <c r="Z20" s="93">
        <v>1</v>
      </c>
    </row>
    <row r="21" spans="1:26" s="86" customFormat="1" ht="28.5" customHeight="1">
      <c r="A21" s="211">
        <v>11</v>
      </c>
      <c r="B21" s="69"/>
      <c r="C21" s="340"/>
      <c r="D21" s="314" t="s">
        <v>474</v>
      </c>
      <c r="E21" s="313" t="s">
        <v>475</v>
      </c>
      <c r="F21" s="301">
        <v>1</v>
      </c>
      <c r="G21" s="312" t="s">
        <v>476</v>
      </c>
      <c r="H21" s="313" t="s">
        <v>477</v>
      </c>
      <c r="I21" s="301" t="s">
        <v>478</v>
      </c>
      <c r="J21" s="301" t="s">
        <v>479</v>
      </c>
      <c r="K21" s="302" t="s">
        <v>480</v>
      </c>
      <c r="L21" s="90">
        <v>213</v>
      </c>
      <c r="M21" s="91">
        <f>L21/3.3-IF($U21=1,0.5,IF($U21=2,1.5,0))</f>
        <v>64.545454545454547</v>
      </c>
      <c r="N21" s="56">
        <f>RANK(M21,M$9:M$29,0)</f>
        <v>15</v>
      </c>
      <c r="O21" s="90">
        <v>213</v>
      </c>
      <c r="P21" s="91">
        <f>O21/3.3-IF($U21=1,0.5,IF($U21=2,1.5,0))</f>
        <v>64.545454545454547</v>
      </c>
      <c r="Q21" s="56">
        <f>RANK(P21,P$9:P$29,0)</f>
        <v>12</v>
      </c>
      <c r="R21" s="90">
        <v>217.5</v>
      </c>
      <c r="S21" s="91">
        <f>R21/3.3-IF($U21=1,0.5,IF($U21=2,1.5,0))</f>
        <v>65.909090909090907</v>
      </c>
      <c r="T21" s="56">
        <f>RANK(S21,S$9:S$29,0)</f>
        <v>11</v>
      </c>
      <c r="U21" s="92"/>
      <c r="V21" s="92"/>
      <c r="W21" s="90">
        <f>L21+O21+R21</f>
        <v>643.5</v>
      </c>
      <c r="X21" s="128"/>
      <c r="Y21" s="91">
        <f>ROUND(SUM(M21,P21,S21)/3,3)</f>
        <v>65</v>
      </c>
      <c r="Z21" s="93">
        <v>1</v>
      </c>
    </row>
    <row r="22" spans="1:26" s="86" customFormat="1" ht="28.5" customHeight="1">
      <c r="A22" s="211">
        <v>14</v>
      </c>
      <c r="B22" s="69"/>
      <c r="C22" s="333"/>
      <c r="D22" s="314" t="s">
        <v>387</v>
      </c>
      <c r="E22" s="313" t="s">
        <v>388</v>
      </c>
      <c r="F22" s="301">
        <v>2</v>
      </c>
      <c r="G22" s="312" t="s">
        <v>389</v>
      </c>
      <c r="H22" s="313" t="s">
        <v>390</v>
      </c>
      <c r="I22" s="457" t="s">
        <v>391</v>
      </c>
      <c r="J22" s="301" t="s">
        <v>293</v>
      </c>
      <c r="K22" s="302" t="s">
        <v>268</v>
      </c>
      <c r="L22" s="90">
        <v>213.5</v>
      </c>
      <c r="M22" s="91">
        <f>L22/3.3-IF($U22=1,0.5,IF($U22=2,1.5,0))</f>
        <v>64.196969696969703</v>
      </c>
      <c r="N22" s="56">
        <f>RANK(M22,M$9:M$29,0)</f>
        <v>16</v>
      </c>
      <c r="O22" s="90">
        <v>215</v>
      </c>
      <c r="P22" s="91">
        <f>O22/3.3-IF($U22=1,0.5,IF($U22=2,1.5,0))</f>
        <v>64.651515151515156</v>
      </c>
      <c r="Q22" s="56">
        <f>RANK(P22,P$9:P$29,0)</f>
        <v>11</v>
      </c>
      <c r="R22" s="90">
        <v>219</v>
      </c>
      <c r="S22" s="91">
        <f>R22/3.3-IF($U22=1,0.5,IF($U22=2,1.5,0))</f>
        <v>65.863636363636374</v>
      </c>
      <c r="T22" s="56">
        <f>RANK(S22,S$9:S$29,0)</f>
        <v>12</v>
      </c>
      <c r="U22" s="92">
        <v>1</v>
      </c>
      <c r="V22" s="92"/>
      <c r="W22" s="90">
        <f>L22+O22+R22</f>
        <v>647.5</v>
      </c>
      <c r="X22" s="128"/>
      <c r="Y22" s="91">
        <f>ROUND(SUM(M22,P22,S22)/3,3)</f>
        <v>64.903999999999996</v>
      </c>
      <c r="Z22" s="93">
        <v>1</v>
      </c>
    </row>
    <row r="23" spans="1:26" s="86" customFormat="1" ht="28.5" customHeight="1">
      <c r="A23" s="211">
        <v>15</v>
      </c>
      <c r="B23" s="69"/>
      <c r="C23" s="340"/>
      <c r="D23" s="314" t="s">
        <v>170</v>
      </c>
      <c r="E23" s="313" t="s">
        <v>156</v>
      </c>
      <c r="F23" s="301">
        <v>1</v>
      </c>
      <c r="G23" s="312" t="s">
        <v>171</v>
      </c>
      <c r="H23" s="313" t="s">
        <v>157</v>
      </c>
      <c r="I23" s="301" t="s">
        <v>62</v>
      </c>
      <c r="J23" s="301" t="s">
        <v>158</v>
      </c>
      <c r="K23" s="302" t="s">
        <v>147</v>
      </c>
      <c r="L23" s="90">
        <v>214.5</v>
      </c>
      <c r="M23" s="91">
        <f>L23/3.3-IF($U23=1,0.5,IF($U23=2,1.5,0))</f>
        <v>65</v>
      </c>
      <c r="N23" s="56">
        <f>RANK(M23,M$9:M$29,0)</f>
        <v>12</v>
      </c>
      <c r="O23" s="90">
        <v>210.5</v>
      </c>
      <c r="P23" s="91">
        <f>O23/3.3-IF($U23=1,0.5,IF($U23=2,1.5,0))</f>
        <v>63.787878787878789</v>
      </c>
      <c r="Q23" s="56">
        <f>RANK(P23,P$9:P$29,0)</f>
        <v>17</v>
      </c>
      <c r="R23" s="90">
        <v>217</v>
      </c>
      <c r="S23" s="91">
        <f>R23/3.3-IF($U23=1,0.5,IF($U23=2,1.5,0))</f>
        <v>65.757575757575765</v>
      </c>
      <c r="T23" s="56">
        <f>RANK(S23,S$9:S$29,0)</f>
        <v>13</v>
      </c>
      <c r="U23" s="92"/>
      <c r="V23" s="92"/>
      <c r="W23" s="90">
        <f>L23+O23+R23</f>
        <v>642</v>
      </c>
      <c r="X23" s="128"/>
      <c r="Y23" s="91">
        <f>ROUND(SUM(M23,P23,S23)/3,3)</f>
        <v>64.847999999999999</v>
      </c>
      <c r="Z23" s="93">
        <v>1</v>
      </c>
    </row>
    <row r="24" spans="1:26" s="86" customFormat="1" ht="28.5" customHeight="1">
      <c r="A24" s="211">
        <v>16</v>
      </c>
      <c r="B24" s="69"/>
      <c r="C24" s="317"/>
      <c r="D24" s="314" t="s">
        <v>471</v>
      </c>
      <c r="E24" s="313" t="s">
        <v>472</v>
      </c>
      <c r="F24" s="301" t="s">
        <v>8</v>
      </c>
      <c r="G24" s="312" t="s">
        <v>458</v>
      </c>
      <c r="H24" s="313" t="s">
        <v>459</v>
      </c>
      <c r="I24" s="301" t="s">
        <v>460</v>
      </c>
      <c r="J24" s="301" t="s">
        <v>461</v>
      </c>
      <c r="K24" s="302" t="s">
        <v>473</v>
      </c>
      <c r="L24" s="90">
        <v>217.5</v>
      </c>
      <c r="M24" s="91">
        <f>L24/3.3-IF($U24=1,0.5,IF($U24=2,1.5,0))</f>
        <v>65.909090909090907</v>
      </c>
      <c r="N24" s="56">
        <f>RANK(M24,M$9:M$29,0)</f>
        <v>11</v>
      </c>
      <c r="O24" s="90">
        <v>211.5</v>
      </c>
      <c r="P24" s="91">
        <f>O24/3.3-IF($U24=1,0.5,IF($U24=2,1.5,0))</f>
        <v>64.090909090909093</v>
      </c>
      <c r="Q24" s="56">
        <f>RANK(P24,P$9:P$29,0)</f>
        <v>16</v>
      </c>
      <c r="R24" s="90">
        <v>211</v>
      </c>
      <c r="S24" s="91">
        <f>R24/3.3-IF($U24=1,0.5,IF($U24=2,1.5,0))</f>
        <v>63.939393939393945</v>
      </c>
      <c r="T24" s="56">
        <f>RANK(S24,S$9:S$29,0)</f>
        <v>18</v>
      </c>
      <c r="U24" s="92"/>
      <c r="V24" s="92"/>
      <c r="W24" s="90">
        <f>L24+O24+R24</f>
        <v>640</v>
      </c>
      <c r="X24" s="128"/>
      <c r="Y24" s="91">
        <f>ROUND(SUM(M24,P24,S24)/3,3)</f>
        <v>64.646000000000001</v>
      </c>
      <c r="Z24" s="93">
        <v>1</v>
      </c>
    </row>
    <row r="25" spans="1:26" s="86" customFormat="1" ht="28.5" customHeight="1">
      <c r="A25" s="211">
        <v>17</v>
      </c>
      <c r="B25" s="69"/>
      <c r="C25" s="316"/>
      <c r="D25" s="314" t="s">
        <v>176</v>
      </c>
      <c r="E25" s="313" t="s">
        <v>161</v>
      </c>
      <c r="F25" s="301">
        <v>2</v>
      </c>
      <c r="G25" s="312" t="s">
        <v>177</v>
      </c>
      <c r="H25" s="313" t="s">
        <v>162</v>
      </c>
      <c r="I25" s="301" t="s">
        <v>62</v>
      </c>
      <c r="J25" s="301" t="s">
        <v>60</v>
      </c>
      <c r="K25" s="302" t="s">
        <v>147</v>
      </c>
      <c r="L25" s="90">
        <v>209</v>
      </c>
      <c r="M25" s="91">
        <f>L25/3.3-IF($U25=1,0.5,IF($U25=2,1.5,0))</f>
        <v>63.333333333333336</v>
      </c>
      <c r="N25" s="56">
        <f>RANK(M25,M$9:M$29,0)</f>
        <v>18</v>
      </c>
      <c r="O25" s="90">
        <v>212.5</v>
      </c>
      <c r="P25" s="91">
        <f>O25/3.3-IF($U25=1,0.5,IF($U25=2,1.5,0))</f>
        <v>64.393939393939391</v>
      </c>
      <c r="Q25" s="56">
        <f>RANK(P25,P$9:P$29,0)</f>
        <v>13</v>
      </c>
      <c r="R25" s="90">
        <v>217</v>
      </c>
      <c r="S25" s="91">
        <f>R25/3.3-IF($U25=1,0.5,IF($U25=2,1.5,0))</f>
        <v>65.757575757575765</v>
      </c>
      <c r="T25" s="56">
        <f>RANK(S25,S$9:S$29,0)</f>
        <v>13</v>
      </c>
      <c r="U25" s="92"/>
      <c r="V25" s="92"/>
      <c r="W25" s="90">
        <f>L25+O25+R25</f>
        <v>638.5</v>
      </c>
      <c r="X25" s="128"/>
      <c r="Y25" s="91">
        <f>ROUND(SUM(M25,P25,S25)/3,3)</f>
        <v>64.495000000000005</v>
      </c>
      <c r="Z25" s="93">
        <v>1</v>
      </c>
    </row>
    <row r="26" spans="1:26" s="86" customFormat="1" ht="28.5" customHeight="1">
      <c r="A26" s="211">
        <v>18</v>
      </c>
      <c r="B26" s="69"/>
      <c r="C26" s="316"/>
      <c r="D26" s="314" t="s">
        <v>172</v>
      </c>
      <c r="E26" s="313" t="s">
        <v>100</v>
      </c>
      <c r="F26" s="301">
        <v>2</v>
      </c>
      <c r="G26" s="312" t="s">
        <v>173</v>
      </c>
      <c r="H26" s="313" t="s">
        <v>159</v>
      </c>
      <c r="I26" s="301" t="s">
        <v>62</v>
      </c>
      <c r="J26" s="301" t="s">
        <v>60</v>
      </c>
      <c r="K26" s="302" t="s">
        <v>147</v>
      </c>
      <c r="L26" s="90">
        <v>209.5</v>
      </c>
      <c r="M26" s="91">
        <f>L26/3.3-IF($U26=1,0.5,IF($U26=2,1.5,0))</f>
        <v>63.484848484848492</v>
      </c>
      <c r="N26" s="56">
        <f>RANK(M26,M$9:M$29,0)</f>
        <v>17</v>
      </c>
      <c r="O26" s="90">
        <v>210</v>
      </c>
      <c r="P26" s="91">
        <f>O26/3.3-IF($U26=1,0.5,IF($U26=2,1.5,0))</f>
        <v>63.63636363636364</v>
      </c>
      <c r="Q26" s="56">
        <f>RANK(P26,P$9:P$29,0)</f>
        <v>19</v>
      </c>
      <c r="R26" s="90">
        <v>212.5</v>
      </c>
      <c r="S26" s="91">
        <f>R26/3.3-IF($U26=1,0.5,IF($U26=2,1.5,0))</f>
        <v>64.393939393939391</v>
      </c>
      <c r="T26" s="56">
        <f>RANK(S26,S$9:S$29,0)</f>
        <v>17</v>
      </c>
      <c r="U26" s="92"/>
      <c r="V26" s="92"/>
      <c r="W26" s="90">
        <f>L26+O26+R26</f>
        <v>632</v>
      </c>
      <c r="X26" s="128"/>
      <c r="Y26" s="91">
        <f>ROUND(SUM(M26,P26,S26)/3,3)</f>
        <v>63.838000000000001</v>
      </c>
      <c r="Z26" s="93">
        <v>2</v>
      </c>
    </row>
    <row r="27" spans="1:26" s="86" customFormat="1" ht="28.5" customHeight="1">
      <c r="A27" s="211">
        <v>19</v>
      </c>
      <c r="B27" s="69"/>
      <c r="C27" s="340"/>
      <c r="D27" s="314" t="s">
        <v>222</v>
      </c>
      <c r="E27" s="313" t="s">
        <v>214</v>
      </c>
      <c r="F27" s="301" t="s">
        <v>8</v>
      </c>
      <c r="G27" s="312" t="s">
        <v>223</v>
      </c>
      <c r="H27" s="313" t="s">
        <v>215</v>
      </c>
      <c r="I27" s="301" t="s">
        <v>216</v>
      </c>
      <c r="J27" s="301" t="s">
        <v>118</v>
      </c>
      <c r="K27" s="302" t="s">
        <v>78</v>
      </c>
      <c r="L27" s="90">
        <v>202.5</v>
      </c>
      <c r="M27" s="91">
        <f>L27/3.3-IF($U27=1,0.5,IF($U27=2,1.5,0))-0.5</f>
        <v>60.863636363636367</v>
      </c>
      <c r="N27" s="56">
        <f>RANK(M27,M$9:M$29,0)</f>
        <v>19</v>
      </c>
      <c r="O27" s="90">
        <v>205</v>
      </c>
      <c r="P27" s="91">
        <f>O27/3.3-IF($U27=1,0.5,IF($U27=2,1.5,0))</f>
        <v>62.121212121212125</v>
      </c>
      <c r="Q27" s="56">
        <f>RANK(P27,P$9:P$29,0)</f>
        <v>21</v>
      </c>
      <c r="R27" s="90">
        <v>205.5</v>
      </c>
      <c r="S27" s="91">
        <f>R27/3.3-IF($U27=1,0.5,IF($U27=2,1.5,0))</f>
        <v>62.272727272727273</v>
      </c>
      <c r="T27" s="56">
        <f>RANK(S27,S$9:S$29,0)</f>
        <v>19</v>
      </c>
      <c r="U27" s="92"/>
      <c r="V27" s="92">
        <v>1</v>
      </c>
      <c r="W27" s="90">
        <f>L27+O27+R27</f>
        <v>613</v>
      </c>
      <c r="X27" s="128"/>
      <c r="Y27" s="91">
        <f>ROUND(SUM(M27,P27,S27)/3,3)</f>
        <v>61.753</v>
      </c>
      <c r="Z27" s="93">
        <v>3</v>
      </c>
    </row>
    <row r="28" spans="1:26" s="86" customFormat="1" ht="28.5" customHeight="1">
      <c r="A28" s="211">
        <v>20</v>
      </c>
      <c r="B28" s="69"/>
      <c r="C28" s="333"/>
      <c r="D28" s="314" t="s">
        <v>481</v>
      </c>
      <c r="E28" s="313" t="s">
        <v>482</v>
      </c>
      <c r="F28" s="301">
        <v>3</v>
      </c>
      <c r="G28" s="312" t="s">
        <v>483</v>
      </c>
      <c r="H28" s="313" t="s">
        <v>484</v>
      </c>
      <c r="I28" s="301" t="s">
        <v>485</v>
      </c>
      <c r="J28" s="301" t="s">
        <v>485</v>
      </c>
      <c r="K28" s="302" t="s">
        <v>486</v>
      </c>
      <c r="L28" s="90">
        <v>194</v>
      </c>
      <c r="M28" s="91">
        <f>L28/3.3-IF($U28=1,0.5,IF($U28=2,1.5,0))</f>
        <v>58.787878787878789</v>
      </c>
      <c r="N28" s="56">
        <f>RANK(M28,M$9:M$29,0)</f>
        <v>21</v>
      </c>
      <c r="O28" s="90">
        <v>210.5</v>
      </c>
      <c r="P28" s="91">
        <f>O28/3.3-IF($U28=1,0.5,IF($U28=2,1.5,0))</f>
        <v>63.787878787878789</v>
      </c>
      <c r="Q28" s="56">
        <f>RANK(P28,P$9:P$29,0)</f>
        <v>17</v>
      </c>
      <c r="R28" s="90">
        <v>203.5</v>
      </c>
      <c r="S28" s="91">
        <f>R28/3.3-IF($U28=1,0.5,IF($U28=2,1.5,0))</f>
        <v>61.666666666666671</v>
      </c>
      <c r="T28" s="56">
        <f>RANK(S28,S$9:S$29,0)</f>
        <v>21</v>
      </c>
      <c r="U28" s="92"/>
      <c r="V28" s="92"/>
      <c r="W28" s="90">
        <f>L28+O28+R28</f>
        <v>608</v>
      </c>
      <c r="X28" s="128"/>
      <c r="Y28" s="91">
        <f>ROUND(SUM(M28,P28,S28)/3,3)</f>
        <v>61.414000000000001</v>
      </c>
      <c r="Z28" s="93">
        <v>3</v>
      </c>
    </row>
    <row r="29" spans="1:26" s="86" customFormat="1" ht="28.5" customHeight="1">
      <c r="A29" s="211">
        <v>21</v>
      </c>
      <c r="B29" s="69"/>
      <c r="C29" s="316"/>
      <c r="D29" s="314" t="s">
        <v>456</v>
      </c>
      <c r="E29" s="313" t="s">
        <v>457</v>
      </c>
      <c r="F29" s="301" t="s">
        <v>8</v>
      </c>
      <c r="G29" s="312" t="s">
        <v>458</v>
      </c>
      <c r="H29" s="313" t="s">
        <v>459</v>
      </c>
      <c r="I29" s="301" t="s">
        <v>460</v>
      </c>
      <c r="J29" s="301" t="s">
        <v>461</v>
      </c>
      <c r="K29" s="302" t="s">
        <v>473</v>
      </c>
      <c r="L29" s="90">
        <v>196.5</v>
      </c>
      <c r="M29" s="91">
        <f>L29/3.3-IF($U29=1,0.5,IF($U29=2,1.5,0))</f>
        <v>59.545454545454547</v>
      </c>
      <c r="N29" s="56">
        <f>RANK(M29,M$9:M$29,0)</f>
        <v>20</v>
      </c>
      <c r="O29" s="90">
        <v>205.5</v>
      </c>
      <c r="P29" s="91">
        <f>O29/3.3-IF($U29=1,0.5,IF($U29=2,1.5,0))</f>
        <v>62.272727272727273</v>
      </c>
      <c r="Q29" s="56">
        <f>RANK(P29,P$9:P$29,0)</f>
        <v>20</v>
      </c>
      <c r="R29" s="90">
        <v>204.5</v>
      </c>
      <c r="S29" s="91">
        <f>R29/3.3-IF($U29=1,0.5,IF($U29=2,1.5,0))</f>
        <v>61.969696969696976</v>
      </c>
      <c r="T29" s="56">
        <f>RANK(S29,S$9:S$29,0)</f>
        <v>20</v>
      </c>
      <c r="U29" s="92"/>
      <c r="V29" s="92"/>
      <c r="W29" s="90">
        <f>L29+O29+R29</f>
        <v>606.5</v>
      </c>
      <c r="X29" s="128"/>
      <c r="Y29" s="91">
        <f>ROUND(SUM(M29,P29,S29)/3,3)</f>
        <v>61.262999999999998</v>
      </c>
      <c r="Z29" s="93">
        <v>3</v>
      </c>
    </row>
    <row r="30" spans="1:26" ht="27" customHeight="1">
      <c r="A30" s="94"/>
      <c r="B30" s="94"/>
      <c r="C30" s="94"/>
      <c r="D30" s="94" t="s">
        <v>16</v>
      </c>
      <c r="E30" s="94"/>
      <c r="F30" s="94"/>
      <c r="G30" s="94"/>
      <c r="H30" s="94"/>
      <c r="J30" s="94"/>
      <c r="K30" s="99" t="s">
        <v>81</v>
      </c>
      <c r="L30" s="11"/>
      <c r="M30" s="12"/>
      <c r="N30" s="94"/>
      <c r="O30" s="95"/>
      <c r="P30" s="96"/>
      <c r="Q30" s="94"/>
      <c r="R30" s="95"/>
      <c r="S30" s="96"/>
      <c r="T30" s="94"/>
      <c r="U30" s="94"/>
      <c r="V30" s="94"/>
      <c r="W30" s="94"/>
      <c r="X30" s="94"/>
      <c r="Y30" s="96"/>
      <c r="Z30" s="94"/>
    </row>
    <row r="31" spans="1:26" ht="27" customHeight="1">
      <c r="A31" s="94"/>
      <c r="B31" s="94"/>
      <c r="C31" s="94"/>
      <c r="D31" s="94" t="s">
        <v>9</v>
      </c>
      <c r="E31" s="94"/>
      <c r="F31" s="94"/>
      <c r="G31" s="94"/>
      <c r="H31" s="94"/>
      <c r="J31" s="94"/>
      <c r="K31" s="2" t="s">
        <v>107</v>
      </c>
      <c r="L31" s="11"/>
      <c r="M31" s="13"/>
      <c r="O31" s="95"/>
      <c r="P31" s="96"/>
      <c r="Q31" s="94"/>
      <c r="R31" s="95"/>
      <c r="S31" s="96"/>
      <c r="T31" s="94"/>
      <c r="U31" s="94"/>
      <c r="V31" s="94"/>
      <c r="W31" s="94"/>
      <c r="X31" s="94"/>
      <c r="Y31" s="96"/>
      <c r="Z31" s="94"/>
    </row>
    <row r="32" spans="1:26">
      <c r="L32" s="11"/>
      <c r="M32" s="12"/>
      <c r="O32" s="73"/>
      <c r="P32" s="73"/>
      <c r="R32" s="73"/>
      <c r="S32" s="73"/>
      <c r="Y32" s="73"/>
    </row>
    <row r="33" spans="11:25">
      <c r="K33" s="12"/>
      <c r="L33" s="11"/>
      <c r="M33" s="12"/>
      <c r="O33" s="73"/>
      <c r="P33" s="73"/>
      <c r="R33" s="73"/>
      <c r="S33" s="73"/>
      <c r="Y33" s="73"/>
    </row>
  </sheetData>
  <sortState ref="A9:Z29">
    <sortCondition descending="1" ref="Y9:Y29"/>
  </sortState>
  <mergeCells count="24">
    <mergeCell ref="Z7:Z8"/>
    <mergeCell ref="R7:T7"/>
    <mergeCell ref="U7:U8"/>
    <mergeCell ref="V7:V8"/>
    <mergeCell ref="W7:W8"/>
    <mergeCell ref="X7:X8"/>
    <mergeCell ref="Y7:Y8"/>
    <mergeCell ref="O7:Q7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N7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9"/>
  <sheetViews>
    <sheetView view="pageBreakPreview" zoomScaleNormal="100" zoomScaleSheetLayoutView="100" workbookViewId="0">
      <selection activeCell="L13" sqref="L13"/>
    </sheetView>
  </sheetViews>
  <sheetFormatPr defaultRowHeight="12.75"/>
  <cols>
    <col min="1" max="1" width="5" style="130" customWidth="1"/>
    <col min="2" max="3" width="4.7109375" style="130" hidden="1" customWidth="1"/>
    <col min="4" max="4" width="17.85546875" style="130" customWidth="1"/>
    <col min="5" max="5" width="8.28515625" style="130" customWidth="1"/>
    <col min="6" max="6" width="6" style="130" customWidth="1"/>
    <col min="7" max="7" width="28" style="130" customWidth="1"/>
    <col min="8" max="8" width="8.7109375" style="130" customWidth="1"/>
    <col min="9" max="9" width="15" style="130" customWidth="1"/>
    <col min="10" max="10" width="12.7109375" style="130" hidden="1" customWidth="1"/>
    <col min="11" max="11" width="25.28515625" style="130" customWidth="1"/>
    <col min="12" max="13" width="12.85546875" style="130" customWidth="1"/>
    <col min="14" max="14" width="9.85546875" style="130" customWidth="1"/>
    <col min="15" max="256" width="9.140625" style="130"/>
    <col min="257" max="257" width="5" style="130" customWidth="1"/>
    <col min="258" max="259" width="0" style="130" hidden="1" customWidth="1"/>
    <col min="260" max="260" width="17.85546875" style="130" customWidth="1"/>
    <col min="261" max="261" width="8.28515625" style="130" customWidth="1"/>
    <col min="262" max="262" width="6" style="130" customWidth="1"/>
    <col min="263" max="263" width="28" style="130" customWidth="1"/>
    <col min="264" max="264" width="8.7109375" style="130" customWidth="1"/>
    <col min="265" max="265" width="15" style="130" customWidth="1"/>
    <col min="266" max="266" width="0" style="130" hidden="1" customWidth="1"/>
    <col min="267" max="267" width="25" style="130" customWidth="1"/>
    <col min="268" max="269" width="12.85546875" style="130" customWidth="1"/>
    <col min="270" max="270" width="9.85546875" style="130" customWidth="1"/>
    <col min="271" max="512" width="9.140625" style="130"/>
    <col min="513" max="513" width="5" style="130" customWidth="1"/>
    <col min="514" max="515" width="0" style="130" hidden="1" customWidth="1"/>
    <col min="516" max="516" width="17.85546875" style="130" customWidth="1"/>
    <col min="517" max="517" width="8.28515625" style="130" customWidth="1"/>
    <col min="518" max="518" width="6" style="130" customWidth="1"/>
    <col min="519" max="519" width="28" style="130" customWidth="1"/>
    <col min="520" max="520" width="8.7109375" style="130" customWidth="1"/>
    <col min="521" max="521" width="15" style="130" customWidth="1"/>
    <col min="522" max="522" width="0" style="130" hidden="1" customWidth="1"/>
    <col min="523" max="523" width="25" style="130" customWidth="1"/>
    <col min="524" max="525" width="12.85546875" style="130" customWidth="1"/>
    <col min="526" max="526" width="9.85546875" style="130" customWidth="1"/>
    <col min="527" max="768" width="9.140625" style="130"/>
    <col min="769" max="769" width="5" style="130" customWidth="1"/>
    <col min="770" max="771" width="0" style="130" hidden="1" customWidth="1"/>
    <col min="772" max="772" width="17.85546875" style="130" customWidth="1"/>
    <col min="773" max="773" width="8.28515625" style="130" customWidth="1"/>
    <col min="774" max="774" width="6" style="130" customWidth="1"/>
    <col min="775" max="775" width="28" style="130" customWidth="1"/>
    <col min="776" max="776" width="8.7109375" style="130" customWidth="1"/>
    <col min="777" max="777" width="15" style="130" customWidth="1"/>
    <col min="778" max="778" width="0" style="130" hidden="1" customWidth="1"/>
    <col min="779" max="779" width="25" style="130" customWidth="1"/>
    <col min="780" max="781" width="12.85546875" style="130" customWidth="1"/>
    <col min="782" max="782" width="9.85546875" style="130" customWidth="1"/>
    <col min="783" max="1024" width="9.140625" style="130"/>
    <col min="1025" max="1025" width="5" style="130" customWidth="1"/>
    <col min="1026" max="1027" width="0" style="130" hidden="1" customWidth="1"/>
    <col min="1028" max="1028" width="17.85546875" style="130" customWidth="1"/>
    <col min="1029" max="1029" width="8.28515625" style="130" customWidth="1"/>
    <col min="1030" max="1030" width="6" style="130" customWidth="1"/>
    <col min="1031" max="1031" width="28" style="130" customWidth="1"/>
    <col min="1032" max="1032" width="8.7109375" style="130" customWidth="1"/>
    <col min="1033" max="1033" width="15" style="130" customWidth="1"/>
    <col min="1034" max="1034" width="0" style="130" hidden="1" customWidth="1"/>
    <col min="1035" max="1035" width="25" style="130" customWidth="1"/>
    <col min="1036" max="1037" width="12.85546875" style="130" customWidth="1"/>
    <col min="1038" max="1038" width="9.85546875" style="130" customWidth="1"/>
    <col min="1039" max="1280" width="9.140625" style="130"/>
    <col min="1281" max="1281" width="5" style="130" customWidth="1"/>
    <col min="1282" max="1283" width="0" style="130" hidden="1" customWidth="1"/>
    <col min="1284" max="1284" width="17.85546875" style="130" customWidth="1"/>
    <col min="1285" max="1285" width="8.28515625" style="130" customWidth="1"/>
    <col min="1286" max="1286" width="6" style="130" customWidth="1"/>
    <col min="1287" max="1287" width="28" style="130" customWidth="1"/>
    <col min="1288" max="1288" width="8.7109375" style="130" customWidth="1"/>
    <col min="1289" max="1289" width="15" style="130" customWidth="1"/>
    <col min="1290" max="1290" width="0" style="130" hidden="1" customWidth="1"/>
    <col min="1291" max="1291" width="25" style="130" customWidth="1"/>
    <col min="1292" max="1293" width="12.85546875" style="130" customWidth="1"/>
    <col min="1294" max="1294" width="9.85546875" style="130" customWidth="1"/>
    <col min="1295" max="1536" width="9.140625" style="130"/>
    <col min="1537" max="1537" width="5" style="130" customWidth="1"/>
    <col min="1538" max="1539" width="0" style="130" hidden="1" customWidth="1"/>
    <col min="1540" max="1540" width="17.85546875" style="130" customWidth="1"/>
    <col min="1541" max="1541" width="8.28515625" style="130" customWidth="1"/>
    <col min="1542" max="1542" width="6" style="130" customWidth="1"/>
    <col min="1543" max="1543" width="28" style="130" customWidth="1"/>
    <col min="1544" max="1544" width="8.7109375" style="130" customWidth="1"/>
    <col min="1545" max="1545" width="15" style="130" customWidth="1"/>
    <col min="1546" max="1546" width="0" style="130" hidden="1" customWidth="1"/>
    <col min="1547" max="1547" width="25" style="130" customWidth="1"/>
    <col min="1548" max="1549" width="12.85546875" style="130" customWidth="1"/>
    <col min="1550" max="1550" width="9.85546875" style="130" customWidth="1"/>
    <col min="1551" max="1792" width="9.140625" style="130"/>
    <col min="1793" max="1793" width="5" style="130" customWidth="1"/>
    <col min="1794" max="1795" width="0" style="130" hidden="1" customWidth="1"/>
    <col min="1796" max="1796" width="17.85546875" style="130" customWidth="1"/>
    <col min="1797" max="1797" width="8.28515625" style="130" customWidth="1"/>
    <col min="1798" max="1798" width="6" style="130" customWidth="1"/>
    <col min="1799" max="1799" width="28" style="130" customWidth="1"/>
    <col min="1800" max="1800" width="8.7109375" style="130" customWidth="1"/>
    <col min="1801" max="1801" width="15" style="130" customWidth="1"/>
    <col min="1802" max="1802" width="0" style="130" hidden="1" customWidth="1"/>
    <col min="1803" max="1803" width="25" style="130" customWidth="1"/>
    <col min="1804" max="1805" width="12.85546875" style="130" customWidth="1"/>
    <col min="1806" max="1806" width="9.85546875" style="130" customWidth="1"/>
    <col min="1807" max="2048" width="9.140625" style="130"/>
    <col min="2049" max="2049" width="5" style="130" customWidth="1"/>
    <col min="2050" max="2051" width="0" style="130" hidden="1" customWidth="1"/>
    <col min="2052" max="2052" width="17.85546875" style="130" customWidth="1"/>
    <col min="2053" max="2053" width="8.28515625" style="130" customWidth="1"/>
    <col min="2054" max="2054" width="6" style="130" customWidth="1"/>
    <col min="2055" max="2055" width="28" style="130" customWidth="1"/>
    <col min="2056" max="2056" width="8.7109375" style="130" customWidth="1"/>
    <col min="2057" max="2057" width="15" style="130" customWidth="1"/>
    <col min="2058" max="2058" width="0" style="130" hidden="1" customWidth="1"/>
    <col min="2059" max="2059" width="25" style="130" customWidth="1"/>
    <col min="2060" max="2061" width="12.85546875" style="130" customWidth="1"/>
    <col min="2062" max="2062" width="9.85546875" style="130" customWidth="1"/>
    <col min="2063" max="2304" width="9.140625" style="130"/>
    <col min="2305" max="2305" width="5" style="130" customWidth="1"/>
    <col min="2306" max="2307" width="0" style="130" hidden="1" customWidth="1"/>
    <col min="2308" max="2308" width="17.85546875" style="130" customWidth="1"/>
    <col min="2309" max="2309" width="8.28515625" style="130" customWidth="1"/>
    <col min="2310" max="2310" width="6" style="130" customWidth="1"/>
    <col min="2311" max="2311" width="28" style="130" customWidth="1"/>
    <col min="2312" max="2312" width="8.7109375" style="130" customWidth="1"/>
    <col min="2313" max="2313" width="15" style="130" customWidth="1"/>
    <col min="2314" max="2314" width="0" style="130" hidden="1" customWidth="1"/>
    <col min="2315" max="2315" width="25" style="130" customWidth="1"/>
    <col min="2316" max="2317" width="12.85546875" style="130" customWidth="1"/>
    <col min="2318" max="2318" width="9.85546875" style="130" customWidth="1"/>
    <col min="2319" max="2560" width="9.140625" style="130"/>
    <col min="2561" max="2561" width="5" style="130" customWidth="1"/>
    <col min="2562" max="2563" width="0" style="130" hidden="1" customWidth="1"/>
    <col min="2564" max="2564" width="17.85546875" style="130" customWidth="1"/>
    <col min="2565" max="2565" width="8.28515625" style="130" customWidth="1"/>
    <col min="2566" max="2566" width="6" style="130" customWidth="1"/>
    <col min="2567" max="2567" width="28" style="130" customWidth="1"/>
    <col min="2568" max="2568" width="8.7109375" style="130" customWidth="1"/>
    <col min="2569" max="2569" width="15" style="130" customWidth="1"/>
    <col min="2570" max="2570" width="0" style="130" hidden="1" customWidth="1"/>
    <col min="2571" max="2571" width="25" style="130" customWidth="1"/>
    <col min="2572" max="2573" width="12.85546875" style="130" customWidth="1"/>
    <col min="2574" max="2574" width="9.85546875" style="130" customWidth="1"/>
    <col min="2575" max="2816" width="9.140625" style="130"/>
    <col min="2817" max="2817" width="5" style="130" customWidth="1"/>
    <col min="2818" max="2819" width="0" style="130" hidden="1" customWidth="1"/>
    <col min="2820" max="2820" width="17.85546875" style="130" customWidth="1"/>
    <col min="2821" max="2821" width="8.28515625" style="130" customWidth="1"/>
    <col min="2822" max="2822" width="6" style="130" customWidth="1"/>
    <col min="2823" max="2823" width="28" style="130" customWidth="1"/>
    <col min="2824" max="2824" width="8.7109375" style="130" customWidth="1"/>
    <col min="2825" max="2825" width="15" style="130" customWidth="1"/>
    <col min="2826" max="2826" width="0" style="130" hidden="1" customWidth="1"/>
    <col min="2827" max="2827" width="25" style="130" customWidth="1"/>
    <col min="2828" max="2829" width="12.85546875" style="130" customWidth="1"/>
    <col min="2830" max="2830" width="9.85546875" style="130" customWidth="1"/>
    <col min="2831" max="3072" width="9.140625" style="130"/>
    <col min="3073" max="3073" width="5" style="130" customWidth="1"/>
    <col min="3074" max="3075" width="0" style="130" hidden="1" customWidth="1"/>
    <col min="3076" max="3076" width="17.85546875" style="130" customWidth="1"/>
    <col min="3077" max="3077" width="8.28515625" style="130" customWidth="1"/>
    <col min="3078" max="3078" width="6" style="130" customWidth="1"/>
    <col min="3079" max="3079" width="28" style="130" customWidth="1"/>
    <col min="3080" max="3080" width="8.7109375" style="130" customWidth="1"/>
    <col min="3081" max="3081" width="15" style="130" customWidth="1"/>
    <col min="3082" max="3082" width="0" style="130" hidden="1" customWidth="1"/>
    <col min="3083" max="3083" width="25" style="130" customWidth="1"/>
    <col min="3084" max="3085" width="12.85546875" style="130" customWidth="1"/>
    <col min="3086" max="3086" width="9.85546875" style="130" customWidth="1"/>
    <col min="3087" max="3328" width="9.140625" style="130"/>
    <col min="3329" max="3329" width="5" style="130" customWidth="1"/>
    <col min="3330" max="3331" width="0" style="130" hidden="1" customWidth="1"/>
    <col min="3332" max="3332" width="17.85546875" style="130" customWidth="1"/>
    <col min="3333" max="3333" width="8.28515625" style="130" customWidth="1"/>
    <col min="3334" max="3334" width="6" style="130" customWidth="1"/>
    <col min="3335" max="3335" width="28" style="130" customWidth="1"/>
    <col min="3336" max="3336" width="8.7109375" style="130" customWidth="1"/>
    <col min="3337" max="3337" width="15" style="130" customWidth="1"/>
    <col min="3338" max="3338" width="0" style="130" hidden="1" customWidth="1"/>
    <col min="3339" max="3339" width="25" style="130" customWidth="1"/>
    <col min="3340" max="3341" width="12.85546875" style="130" customWidth="1"/>
    <col min="3342" max="3342" width="9.85546875" style="130" customWidth="1"/>
    <col min="3343" max="3584" width="9.140625" style="130"/>
    <col min="3585" max="3585" width="5" style="130" customWidth="1"/>
    <col min="3586" max="3587" width="0" style="130" hidden="1" customWidth="1"/>
    <col min="3588" max="3588" width="17.85546875" style="130" customWidth="1"/>
    <col min="3589" max="3589" width="8.28515625" style="130" customWidth="1"/>
    <col min="3590" max="3590" width="6" style="130" customWidth="1"/>
    <col min="3591" max="3591" width="28" style="130" customWidth="1"/>
    <col min="3592" max="3592" width="8.7109375" style="130" customWidth="1"/>
    <col min="3593" max="3593" width="15" style="130" customWidth="1"/>
    <col min="3594" max="3594" width="0" style="130" hidden="1" customWidth="1"/>
    <col min="3595" max="3595" width="25" style="130" customWidth="1"/>
    <col min="3596" max="3597" width="12.85546875" style="130" customWidth="1"/>
    <col min="3598" max="3598" width="9.85546875" style="130" customWidth="1"/>
    <col min="3599" max="3840" width="9.140625" style="130"/>
    <col min="3841" max="3841" width="5" style="130" customWidth="1"/>
    <col min="3842" max="3843" width="0" style="130" hidden="1" customWidth="1"/>
    <col min="3844" max="3844" width="17.85546875" style="130" customWidth="1"/>
    <col min="3845" max="3845" width="8.28515625" style="130" customWidth="1"/>
    <col min="3846" max="3846" width="6" style="130" customWidth="1"/>
    <col min="3847" max="3847" width="28" style="130" customWidth="1"/>
    <col min="3848" max="3848" width="8.7109375" style="130" customWidth="1"/>
    <col min="3849" max="3849" width="15" style="130" customWidth="1"/>
    <col min="3850" max="3850" width="0" style="130" hidden="1" customWidth="1"/>
    <col min="3851" max="3851" width="25" style="130" customWidth="1"/>
    <col min="3852" max="3853" width="12.85546875" style="130" customWidth="1"/>
    <col min="3854" max="3854" width="9.85546875" style="130" customWidth="1"/>
    <col min="3855" max="4096" width="9.140625" style="130"/>
    <col min="4097" max="4097" width="5" style="130" customWidth="1"/>
    <col min="4098" max="4099" width="0" style="130" hidden="1" customWidth="1"/>
    <col min="4100" max="4100" width="17.85546875" style="130" customWidth="1"/>
    <col min="4101" max="4101" width="8.28515625" style="130" customWidth="1"/>
    <col min="4102" max="4102" width="6" style="130" customWidth="1"/>
    <col min="4103" max="4103" width="28" style="130" customWidth="1"/>
    <col min="4104" max="4104" width="8.7109375" style="130" customWidth="1"/>
    <col min="4105" max="4105" width="15" style="130" customWidth="1"/>
    <col min="4106" max="4106" width="0" style="130" hidden="1" customWidth="1"/>
    <col min="4107" max="4107" width="25" style="130" customWidth="1"/>
    <col min="4108" max="4109" width="12.85546875" style="130" customWidth="1"/>
    <col min="4110" max="4110" width="9.85546875" style="130" customWidth="1"/>
    <col min="4111" max="4352" width="9.140625" style="130"/>
    <col min="4353" max="4353" width="5" style="130" customWidth="1"/>
    <col min="4354" max="4355" width="0" style="130" hidden="1" customWidth="1"/>
    <col min="4356" max="4356" width="17.85546875" style="130" customWidth="1"/>
    <col min="4357" max="4357" width="8.28515625" style="130" customWidth="1"/>
    <col min="4358" max="4358" width="6" style="130" customWidth="1"/>
    <col min="4359" max="4359" width="28" style="130" customWidth="1"/>
    <col min="4360" max="4360" width="8.7109375" style="130" customWidth="1"/>
    <col min="4361" max="4361" width="15" style="130" customWidth="1"/>
    <col min="4362" max="4362" width="0" style="130" hidden="1" customWidth="1"/>
    <col min="4363" max="4363" width="25" style="130" customWidth="1"/>
    <col min="4364" max="4365" width="12.85546875" style="130" customWidth="1"/>
    <col min="4366" max="4366" width="9.85546875" style="130" customWidth="1"/>
    <col min="4367" max="4608" width="9.140625" style="130"/>
    <col min="4609" max="4609" width="5" style="130" customWidth="1"/>
    <col min="4610" max="4611" width="0" style="130" hidden="1" customWidth="1"/>
    <col min="4612" max="4612" width="17.85546875" style="130" customWidth="1"/>
    <col min="4613" max="4613" width="8.28515625" style="130" customWidth="1"/>
    <col min="4614" max="4614" width="6" style="130" customWidth="1"/>
    <col min="4615" max="4615" width="28" style="130" customWidth="1"/>
    <col min="4616" max="4616" width="8.7109375" style="130" customWidth="1"/>
    <col min="4617" max="4617" width="15" style="130" customWidth="1"/>
    <col min="4618" max="4618" width="0" style="130" hidden="1" customWidth="1"/>
    <col min="4619" max="4619" width="25" style="130" customWidth="1"/>
    <col min="4620" max="4621" width="12.85546875" style="130" customWidth="1"/>
    <col min="4622" max="4622" width="9.85546875" style="130" customWidth="1"/>
    <col min="4623" max="4864" width="9.140625" style="130"/>
    <col min="4865" max="4865" width="5" style="130" customWidth="1"/>
    <col min="4866" max="4867" width="0" style="130" hidden="1" customWidth="1"/>
    <col min="4868" max="4868" width="17.85546875" style="130" customWidth="1"/>
    <col min="4869" max="4869" width="8.28515625" style="130" customWidth="1"/>
    <col min="4870" max="4870" width="6" style="130" customWidth="1"/>
    <col min="4871" max="4871" width="28" style="130" customWidth="1"/>
    <col min="4872" max="4872" width="8.7109375" style="130" customWidth="1"/>
    <col min="4873" max="4873" width="15" style="130" customWidth="1"/>
    <col min="4874" max="4874" width="0" style="130" hidden="1" customWidth="1"/>
    <col min="4875" max="4875" width="25" style="130" customWidth="1"/>
    <col min="4876" max="4877" width="12.85546875" style="130" customWidth="1"/>
    <col min="4878" max="4878" width="9.85546875" style="130" customWidth="1"/>
    <col min="4879" max="5120" width="9.140625" style="130"/>
    <col min="5121" max="5121" width="5" style="130" customWidth="1"/>
    <col min="5122" max="5123" width="0" style="130" hidden="1" customWidth="1"/>
    <col min="5124" max="5124" width="17.85546875" style="130" customWidth="1"/>
    <col min="5125" max="5125" width="8.28515625" style="130" customWidth="1"/>
    <col min="5126" max="5126" width="6" style="130" customWidth="1"/>
    <col min="5127" max="5127" width="28" style="130" customWidth="1"/>
    <col min="5128" max="5128" width="8.7109375" style="130" customWidth="1"/>
    <col min="5129" max="5129" width="15" style="130" customWidth="1"/>
    <col min="5130" max="5130" width="0" style="130" hidden="1" customWidth="1"/>
    <col min="5131" max="5131" width="25" style="130" customWidth="1"/>
    <col min="5132" max="5133" width="12.85546875" style="130" customWidth="1"/>
    <col min="5134" max="5134" width="9.85546875" style="130" customWidth="1"/>
    <col min="5135" max="5376" width="9.140625" style="130"/>
    <col min="5377" max="5377" width="5" style="130" customWidth="1"/>
    <col min="5378" max="5379" width="0" style="130" hidden="1" customWidth="1"/>
    <col min="5380" max="5380" width="17.85546875" style="130" customWidth="1"/>
    <col min="5381" max="5381" width="8.28515625" style="130" customWidth="1"/>
    <col min="5382" max="5382" width="6" style="130" customWidth="1"/>
    <col min="5383" max="5383" width="28" style="130" customWidth="1"/>
    <col min="5384" max="5384" width="8.7109375" style="130" customWidth="1"/>
    <col min="5385" max="5385" width="15" style="130" customWidth="1"/>
    <col min="5386" max="5386" width="0" style="130" hidden="1" customWidth="1"/>
    <col min="5387" max="5387" width="25" style="130" customWidth="1"/>
    <col min="5388" max="5389" width="12.85546875" style="130" customWidth="1"/>
    <col min="5390" max="5390" width="9.85546875" style="130" customWidth="1"/>
    <col min="5391" max="5632" width="9.140625" style="130"/>
    <col min="5633" max="5633" width="5" style="130" customWidth="1"/>
    <col min="5634" max="5635" width="0" style="130" hidden="1" customWidth="1"/>
    <col min="5636" max="5636" width="17.85546875" style="130" customWidth="1"/>
    <col min="5637" max="5637" width="8.28515625" style="130" customWidth="1"/>
    <col min="5638" max="5638" width="6" style="130" customWidth="1"/>
    <col min="5639" max="5639" width="28" style="130" customWidth="1"/>
    <col min="5640" max="5640" width="8.7109375" style="130" customWidth="1"/>
    <col min="5641" max="5641" width="15" style="130" customWidth="1"/>
    <col min="5642" max="5642" width="0" style="130" hidden="1" customWidth="1"/>
    <col min="5643" max="5643" width="25" style="130" customWidth="1"/>
    <col min="5644" max="5645" width="12.85546875" style="130" customWidth="1"/>
    <col min="5646" max="5646" width="9.85546875" style="130" customWidth="1"/>
    <col min="5647" max="5888" width="9.140625" style="130"/>
    <col min="5889" max="5889" width="5" style="130" customWidth="1"/>
    <col min="5890" max="5891" width="0" style="130" hidden="1" customWidth="1"/>
    <col min="5892" max="5892" width="17.85546875" style="130" customWidth="1"/>
    <col min="5893" max="5893" width="8.28515625" style="130" customWidth="1"/>
    <col min="5894" max="5894" width="6" style="130" customWidth="1"/>
    <col min="5895" max="5895" width="28" style="130" customWidth="1"/>
    <col min="5896" max="5896" width="8.7109375" style="130" customWidth="1"/>
    <col min="5897" max="5897" width="15" style="130" customWidth="1"/>
    <col min="5898" max="5898" width="0" style="130" hidden="1" customWidth="1"/>
    <col min="5899" max="5899" width="25" style="130" customWidth="1"/>
    <col min="5900" max="5901" width="12.85546875" style="130" customWidth="1"/>
    <col min="5902" max="5902" width="9.85546875" style="130" customWidth="1"/>
    <col min="5903" max="6144" width="9.140625" style="130"/>
    <col min="6145" max="6145" width="5" style="130" customWidth="1"/>
    <col min="6146" max="6147" width="0" style="130" hidden="1" customWidth="1"/>
    <col min="6148" max="6148" width="17.85546875" style="130" customWidth="1"/>
    <col min="6149" max="6149" width="8.28515625" style="130" customWidth="1"/>
    <col min="6150" max="6150" width="6" style="130" customWidth="1"/>
    <col min="6151" max="6151" width="28" style="130" customWidth="1"/>
    <col min="6152" max="6152" width="8.7109375" style="130" customWidth="1"/>
    <col min="6153" max="6153" width="15" style="130" customWidth="1"/>
    <col min="6154" max="6154" width="0" style="130" hidden="1" customWidth="1"/>
    <col min="6155" max="6155" width="25" style="130" customWidth="1"/>
    <col min="6156" max="6157" width="12.85546875" style="130" customWidth="1"/>
    <col min="6158" max="6158" width="9.85546875" style="130" customWidth="1"/>
    <col min="6159" max="6400" width="9.140625" style="130"/>
    <col min="6401" max="6401" width="5" style="130" customWidth="1"/>
    <col min="6402" max="6403" width="0" style="130" hidden="1" customWidth="1"/>
    <col min="6404" max="6404" width="17.85546875" style="130" customWidth="1"/>
    <col min="6405" max="6405" width="8.28515625" style="130" customWidth="1"/>
    <col min="6406" max="6406" width="6" style="130" customWidth="1"/>
    <col min="6407" max="6407" width="28" style="130" customWidth="1"/>
    <col min="6408" max="6408" width="8.7109375" style="130" customWidth="1"/>
    <col min="6409" max="6409" width="15" style="130" customWidth="1"/>
    <col min="6410" max="6410" width="0" style="130" hidden="1" customWidth="1"/>
    <col min="6411" max="6411" width="25" style="130" customWidth="1"/>
    <col min="6412" max="6413" width="12.85546875" style="130" customWidth="1"/>
    <col min="6414" max="6414" width="9.85546875" style="130" customWidth="1"/>
    <col min="6415" max="6656" width="9.140625" style="130"/>
    <col min="6657" max="6657" width="5" style="130" customWidth="1"/>
    <col min="6658" max="6659" width="0" style="130" hidden="1" customWidth="1"/>
    <col min="6660" max="6660" width="17.85546875" style="130" customWidth="1"/>
    <col min="6661" max="6661" width="8.28515625" style="130" customWidth="1"/>
    <col min="6662" max="6662" width="6" style="130" customWidth="1"/>
    <col min="6663" max="6663" width="28" style="130" customWidth="1"/>
    <col min="6664" max="6664" width="8.7109375" style="130" customWidth="1"/>
    <col min="6665" max="6665" width="15" style="130" customWidth="1"/>
    <col min="6666" max="6666" width="0" style="130" hidden="1" customWidth="1"/>
    <col min="6667" max="6667" width="25" style="130" customWidth="1"/>
    <col min="6668" max="6669" width="12.85546875" style="130" customWidth="1"/>
    <col min="6670" max="6670" width="9.85546875" style="130" customWidth="1"/>
    <col min="6671" max="6912" width="9.140625" style="130"/>
    <col min="6913" max="6913" width="5" style="130" customWidth="1"/>
    <col min="6914" max="6915" width="0" style="130" hidden="1" customWidth="1"/>
    <col min="6916" max="6916" width="17.85546875" style="130" customWidth="1"/>
    <col min="6917" max="6917" width="8.28515625" style="130" customWidth="1"/>
    <col min="6918" max="6918" width="6" style="130" customWidth="1"/>
    <col min="6919" max="6919" width="28" style="130" customWidth="1"/>
    <col min="6920" max="6920" width="8.7109375" style="130" customWidth="1"/>
    <col min="6921" max="6921" width="15" style="130" customWidth="1"/>
    <col min="6922" max="6922" width="0" style="130" hidden="1" customWidth="1"/>
    <col min="6923" max="6923" width="25" style="130" customWidth="1"/>
    <col min="6924" max="6925" width="12.85546875" style="130" customWidth="1"/>
    <col min="6926" max="6926" width="9.85546875" style="130" customWidth="1"/>
    <col min="6927" max="7168" width="9.140625" style="130"/>
    <col min="7169" max="7169" width="5" style="130" customWidth="1"/>
    <col min="7170" max="7171" width="0" style="130" hidden="1" customWidth="1"/>
    <col min="7172" max="7172" width="17.85546875" style="130" customWidth="1"/>
    <col min="7173" max="7173" width="8.28515625" style="130" customWidth="1"/>
    <col min="7174" max="7174" width="6" style="130" customWidth="1"/>
    <col min="7175" max="7175" width="28" style="130" customWidth="1"/>
    <col min="7176" max="7176" width="8.7109375" style="130" customWidth="1"/>
    <col min="7177" max="7177" width="15" style="130" customWidth="1"/>
    <col min="7178" max="7178" width="0" style="130" hidden="1" customWidth="1"/>
    <col min="7179" max="7179" width="25" style="130" customWidth="1"/>
    <col min="7180" max="7181" width="12.85546875" style="130" customWidth="1"/>
    <col min="7182" max="7182" width="9.85546875" style="130" customWidth="1"/>
    <col min="7183" max="7424" width="9.140625" style="130"/>
    <col min="7425" max="7425" width="5" style="130" customWidth="1"/>
    <col min="7426" max="7427" width="0" style="130" hidden="1" customWidth="1"/>
    <col min="7428" max="7428" width="17.85546875" style="130" customWidth="1"/>
    <col min="7429" max="7429" width="8.28515625" style="130" customWidth="1"/>
    <col min="7430" max="7430" width="6" style="130" customWidth="1"/>
    <col min="7431" max="7431" width="28" style="130" customWidth="1"/>
    <col min="7432" max="7432" width="8.7109375" style="130" customWidth="1"/>
    <col min="7433" max="7433" width="15" style="130" customWidth="1"/>
    <col min="7434" max="7434" width="0" style="130" hidden="1" customWidth="1"/>
    <col min="7435" max="7435" width="25" style="130" customWidth="1"/>
    <col min="7436" max="7437" width="12.85546875" style="130" customWidth="1"/>
    <col min="7438" max="7438" width="9.85546875" style="130" customWidth="1"/>
    <col min="7439" max="7680" width="9.140625" style="130"/>
    <col min="7681" max="7681" width="5" style="130" customWidth="1"/>
    <col min="7682" max="7683" width="0" style="130" hidden="1" customWidth="1"/>
    <col min="7684" max="7684" width="17.85546875" style="130" customWidth="1"/>
    <col min="7685" max="7685" width="8.28515625" style="130" customWidth="1"/>
    <col min="7686" max="7686" width="6" style="130" customWidth="1"/>
    <col min="7687" max="7687" width="28" style="130" customWidth="1"/>
    <col min="7688" max="7688" width="8.7109375" style="130" customWidth="1"/>
    <col min="7689" max="7689" width="15" style="130" customWidth="1"/>
    <col min="7690" max="7690" width="0" style="130" hidden="1" customWidth="1"/>
    <col min="7691" max="7691" width="25" style="130" customWidth="1"/>
    <col min="7692" max="7693" width="12.85546875" style="130" customWidth="1"/>
    <col min="7694" max="7694" width="9.85546875" style="130" customWidth="1"/>
    <col min="7695" max="7936" width="9.140625" style="130"/>
    <col min="7937" max="7937" width="5" style="130" customWidth="1"/>
    <col min="7938" max="7939" width="0" style="130" hidden="1" customWidth="1"/>
    <col min="7940" max="7940" width="17.85546875" style="130" customWidth="1"/>
    <col min="7941" max="7941" width="8.28515625" style="130" customWidth="1"/>
    <col min="7942" max="7942" width="6" style="130" customWidth="1"/>
    <col min="7943" max="7943" width="28" style="130" customWidth="1"/>
    <col min="7944" max="7944" width="8.7109375" style="130" customWidth="1"/>
    <col min="7945" max="7945" width="15" style="130" customWidth="1"/>
    <col min="7946" max="7946" width="0" style="130" hidden="1" customWidth="1"/>
    <col min="7947" max="7947" width="25" style="130" customWidth="1"/>
    <col min="7948" max="7949" width="12.85546875" style="130" customWidth="1"/>
    <col min="7950" max="7950" width="9.85546875" style="130" customWidth="1"/>
    <col min="7951" max="8192" width="9.140625" style="130"/>
    <col min="8193" max="8193" width="5" style="130" customWidth="1"/>
    <col min="8194" max="8195" width="0" style="130" hidden="1" customWidth="1"/>
    <col min="8196" max="8196" width="17.85546875" style="130" customWidth="1"/>
    <col min="8197" max="8197" width="8.28515625" style="130" customWidth="1"/>
    <col min="8198" max="8198" width="6" style="130" customWidth="1"/>
    <col min="8199" max="8199" width="28" style="130" customWidth="1"/>
    <col min="8200" max="8200" width="8.7109375" style="130" customWidth="1"/>
    <col min="8201" max="8201" width="15" style="130" customWidth="1"/>
    <col min="8202" max="8202" width="0" style="130" hidden="1" customWidth="1"/>
    <col min="8203" max="8203" width="25" style="130" customWidth="1"/>
    <col min="8204" max="8205" width="12.85546875" style="130" customWidth="1"/>
    <col min="8206" max="8206" width="9.85546875" style="130" customWidth="1"/>
    <col min="8207" max="8448" width="9.140625" style="130"/>
    <col min="8449" max="8449" width="5" style="130" customWidth="1"/>
    <col min="8450" max="8451" width="0" style="130" hidden="1" customWidth="1"/>
    <col min="8452" max="8452" width="17.85546875" style="130" customWidth="1"/>
    <col min="8453" max="8453" width="8.28515625" style="130" customWidth="1"/>
    <col min="8454" max="8454" width="6" style="130" customWidth="1"/>
    <col min="8455" max="8455" width="28" style="130" customWidth="1"/>
    <col min="8456" max="8456" width="8.7109375" style="130" customWidth="1"/>
    <col min="8457" max="8457" width="15" style="130" customWidth="1"/>
    <col min="8458" max="8458" width="0" style="130" hidden="1" customWidth="1"/>
    <col min="8459" max="8459" width="25" style="130" customWidth="1"/>
    <col min="8460" max="8461" width="12.85546875" style="130" customWidth="1"/>
    <col min="8462" max="8462" width="9.85546875" style="130" customWidth="1"/>
    <col min="8463" max="8704" width="9.140625" style="130"/>
    <col min="8705" max="8705" width="5" style="130" customWidth="1"/>
    <col min="8706" max="8707" width="0" style="130" hidden="1" customWidth="1"/>
    <col min="8708" max="8708" width="17.85546875" style="130" customWidth="1"/>
    <col min="8709" max="8709" width="8.28515625" style="130" customWidth="1"/>
    <col min="8710" max="8710" width="6" style="130" customWidth="1"/>
    <col min="8711" max="8711" width="28" style="130" customWidth="1"/>
    <col min="8712" max="8712" width="8.7109375" style="130" customWidth="1"/>
    <col min="8713" max="8713" width="15" style="130" customWidth="1"/>
    <col min="8714" max="8714" width="0" style="130" hidden="1" customWidth="1"/>
    <col min="8715" max="8715" width="25" style="130" customWidth="1"/>
    <col min="8716" max="8717" width="12.85546875" style="130" customWidth="1"/>
    <col min="8718" max="8718" width="9.85546875" style="130" customWidth="1"/>
    <col min="8719" max="8960" width="9.140625" style="130"/>
    <col min="8961" max="8961" width="5" style="130" customWidth="1"/>
    <col min="8962" max="8963" width="0" style="130" hidden="1" customWidth="1"/>
    <col min="8964" max="8964" width="17.85546875" style="130" customWidth="1"/>
    <col min="8965" max="8965" width="8.28515625" style="130" customWidth="1"/>
    <col min="8966" max="8966" width="6" style="130" customWidth="1"/>
    <col min="8967" max="8967" width="28" style="130" customWidth="1"/>
    <col min="8968" max="8968" width="8.7109375" style="130" customWidth="1"/>
    <col min="8969" max="8969" width="15" style="130" customWidth="1"/>
    <col min="8970" max="8970" width="0" style="130" hidden="1" customWidth="1"/>
    <col min="8971" max="8971" width="25" style="130" customWidth="1"/>
    <col min="8972" max="8973" width="12.85546875" style="130" customWidth="1"/>
    <col min="8974" max="8974" width="9.85546875" style="130" customWidth="1"/>
    <col min="8975" max="9216" width="9.140625" style="130"/>
    <col min="9217" max="9217" width="5" style="130" customWidth="1"/>
    <col min="9218" max="9219" width="0" style="130" hidden="1" customWidth="1"/>
    <col min="9220" max="9220" width="17.85546875" style="130" customWidth="1"/>
    <col min="9221" max="9221" width="8.28515625" style="130" customWidth="1"/>
    <col min="9222" max="9222" width="6" style="130" customWidth="1"/>
    <col min="9223" max="9223" width="28" style="130" customWidth="1"/>
    <col min="9224" max="9224" width="8.7109375" style="130" customWidth="1"/>
    <col min="9225" max="9225" width="15" style="130" customWidth="1"/>
    <col min="9226" max="9226" width="0" style="130" hidden="1" customWidth="1"/>
    <col min="9227" max="9227" width="25" style="130" customWidth="1"/>
    <col min="9228" max="9229" width="12.85546875" style="130" customWidth="1"/>
    <col min="9230" max="9230" width="9.85546875" style="130" customWidth="1"/>
    <col min="9231" max="9472" width="9.140625" style="130"/>
    <col min="9473" max="9473" width="5" style="130" customWidth="1"/>
    <col min="9474" max="9475" width="0" style="130" hidden="1" customWidth="1"/>
    <col min="9476" max="9476" width="17.85546875" style="130" customWidth="1"/>
    <col min="9477" max="9477" width="8.28515625" style="130" customWidth="1"/>
    <col min="9478" max="9478" width="6" style="130" customWidth="1"/>
    <col min="9479" max="9479" width="28" style="130" customWidth="1"/>
    <col min="9480" max="9480" width="8.7109375" style="130" customWidth="1"/>
    <col min="9481" max="9481" width="15" style="130" customWidth="1"/>
    <col min="9482" max="9482" width="0" style="130" hidden="1" customWidth="1"/>
    <col min="9483" max="9483" width="25" style="130" customWidth="1"/>
    <col min="9484" max="9485" width="12.85546875" style="130" customWidth="1"/>
    <col min="9486" max="9486" width="9.85546875" style="130" customWidth="1"/>
    <col min="9487" max="9728" width="9.140625" style="130"/>
    <col min="9729" max="9729" width="5" style="130" customWidth="1"/>
    <col min="9730" max="9731" width="0" style="130" hidden="1" customWidth="1"/>
    <col min="9732" max="9732" width="17.85546875" style="130" customWidth="1"/>
    <col min="9733" max="9733" width="8.28515625" style="130" customWidth="1"/>
    <col min="9734" max="9734" width="6" style="130" customWidth="1"/>
    <col min="9735" max="9735" width="28" style="130" customWidth="1"/>
    <col min="9736" max="9736" width="8.7109375" style="130" customWidth="1"/>
    <col min="9737" max="9737" width="15" style="130" customWidth="1"/>
    <col min="9738" max="9738" width="0" style="130" hidden="1" customWidth="1"/>
    <col min="9739" max="9739" width="25" style="130" customWidth="1"/>
    <col min="9740" max="9741" width="12.85546875" style="130" customWidth="1"/>
    <col min="9742" max="9742" width="9.85546875" style="130" customWidth="1"/>
    <col min="9743" max="9984" width="9.140625" style="130"/>
    <col min="9985" max="9985" width="5" style="130" customWidth="1"/>
    <col min="9986" max="9987" width="0" style="130" hidden="1" customWidth="1"/>
    <col min="9988" max="9988" width="17.85546875" style="130" customWidth="1"/>
    <col min="9989" max="9989" width="8.28515625" style="130" customWidth="1"/>
    <col min="9990" max="9990" width="6" style="130" customWidth="1"/>
    <col min="9991" max="9991" width="28" style="130" customWidth="1"/>
    <col min="9992" max="9992" width="8.7109375" style="130" customWidth="1"/>
    <col min="9993" max="9993" width="15" style="130" customWidth="1"/>
    <col min="9994" max="9994" width="0" style="130" hidden="1" customWidth="1"/>
    <col min="9995" max="9995" width="25" style="130" customWidth="1"/>
    <col min="9996" max="9997" width="12.85546875" style="130" customWidth="1"/>
    <col min="9998" max="9998" width="9.85546875" style="130" customWidth="1"/>
    <col min="9999" max="10240" width="9.140625" style="130"/>
    <col min="10241" max="10241" width="5" style="130" customWidth="1"/>
    <col min="10242" max="10243" width="0" style="130" hidden="1" customWidth="1"/>
    <col min="10244" max="10244" width="17.85546875" style="130" customWidth="1"/>
    <col min="10245" max="10245" width="8.28515625" style="130" customWidth="1"/>
    <col min="10246" max="10246" width="6" style="130" customWidth="1"/>
    <col min="10247" max="10247" width="28" style="130" customWidth="1"/>
    <col min="10248" max="10248" width="8.7109375" style="130" customWidth="1"/>
    <col min="10249" max="10249" width="15" style="130" customWidth="1"/>
    <col min="10250" max="10250" width="0" style="130" hidden="1" customWidth="1"/>
    <col min="10251" max="10251" width="25" style="130" customWidth="1"/>
    <col min="10252" max="10253" width="12.85546875" style="130" customWidth="1"/>
    <col min="10254" max="10254" width="9.85546875" style="130" customWidth="1"/>
    <col min="10255" max="10496" width="9.140625" style="130"/>
    <col min="10497" max="10497" width="5" style="130" customWidth="1"/>
    <col min="10498" max="10499" width="0" style="130" hidden="1" customWidth="1"/>
    <col min="10500" max="10500" width="17.85546875" style="130" customWidth="1"/>
    <col min="10501" max="10501" width="8.28515625" style="130" customWidth="1"/>
    <col min="10502" max="10502" width="6" style="130" customWidth="1"/>
    <col min="10503" max="10503" width="28" style="130" customWidth="1"/>
    <col min="10504" max="10504" width="8.7109375" style="130" customWidth="1"/>
    <col min="10505" max="10505" width="15" style="130" customWidth="1"/>
    <col min="10506" max="10506" width="0" style="130" hidden="1" customWidth="1"/>
    <col min="10507" max="10507" width="25" style="130" customWidth="1"/>
    <col min="10508" max="10509" width="12.85546875" style="130" customWidth="1"/>
    <col min="10510" max="10510" width="9.85546875" style="130" customWidth="1"/>
    <col min="10511" max="10752" width="9.140625" style="130"/>
    <col min="10753" max="10753" width="5" style="130" customWidth="1"/>
    <col min="10754" max="10755" width="0" style="130" hidden="1" customWidth="1"/>
    <col min="10756" max="10756" width="17.85546875" style="130" customWidth="1"/>
    <col min="10757" max="10757" width="8.28515625" style="130" customWidth="1"/>
    <col min="10758" max="10758" width="6" style="130" customWidth="1"/>
    <col min="10759" max="10759" width="28" style="130" customWidth="1"/>
    <col min="10760" max="10760" width="8.7109375" style="130" customWidth="1"/>
    <col min="10761" max="10761" width="15" style="130" customWidth="1"/>
    <col min="10762" max="10762" width="0" style="130" hidden="1" customWidth="1"/>
    <col min="10763" max="10763" width="25" style="130" customWidth="1"/>
    <col min="10764" max="10765" width="12.85546875" style="130" customWidth="1"/>
    <col min="10766" max="10766" width="9.85546875" style="130" customWidth="1"/>
    <col min="10767" max="11008" width="9.140625" style="130"/>
    <col min="11009" max="11009" width="5" style="130" customWidth="1"/>
    <col min="11010" max="11011" width="0" style="130" hidden="1" customWidth="1"/>
    <col min="11012" max="11012" width="17.85546875" style="130" customWidth="1"/>
    <col min="11013" max="11013" width="8.28515625" style="130" customWidth="1"/>
    <col min="11014" max="11014" width="6" style="130" customWidth="1"/>
    <col min="11015" max="11015" width="28" style="130" customWidth="1"/>
    <col min="11016" max="11016" width="8.7109375" style="130" customWidth="1"/>
    <col min="11017" max="11017" width="15" style="130" customWidth="1"/>
    <col min="11018" max="11018" width="0" style="130" hidden="1" customWidth="1"/>
    <col min="11019" max="11019" width="25" style="130" customWidth="1"/>
    <col min="11020" max="11021" width="12.85546875" style="130" customWidth="1"/>
    <col min="11022" max="11022" width="9.85546875" style="130" customWidth="1"/>
    <col min="11023" max="11264" width="9.140625" style="130"/>
    <col min="11265" max="11265" width="5" style="130" customWidth="1"/>
    <col min="11266" max="11267" width="0" style="130" hidden="1" customWidth="1"/>
    <col min="11268" max="11268" width="17.85546875" style="130" customWidth="1"/>
    <col min="11269" max="11269" width="8.28515625" style="130" customWidth="1"/>
    <col min="11270" max="11270" width="6" style="130" customWidth="1"/>
    <col min="11271" max="11271" width="28" style="130" customWidth="1"/>
    <col min="11272" max="11272" width="8.7109375" style="130" customWidth="1"/>
    <col min="11273" max="11273" width="15" style="130" customWidth="1"/>
    <col min="11274" max="11274" width="0" style="130" hidden="1" customWidth="1"/>
    <col min="11275" max="11275" width="25" style="130" customWidth="1"/>
    <col min="11276" max="11277" width="12.85546875" style="130" customWidth="1"/>
    <col min="11278" max="11278" width="9.85546875" style="130" customWidth="1"/>
    <col min="11279" max="11520" width="9.140625" style="130"/>
    <col min="11521" max="11521" width="5" style="130" customWidth="1"/>
    <col min="11522" max="11523" width="0" style="130" hidden="1" customWidth="1"/>
    <col min="11524" max="11524" width="17.85546875" style="130" customWidth="1"/>
    <col min="11525" max="11525" width="8.28515625" style="130" customWidth="1"/>
    <col min="11526" max="11526" width="6" style="130" customWidth="1"/>
    <col min="11527" max="11527" width="28" style="130" customWidth="1"/>
    <col min="11528" max="11528" width="8.7109375" style="130" customWidth="1"/>
    <col min="11529" max="11529" width="15" style="130" customWidth="1"/>
    <col min="11530" max="11530" width="0" style="130" hidden="1" customWidth="1"/>
    <col min="11531" max="11531" width="25" style="130" customWidth="1"/>
    <col min="11532" max="11533" width="12.85546875" style="130" customWidth="1"/>
    <col min="11534" max="11534" width="9.85546875" style="130" customWidth="1"/>
    <col min="11535" max="11776" width="9.140625" style="130"/>
    <col min="11777" max="11777" width="5" style="130" customWidth="1"/>
    <col min="11778" max="11779" width="0" style="130" hidden="1" customWidth="1"/>
    <col min="11780" max="11780" width="17.85546875" style="130" customWidth="1"/>
    <col min="11781" max="11781" width="8.28515625" style="130" customWidth="1"/>
    <col min="11782" max="11782" width="6" style="130" customWidth="1"/>
    <col min="11783" max="11783" width="28" style="130" customWidth="1"/>
    <col min="11784" max="11784" width="8.7109375" style="130" customWidth="1"/>
    <col min="11785" max="11785" width="15" style="130" customWidth="1"/>
    <col min="11786" max="11786" width="0" style="130" hidden="1" customWidth="1"/>
    <col min="11787" max="11787" width="25" style="130" customWidth="1"/>
    <col min="11788" max="11789" width="12.85546875" style="130" customWidth="1"/>
    <col min="11790" max="11790" width="9.85546875" style="130" customWidth="1"/>
    <col min="11791" max="12032" width="9.140625" style="130"/>
    <col min="12033" max="12033" width="5" style="130" customWidth="1"/>
    <col min="12034" max="12035" width="0" style="130" hidden="1" customWidth="1"/>
    <col min="12036" max="12036" width="17.85546875" style="130" customWidth="1"/>
    <col min="12037" max="12037" width="8.28515625" style="130" customWidth="1"/>
    <col min="12038" max="12038" width="6" style="130" customWidth="1"/>
    <col min="12039" max="12039" width="28" style="130" customWidth="1"/>
    <col min="12040" max="12040" width="8.7109375" style="130" customWidth="1"/>
    <col min="12041" max="12041" width="15" style="130" customWidth="1"/>
    <col min="12042" max="12042" width="0" style="130" hidden="1" customWidth="1"/>
    <col min="12043" max="12043" width="25" style="130" customWidth="1"/>
    <col min="12044" max="12045" width="12.85546875" style="130" customWidth="1"/>
    <col min="12046" max="12046" width="9.85546875" style="130" customWidth="1"/>
    <col min="12047" max="12288" width="9.140625" style="130"/>
    <col min="12289" max="12289" width="5" style="130" customWidth="1"/>
    <col min="12290" max="12291" width="0" style="130" hidden="1" customWidth="1"/>
    <col min="12292" max="12292" width="17.85546875" style="130" customWidth="1"/>
    <col min="12293" max="12293" width="8.28515625" style="130" customWidth="1"/>
    <col min="12294" max="12294" width="6" style="130" customWidth="1"/>
    <col min="12295" max="12295" width="28" style="130" customWidth="1"/>
    <col min="12296" max="12296" width="8.7109375" style="130" customWidth="1"/>
    <col min="12297" max="12297" width="15" style="130" customWidth="1"/>
    <col min="12298" max="12298" width="0" style="130" hidden="1" customWidth="1"/>
    <col min="12299" max="12299" width="25" style="130" customWidth="1"/>
    <col min="12300" max="12301" width="12.85546875" style="130" customWidth="1"/>
    <col min="12302" max="12302" width="9.85546875" style="130" customWidth="1"/>
    <col min="12303" max="12544" width="9.140625" style="130"/>
    <col min="12545" max="12545" width="5" style="130" customWidth="1"/>
    <col min="12546" max="12547" width="0" style="130" hidden="1" customWidth="1"/>
    <col min="12548" max="12548" width="17.85546875" style="130" customWidth="1"/>
    <col min="12549" max="12549" width="8.28515625" style="130" customWidth="1"/>
    <col min="12550" max="12550" width="6" style="130" customWidth="1"/>
    <col min="12551" max="12551" width="28" style="130" customWidth="1"/>
    <col min="12552" max="12552" width="8.7109375" style="130" customWidth="1"/>
    <col min="12553" max="12553" width="15" style="130" customWidth="1"/>
    <col min="12554" max="12554" width="0" style="130" hidden="1" customWidth="1"/>
    <col min="12555" max="12555" width="25" style="130" customWidth="1"/>
    <col min="12556" max="12557" width="12.85546875" style="130" customWidth="1"/>
    <col min="12558" max="12558" width="9.85546875" style="130" customWidth="1"/>
    <col min="12559" max="12800" width="9.140625" style="130"/>
    <col min="12801" max="12801" width="5" style="130" customWidth="1"/>
    <col min="12802" max="12803" width="0" style="130" hidden="1" customWidth="1"/>
    <col min="12804" max="12804" width="17.85546875" style="130" customWidth="1"/>
    <col min="12805" max="12805" width="8.28515625" style="130" customWidth="1"/>
    <col min="12806" max="12806" width="6" style="130" customWidth="1"/>
    <col min="12807" max="12807" width="28" style="130" customWidth="1"/>
    <col min="12808" max="12808" width="8.7109375" style="130" customWidth="1"/>
    <col min="12809" max="12809" width="15" style="130" customWidth="1"/>
    <col min="12810" max="12810" width="0" style="130" hidden="1" customWidth="1"/>
    <col min="12811" max="12811" width="25" style="130" customWidth="1"/>
    <col min="12812" max="12813" width="12.85546875" style="130" customWidth="1"/>
    <col min="12814" max="12814" width="9.85546875" style="130" customWidth="1"/>
    <col min="12815" max="13056" width="9.140625" style="130"/>
    <col min="13057" max="13057" width="5" style="130" customWidth="1"/>
    <col min="13058" max="13059" width="0" style="130" hidden="1" customWidth="1"/>
    <col min="13060" max="13060" width="17.85546875" style="130" customWidth="1"/>
    <col min="13061" max="13061" width="8.28515625" style="130" customWidth="1"/>
    <col min="13062" max="13062" width="6" style="130" customWidth="1"/>
    <col min="13063" max="13063" width="28" style="130" customWidth="1"/>
    <col min="13064" max="13064" width="8.7109375" style="130" customWidth="1"/>
    <col min="13065" max="13065" width="15" style="130" customWidth="1"/>
    <col min="13066" max="13066" width="0" style="130" hidden="1" customWidth="1"/>
    <col min="13067" max="13067" width="25" style="130" customWidth="1"/>
    <col min="13068" max="13069" width="12.85546875" style="130" customWidth="1"/>
    <col min="13070" max="13070" width="9.85546875" style="130" customWidth="1"/>
    <col min="13071" max="13312" width="9.140625" style="130"/>
    <col min="13313" max="13313" width="5" style="130" customWidth="1"/>
    <col min="13314" max="13315" width="0" style="130" hidden="1" customWidth="1"/>
    <col min="13316" max="13316" width="17.85546875" style="130" customWidth="1"/>
    <col min="13317" max="13317" width="8.28515625" style="130" customWidth="1"/>
    <col min="13318" max="13318" width="6" style="130" customWidth="1"/>
    <col min="13319" max="13319" width="28" style="130" customWidth="1"/>
    <col min="13320" max="13320" width="8.7109375" style="130" customWidth="1"/>
    <col min="13321" max="13321" width="15" style="130" customWidth="1"/>
    <col min="13322" max="13322" width="0" style="130" hidden="1" customWidth="1"/>
    <col min="13323" max="13323" width="25" style="130" customWidth="1"/>
    <col min="13324" max="13325" width="12.85546875" style="130" customWidth="1"/>
    <col min="13326" max="13326" width="9.85546875" style="130" customWidth="1"/>
    <col min="13327" max="13568" width="9.140625" style="130"/>
    <col min="13569" max="13569" width="5" style="130" customWidth="1"/>
    <col min="13570" max="13571" width="0" style="130" hidden="1" customWidth="1"/>
    <col min="13572" max="13572" width="17.85546875" style="130" customWidth="1"/>
    <col min="13573" max="13573" width="8.28515625" style="130" customWidth="1"/>
    <col min="13574" max="13574" width="6" style="130" customWidth="1"/>
    <col min="13575" max="13575" width="28" style="130" customWidth="1"/>
    <col min="13576" max="13576" width="8.7109375" style="130" customWidth="1"/>
    <col min="13577" max="13577" width="15" style="130" customWidth="1"/>
    <col min="13578" max="13578" width="0" style="130" hidden="1" customWidth="1"/>
    <col min="13579" max="13579" width="25" style="130" customWidth="1"/>
    <col min="13580" max="13581" width="12.85546875" style="130" customWidth="1"/>
    <col min="13582" max="13582" width="9.85546875" style="130" customWidth="1"/>
    <col min="13583" max="13824" width="9.140625" style="130"/>
    <col min="13825" max="13825" width="5" style="130" customWidth="1"/>
    <col min="13826" max="13827" width="0" style="130" hidden="1" customWidth="1"/>
    <col min="13828" max="13828" width="17.85546875" style="130" customWidth="1"/>
    <col min="13829" max="13829" width="8.28515625" style="130" customWidth="1"/>
    <col min="13830" max="13830" width="6" style="130" customWidth="1"/>
    <col min="13831" max="13831" width="28" style="130" customWidth="1"/>
    <col min="13832" max="13832" width="8.7109375" style="130" customWidth="1"/>
    <col min="13833" max="13833" width="15" style="130" customWidth="1"/>
    <col min="13834" max="13834" width="0" style="130" hidden="1" customWidth="1"/>
    <col min="13835" max="13835" width="25" style="130" customWidth="1"/>
    <col min="13836" max="13837" width="12.85546875" style="130" customWidth="1"/>
    <col min="13838" max="13838" width="9.85546875" style="130" customWidth="1"/>
    <col min="13839" max="14080" width="9.140625" style="130"/>
    <col min="14081" max="14081" width="5" style="130" customWidth="1"/>
    <col min="14082" max="14083" width="0" style="130" hidden="1" customWidth="1"/>
    <col min="14084" max="14084" width="17.85546875" style="130" customWidth="1"/>
    <col min="14085" max="14085" width="8.28515625" style="130" customWidth="1"/>
    <col min="14086" max="14086" width="6" style="130" customWidth="1"/>
    <col min="14087" max="14087" width="28" style="130" customWidth="1"/>
    <col min="14088" max="14088" width="8.7109375" style="130" customWidth="1"/>
    <col min="14089" max="14089" width="15" style="130" customWidth="1"/>
    <col min="14090" max="14090" width="0" style="130" hidden="1" customWidth="1"/>
    <col min="14091" max="14091" width="25" style="130" customWidth="1"/>
    <col min="14092" max="14093" width="12.85546875" style="130" customWidth="1"/>
    <col min="14094" max="14094" width="9.85546875" style="130" customWidth="1"/>
    <col min="14095" max="14336" width="9.140625" style="130"/>
    <col min="14337" max="14337" width="5" style="130" customWidth="1"/>
    <col min="14338" max="14339" width="0" style="130" hidden="1" customWidth="1"/>
    <col min="14340" max="14340" width="17.85546875" style="130" customWidth="1"/>
    <col min="14341" max="14341" width="8.28515625" style="130" customWidth="1"/>
    <col min="14342" max="14342" width="6" style="130" customWidth="1"/>
    <col min="14343" max="14343" width="28" style="130" customWidth="1"/>
    <col min="14344" max="14344" width="8.7109375" style="130" customWidth="1"/>
    <col min="14345" max="14345" width="15" style="130" customWidth="1"/>
    <col min="14346" max="14346" width="0" style="130" hidden="1" customWidth="1"/>
    <col min="14347" max="14347" width="25" style="130" customWidth="1"/>
    <col min="14348" max="14349" width="12.85546875" style="130" customWidth="1"/>
    <col min="14350" max="14350" width="9.85546875" style="130" customWidth="1"/>
    <col min="14351" max="14592" width="9.140625" style="130"/>
    <col min="14593" max="14593" width="5" style="130" customWidth="1"/>
    <col min="14594" max="14595" width="0" style="130" hidden="1" customWidth="1"/>
    <col min="14596" max="14596" width="17.85546875" style="130" customWidth="1"/>
    <col min="14597" max="14597" width="8.28515625" style="130" customWidth="1"/>
    <col min="14598" max="14598" width="6" style="130" customWidth="1"/>
    <col min="14599" max="14599" width="28" style="130" customWidth="1"/>
    <col min="14600" max="14600" width="8.7109375" style="130" customWidth="1"/>
    <col min="14601" max="14601" width="15" style="130" customWidth="1"/>
    <col min="14602" max="14602" width="0" style="130" hidden="1" customWidth="1"/>
    <col min="14603" max="14603" width="25" style="130" customWidth="1"/>
    <col min="14604" max="14605" width="12.85546875" style="130" customWidth="1"/>
    <col min="14606" max="14606" width="9.85546875" style="130" customWidth="1"/>
    <col min="14607" max="14848" width="9.140625" style="130"/>
    <col min="14849" max="14849" width="5" style="130" customWidth="1"/>
    <col min="14850" max="14851" width="0" style="130" hidden="1" customWidth="1"/>
    <col min="14852" max="14852" width="17.85546875" style="130" customWidth="1"/>
    <col min="14853" max="14853" width="8.28515625" style="130" customWidth="1"/>
    <col min="14854" max="14854" width="6" style="130" customWidth="1"/>
    <col min="14855" max="14855" width="28" style="130" customWidth="1"/>
    <col min="14856" max="14856" width="8.7109375" style="130" customWidth="1"/>
    <col min="14857" max="14857" width="15" style="130" customWidth="1"/>
    <col min="14858" max="14858" width="0" style="130" hidden="1" customWidth="1"/>
    <col min="14859" max="14859" width="25" style="130" customWidth="1"/>
    <col min="14860" max="14861" width="12.85546875" style="130" customWidth="1"/>
    <col min="14862" max="14862" width="9.85546875" style="130" customWidth="1"/>
    <col min="14863" max="15104" width="9.140625" style="130"/>
    <col min="15105" max="15105" width="5" style="130" customWidth="1"/>
    <col min="15106" max="15107" width="0" style="130" hidden="1" customWidth="1"/>
    <col min="15108" max="15108" width="17.85546875" style="130" customWidth="1"/>
    <col min="15109" max="15109" width="8.28515625" style="130" customWidth="1"/>
    <col min="15110" max="15110" width="6" style="130" customWidth="1"/>
    <col min="15111" max="15111" width="28" style="130" customWidth="1"/>
    <col min="15112" max="15112" width="8.7109375" style="130" customWidth="1"/>
    <col min="15113" max="15113" width="15" style="130" customWidth="1"/>
    <col min="15114" max="15114" width="0" style="130" hidden="1" customWidth="1"/>
    <col min="15115" max="15115" width="25" style="130" customWidth="1"/>
    <col min="15116" max="15117" width="12.85546875" style="130" customWidth="1"/>
    <col min="15118" max="15118" width="9.85546875" style="130" customWidth="1"/>
    <col min="15119" max="15360" width="9.140625" style="130"/>
    <col min="15361" max="15361" width="5" style="130" customWidth="1"/>
    <col min="15362" max="15363" width="0" style="130" hidden="1" customWidth="1"/>
    <col min="15364" max="15364" width="17.85546875" style="130" customWidth="1"/>
    <col min="15365" max="15365" width="8.28515625" style="130" customWidth="1"/>
    <col min="15366" max="15366" width="6" style="130" customWidth="1"/>
    <col min="15367" max="15367" width="28" style="130" customWidth="1"/>
    <col min="15368" max="15368" width="8.7109375" style="130" customWidth="1"/>
    <col min="15369" max="15369" width="15" style="130" customWidth="1"/>
    <col min="15370" max="15370" width="0" style="130" hidden="1" customWidth="1"/>
    <col min="15371" max="15371" width="25" style="130" customWidth="1"/>
    <col min="15372" max="15373" width="12.85546875" style="130" customWidth="1"/>
    <col min="15374" max="15374" width="9.85546875" style="130" customWidth="1"/>
    <col min="15375" max="15616" width="9.140625" style="130"/>
    <col min="15617" max="15617" width="5" style="130" customWidth="1"/>
    <col min="15618" max="15619" width="0" style="130" hidden="1" customWidth="1"/>
    <col min="15620" max="15620" width="17.85546875" style="130" customWidth="1"/>
    <col min="15621" max="15621" width="8.28515625" style="130" customWidth="1"/>
    <col min="15622" max="15622" width="6" style="130" customWidth="1"/>
    <col min="15623" max="15623" width="28" style="130" customWidth="1"/>
    <col min="15624" max="15624" width="8.7109375" style="130" customWidth="1"/>
    <col min="15625" max="15625" width="15" style="130" customWidth="1"/>
    <col min="15626" max="15626" width="0" style="130" hidden="1" customWidth="1"/>
    <col min="15627" max="15627" width="25" style="130" customWidth="1"/>
    <col min="15628" max="15629" width="12.85546875" style="130" customWidth="1"/>
    <col min="15630" max="15630" width="9.85546875" style="130" customWidth="1"/>
    <col min="15631" max="15872" width="9.140625" style="130"/>
    <col min="15873" max="15873" width="5" style="130" customWidth="1"/>
    <col min="15874" max="15875" width="0" style="130" hidden="1" customWidth="1"/>
    <col min="15876" max="15876" width="17.85546875" style="130" customWidth="1"/>
    <col min="15877" max="15877" width="8.28515625" style="130" customWidth="1"/>
    <col min="15878" max="15878" width="6" style="130" customWidth="1"/>
    <col min="15879" max="15879" width="28" style="130" customWidth="1"/>
    <col min="15880" max="15880" width="8.7109375" style="130" customWidth="1"/>
    <col min="15881" max="15881" width="15" style="130" customWidth="1"/>
    <col min="15882" max="15882" width="0" style="130" hidden="1" customWidth="1"/>
    <col min="15883" max="15883" width="25" style="130" customWidth="1"/>
    <col min="15884" max="15885" width="12.85546875" style="130" customWidth="1"/>
    <col min="15886" max="15886" width="9.85546875" style="130" customWidth="1"/>
    <col min="15887" max="16128" width="9.140625" style="130"/>
    <col min="16129" max="16129" width="5" style="130" customWidth="1"/>
    <col min="16130" max="16131" width="0" style="130" hidden="1" customWidth="1"/>
    <col min="16132" max="16132" width="17.85546875" style="130" customWidth="1"/>
    <col min="16133" max="16133" width="8.28515625" style="130" customWidth="1"/>
    <col min="16134" max="16134" width="6" style="130" customWidth="1"/>
    <col min="16135" max="16135" width="28" style="130" customWidth="1"/>
    <col min="16136" max="16136" width="8.7109375" style="130" customWidth="1"/>
    <col min="16137" max="16137" width="15" style="130" customWidth="1"/>
    <col min="16138" max="16138" width="0" style="130" hidden="1" customWidth="1"/>
    <col min="16139" max="16139" width="25" style="130" customWidth="1"/>
    <col min="16140" max="16141" width="12.85546875" style="130" customWidth="1"/>
    <col min="16142" max="16142" width="9.85546875" style="130" customWidth="1"/>
    <col min="16143" max="16384" width="9.140625" style="130"/>
  </cols>
  <sheetData>
    <row r="1" spans="1:14" ht="61.5" customHeight="1">
      <c r="A1" s="344" t="s">
        <v>733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4" ht="19.5" hidden="1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216"/>
      <c r="M2" s="216"/>
    </row>
    <row r="3" spans="1:14" s="131" customFormat="1" ht="15.95" customHeight="1">
      <c r="A3" s="345" t="s">
        <v>17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4" s="132" customFormat="1" ht="15.95" customHeight="1">
      <c r="A4" s="354" t="s">
        <v>28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14" s="133" customFormat="1" ht="21" customHeight="1">
      <c r="A5" s="347" t="s">
        <v>358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4" ht="19.149999999999999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7" spans="1:14" s="139" customFormat="1" ht="15" customHeight="1">
      <c r="A7" s="240" t="s">
        <v>46</v>
      </c>
      <c r="B7" s="134"/>
      <c r="C7" s="134"/>
      <c r="D7" s="135"/>
      <c r="E7" s="135"/>
      <c r="F7" s="135"/>
      <c r="G7" s="135"/>
      <c r="H7" s="135"/>
      <c r="I7" s="136"/>
      <c r="J7" s="136"/>
      <c r="L7" s="234"/>
      <c r="M7" s="234" t="s">
        <v>239</v>
      </c>
    </row>
    <row r="8" spans="1:14" s="58" customFormat="1" ht="20.100000000000001" customHeight="1">
      <c r="A8" s="348" t="s">
        <v>27</v>
      </c>
      <c r="B8" s="349" t="s">
        <v>2</v>
      </c>
      <c r="C8" s="350"/>
      <c r="D8" s="352" t="s">
        <v>14</v>
      </c>
      <c r="E8" s="352" t="s">
        <v>3</v>
      </c>
      <c r="F8" s="348" t="s">
        <v>13</v>
      </c>
      <c r="G8" s="352" t="s">
        <v>15</v>
      </c>
      <c r="H8" s="352" t="s">
        <v>3</v>
      </c>
      <c r="I8" s="352" t="s">
        <v>4</v>
      </c>
      <c r="J8" s="218"/>
      <c r="K8" s="352" t="s">
        <v>6</v>
      </c>
      <c r="L8" s="236" t="s">
        <v>359</v>
      </c>
      <c r="M8" s="343" t="s">
        <v>360</v>
      </c>
    </row>
    <row r="9" spans="1:14" s="58" customFormat="1" ht="75.75" customHeight="1" thickBot="1">
      <c r="A9" s="355"/>
      <c r="B9" s="350"/>
      <c r="C9" s="356"/>
      <c r="D9" s="343"/>
      <c r="E9" s="343"/>
      <c r="F9" s="355"/>
      <c r="G9" s="343"/>
      <c r="H9" s="343"/>
      <c r="I9" s="343"/>
      <c r="J9" s="272"/>
      <c r="K9" s="343"/>
      <c r="L9" s="272" t="s">
        <v>364</v>
      </c>
      <c r="M9" s="353"/>
    </row>
    <row r="10" spans="1:14" s="149" customFormat="1" ht="57.75" customHeight="1">
      <c r="A10" s="357">
        <v>1</v>
      </c>
      <c r="B10" s="255"/>
      <c r="C10" s="309"/>
      <c r="D10" s="257" t="s">
        <v>365</v>
      </c>
      <c r="E10" s="258" t="s">
        <v>366</v>
      </c>
      <c r="F10" s="259">
        <v>1</v>
      </c>
      <c r="G10" s="260" t="s">
        <v>367</v>
      </c>
      <c r="H10" s="258" t="s">
        <v>368</v>
      </c>
      <c r="I10" s="259" t="s">
        <v>369</v>
      </c>
      <c r="J10" s="259" t="s">
        <v>370</v>
      </c>
      <c r="K10" s="445" t="s">
        <v>585</v>
      </c>
      <c r="L10" s="307">
        <v>71.111000000000004</v>
      </c>
      <c r="M10" s="446">
        <f>L10+L11</f>
        <v>142.47500000000002</v>
      </c>
    </row>
    <row r="11" spans="1:14" s="149" customFormat="1" ht="57.75" customHeight="1">
      <c r="A11" s="358"/>
      <c r="B11" s="69"/>
      <c r="C11" s="129"/>
      <c r="D11" s="196" t="s">
        <v>371</v>
      </c>
      <c r="E11" s="197" t="s">
        <v>372</v>
      </c>
      <c r="F11" s="198" t="s">
        <v>38</v>
      </c>
      <c r="G11" s="199" t="s">
        <v>373</v>
      </c>
      <c r="H11" s="197" t="s">
        <v>374</v>
      </c>
      <c r="I11" s="198" t="s">
        <v>62</v>
      </c>
      <c r="J11" s="198" t="s">
        <v>375</v>
      </c>
      <c r="K11" s="237" t="s">
        <v>147</v>
      </c>
      <c r="L11" s="239">
        <v>71.364000000000004</v>
      </c>
      <c r="M11" s="447"/>
    </row>
    <row r="12" spans="1:14" s="149" customFormat="1" ht="57.75" customHeight="1" thickBot="1">
      <c r="A12" s="359"/>
      <c r="B12" s="261"/>
      <c r="C12" s="306"/>
      <c r="D12" s="262" t="s">
        <v>376</v>
      </c>
      <c r="E12" s="263" t="s">
        <v>377</v>
      </c>
      <c r="F12" s="264" t="s">
        <v>38</v>
      </c>
      <c r="G12" s="265" t="s">
        <v>378</v>
      </c>
      <c r="H12" s="263" t="s">
        <v>379</v>
      </c>
      <c r="I12" s="264" t="s">
        <v>380</v>
      </c>
      <c r="J12" s="264" t="s">
        <v>375</v>
      </c>
      <c r="K12" s="305" t="s">
        <v>147</v>
      </c>
      <c r="L12" s="304">
        <v>69.847999999999999</v>
      </c>
      <c r="M12" s="452"/>
      <c r="N12" s="241"/>
    </row>
    <row r="13" spans="1:14" s="149" customFormat="1" ht="51.75" customHeight="1">
      <c r="A13" s="357">
        <v>2</v>
      </c>
      <c r="B13" s="255"/>
      <c r="C13" s="309"/>
      <c r="D13" s="257" t="s">
        <v>387</v>
      </c>
      <c r="E13" s="258" t="s">
        <v>388</v>
      </c>
      <c r="F13" s="259">
        <v>2</v>
      </c>
      <c r="G13" s="260" t="s">
        <v>389</v>
      </c>
      <c r="H13" s="258" t="s">
        <v>390</v>
      </c>
      <c r="I13" s="458" t="s">
        <v>391</v>
      </c>
      <c r="J13" s="259" t="s">
        <v>293</v>
      </c>
      <c r="K13" s="308" t="s">
        <v>268</v>
      </c>
      <c r="L13" s="454">
        <v>64.903999999999996</v>
      </c>
      <c r="M13" s="446">
        <f>L14+L15</f>
        <v>133.03</v>
      </c>
    </row>
    <row r="14" spans="1:14" s="149" customFormat="1" ht="51.75" customHeight="1">
      <c r="A14" s="358"/>
      <c r="B14" s="69"/>
      <c r="C14" s="129"/>
      <c r="D14" s="196" t="s">
        <v>452</v>
      </c>
      <c r="E14" s="197" t="s">
        <v>453</v>
      </c>
      <c r="F14" s="198" t="s">
        <v>38</v>
      </c>
      <c r="G14" s="199" t="s">
        <v>454</v>
      </c>
      <c r="H14" s="197" t="s">
        <v>455</v>
      </c>
      <c r="I14" s="198" t="s">
        <v>93</v>
      </c>
      <c r="J14" s="198" t="s">
        <v>83</v>
      </c>
      <c r="K14" s="237" t="s">
        <v>78</v>
      </c>
      <c r="L14" s="239">
        <v>68.03</v>
      </c>
      <c r="M14" s="447"/>
    </row>
    <row r="15" spans="1:14" s="149" customFormat="1" ht="51.75" customHeight="1" thickBot="1">
      <c r="A15" s="359"/>
      <c r="B15" s="261"/>
      <c r="C15" s="306"/>
      <c r="D15" s="262" t="s">
        <v>440</v>
      </c>
      <c r="E15" s="263" t="s">
        <v>441</v>
      </c>
      <c r="F15" s="264">
        <v>1</v>
      </c>
      <c r="G15" s="265" t="s">
        <v>442</v>
      </c>
      <c r="H15" s="263" t="s">
        <v>443</v>
      </c>
      <c r="I15" s="264" t="s">
        <v>444</v>
      </c>
      <c r="J15" s="264" t="s">
        <v>445</v>
      </c>
      <c r="K15" s="305" t="s">
        <v>446</v>
      </c>
      <c r="L15" s="303">
        <v>65</v>
      </c>
      <c r="M15" s="452"/>
      <c r="N15" s="241"/>
    </row>
    <row r="16" spans="1:14" s="149" customFormat="1" ht="57.75" customHeight="1">
      <c r="A16" s="357">
        <v>3</v>
      </c>
      <c r="B16" s="255"/>
      <c r="C16" s="309"/>
      <c r="D16" s="257" t="s">
        <v>236</v>
      </c>
      <c r="E16" s="258" t="s">
        <v>235</v>
      </c>
      <c r="F16" s="259">
        <v>1</v>
      </c>
      <c r="G16" s="260" t="s">
        <v>381</v>
      </c>
      <c r="H16" s="258" t="s">
        <v>382</v>
      </c>
      <c r="I16" s="259" t="s">
        <v>62</v>
      </c>
      <c r="J16" s="259" t="s">
        <v>158</v>
      </c>
      <c r="K16" s="308" t="s">
        <v>147</v>
      </c>
      <c r="L16" s="307">
        <v>66.111000000000004</v>
      </c>
      <c r="M16" s="446">
        <f>L16+L17</f>
        <v>131.11099999999999</v>
      </c>
      <c r="N16" s="241"/>
    </row>
    <row r="17" spans="1:14" s="149" customFormat="1" ht="57.75" customHeight="1">
      <c r="A17" s="358"/>
      <c r="B17" s="69"/>
      <c r="C17" s="129"/>
      <c r="D17" s="196" t="s">
        <v>174</v>
      </c>
      <c r="E17" s="197" t="s">
        <v>160</v>
      </c>
      <c r="F17" s="198" t="s">
        <v>98</v>
      </c>
      <c r="G17" s="199" t="s">
        <v>175</v>
      </c>
      <c r="H17" s="197" t="s">
        <v>99</v>
      </c>
      <c r="I17" s="198" t="s">
        <v>62</v>
      </c>
      <c r="J17" s="198" t="s">
        <v>60</v>
      </c>
      <c r="K17" s="237" t="s">
        <v>147</v>
      </c>
      <c r="L17" s="239">
        <v>65</v>
      </c>
      <c r="M17" s="447"/>
      <c r="N17" s="241"/>
    </row>
    <row r="18" spans="1:14" s="149" customFormat="1" ht="57.75" customHeight="1" thickBot="1">
      <c r="A18" s="359"/>
      <c r="B18" s="261"/>
      <c r="C18" s="306"/>
      <c r="D18" s="262" t="s">
        <v>176</v>
      </c>
      <c r="E18" s="263" t="s">
        <v>161</v>
      </c>
      <c r="F18" s="264">
        <v>2</v>
      </c>
      <c r="G18" s="265" t="s">
        <v>177</v>
      </c>
      <c r="H18" s="263" t="s">
        <v>162</v>
      </c>
      <c r="I18" s="264" t="s">
        <v>62</v>
      </c>
      <c r="J18" s="264" t="s">
        <v>60</v>
      </c>
      <c r="K18" s="305" t="s">
        <v>147</v>
      </c>
      <c r="L18" s="304">
        <v>64.495000000000005</v>
      </c>
      <c r="M18" s="452"/>
      <c r="N18" s="241"/>
    </row>
    <row r="19" spans="1:14" s="149" customFormat="1" ht="57.75" customHeight="1">
      <c r="A19" s="357">
        <v>4</v>
      </c>
      <c r="B19" s="255"/>
      <c r="C19" s="309"/>
      <c r="D19" s="257" t="s">
        <v>172</v>
      </c>
      <c r="E19" s="258" t="s">
        <v>100</v>
      </c>
      <c r="F19" s="259">
        <v>2</v>
      </c>
      <c r="G19" s="260" t="s">
        <v>173</v>
      </c>
      <c r="H19" s="258" t="s">
        <v>159</v>
      </c>
      <c r="I19" s="259" t="s">
        <v>62</v>
      </c>
      <c r="J19" s="259" t="s">
        <v>60</v>
      </c>
      <c r="K19" s="308" t="s">
        <v>147</v>
      </c>
      <c r="L19" s="454">
        <v>63.838000000000001</v>
      </c>
      <c r="M19" s="446">
        <f>L20+L21</f>
        <v>130.55500000000001</v>
      </c>
    </row>
    <row r="20" spans="1:14" s="149" customFormat="1" ht="57.75" customHeight="1">
      <c r="A20" s="358"/>
      <c r="B20" s="69"/>
      <c r="C20" s="129"/>
      <c r="D20" s="196" t="s">
        <v>383</v>
      </c>
      <c r="E20" s="197" t="s">
        <v>384</v>
      </c>
      <c r="F20" s="198">
        <v>2</v>
      </c>
      <c r="G20" s="199" t="s">
        <v>385</v>
      </c>
      <c r="H20" s="197" t="s">
        <v>386</v>
      </c>
      <c r="I20" s="198" t="s">
        <v>62</v>
      </c>
      <c r="J20" s="198" t="s">
        <v>60</v>
      </c>
      <c r="K20" s="237" t="s">
        <v>147</v>
      </c>
      <c r="L20" s="239">
        <v>65.706999999999994</v>
      </c>
      <c r="M20" s="447"/>
      <c r="N20" s="241"/>
    </row>
    <row r="21" spans="1:14" s="149" customFormat="1" ht="57.75" customHeight="1" thickBot="1">
      <c r="A21" s="359"/>
      <c r="B21" s="261"/>
      <c r="C21" s="306"/>
      <c r="D21" s="262" t="s">
        <v>170</v>
      </c>
      <c r="E21" s="263" t="s">
        <v>156</v>
      </c>
      <c r="F21" s="264">
        <v>1</v>
      </c>
      <c r="G21" s="265" t="s">
        <v>171</v>
      </c>
      <c r="H21" s="263" t="s">
        <v>157</v>
      </c>
      <c r="I21" s="264" t="s">
        <v>62</v>
      </c>
      <c r="J21" s="264" t="s">
        <v>158</v>
      </c>
      <c r="K21" s="305" t="s">
        <v>147</v>
      </c>
      <c r="L21" s="303">
        <v>64.847999999999999</v>
      </c>
      <c r="M21" s="452"/>
    </row>
    <row r="22" spans="1:14" s="149" customFormat="1" ht="48" customHeight="1">
      <c r="A22" s="357">
        <v>5</v>
      </c>
      <c r="B22" s="255"/>
      <c r="C22" s="309"/>
      <c r="D22" s="257" t="s">
        <v>222</v>
      </c>
      <c r="E22" s="258" t="s">
        <v>214</v>
      </c>
      <c r="F22" s="259" t="s">
        <v>8</v>
      </c>
      <c r="G22" s="260" t="s">
        <v>223</v>
      </c>
      <c r="H22" s="258" t="s">
        <v>215</v>
      </c>
      <c r="I22" s="259" t="s">
        <v>216</v>
      </c>
      <c r="J22" s="259" t="s">
        <v>118</v>
      </c>
      <c r="K22" s="308" t="s">
        <v>78</v>
      </c>
      <c r="L22" s="307">
        <v>61.753</v>
      </c>
      <c r="M22" s="446">
        <f>L22+L24</f>
        <v>126.399</v>
      </c>
    </row>
    <row r="23" spans="1:14" s="149" customFormat="1" ht="48" customHeight="1">
      <c r="A23" s="358"/>
      <c r="B23" s="69"/>
      <c r="C23" s="129"/>
      <c r="D23" s="196" t="s">
        <v>481</v>
      </c>
      <c r="E23" s="197" t="s">
        <v>482</v>
      </c>
      <c r="F23" s="198">
        <v>3</v>
      </c>
      <c r="G23" s="199" t="s">
        <v>483</v>
      </c>
      <c r="H23" s="197" t="s">
        <v>484</v>
      </c>
      <c r="I23" s="198" t="s">
        <v>485</v>
      </c>
      <c r="J23" s="198" t="s">
        <v>485</v>
      </c>
      <c r="K23" s="237" t="s">
        <v>486</v>
      </c>
      <c r="L23" s="238">
        <v>61.414000000000001</v>
      </c>
      <c r="M23" s="447"/>
    </row>
    <row r="24" spans="1:14" s="149" customFormat="1" ht="48" customHeight="1" thickBot="1">
      <c r="A24" s="359"/>
      <c r="B24" s="261"/>
      <c r="C24" s="306"/>
      <c r="D24" s="262" t="s">
        <v>471</v>
      </c>
      <c r="E24" s="263" t="s">
        <v>472</v>
      </c>
      <c r="F24" s="264" t="s">
        <v>8</v>
      </c>
      <c r="G24" s="265" t="s">
        <v>458</v>
      </c>
      <c r="H24" s="263" t="s">
        <v>459</v>
      </c>
      <c r="I24" s="264" t="s">
        <v>460</v>
      </c>
      <c r="J24" s="264" t="s">
        <v>461</v>
      </c>
      <c r="K24" s="305" t="s">
        <v>473</v>
      </c>
      <c r="L24" s="303">
        <v>64.646000000000001</v>
      </c>
      <c r="M24" s="452"/>
    </row>
    <row r="25" spans="1:14" s="149" customFormat="1" ht="24" customHeight="1">
      <c r="A25" s="66"/>
      <c r="B25" s="70"/>
      <c r="C25" s="70"/>
      <c r="D25" s="107"/>
      <c r="E25" s="60"/>
      <c r="F25" s="71"/>
      <c r="G25" s="72"/>
      <c r="H25" s="108"/>
      <c r="I25" s="109"/>
      <c r="J25" s="110"/>
      <c r="K25" s="108"/>
      <c r="L25" s="108"/>
      <c r="M25" s="108"/>
    </row>
    <row r="26" spans="1:14" ht="36.75" customHeight="1">
      <c r="A26" s="156"/>
      <c r="B26" s="156"/>
      <c r="C26" s="156"/>
      <c r="D26" s="156" t="s">
        <v>16</v>
      </c>
      <c r="E26" s="156"/>
      <c r="F26" s="156"/>
      <c r="G26" s="156"/>
      <c r="H26" s="156"/>
      <c r="J26" s="156"/>
      <c r="K26" s="99" t="s">
        <v>81</v>
      </c>
      <c r="L26" s="99"/>
      <c r="M26" s="99"/>
    </row>
    <row r="27" spans="1:14" ht="36.75" customHeight="1">
      <c r="A27" s="156"/>
      <c r="B27" s="156"/>
      <c r="C27" s="156"/>
      <c r="D27" s="156" t="s">
        <v>9</v>
      </c>
      <c r="E27" s="156"/>
      <c r="F27" s="156"/>
      <c r="G27" s="156"/>
      <c r="H27" s="156"/>
      <c r="J27" s="156"/>
      <c r="K27" s="99" t="s">
        <v>107</v>
      </c>
      <c r="L27" s="99"/>
      <c r="M27" s="99"/>
    </row>
    <row r="29" spans="1:14">
      <c r="K29" s="24"/>
      <c r="L29" s="24"/>
      <c r="M29" s="24"/>
    </row>
  </sheetData>
  <protectedRanges>
    <protectedRange sqref="L19" name="Диапазон1_3_1_1_3_11_1_1_3_1_3_1_1_1_1_1_2_1"/>
  </protectedRanges>
  <mergeCells count="26">
    <mergeCell ref="A13:A15"/>
    <mergeCell ref="M13:M15"/>
    <mergeCell ref="A10:A12"/>
    <mergeCell ref="M10:M12"/>
    <mergeCell ref="A16:A18"/>
    <mergeCell ref="M16:M18"/>
    <mergeCell ref="A19:A21"/>
    <mergeCell ref="M19:M21"/>
    <mergeCell ref="M22:M24"/>
    <mergeCell ref="A22:A24"/>
    <mergeCell ref="M8:M9"/>
    <mergeCell ref="A1:M1"/>
    <mergeCell ref="A2:K2"/>
    <mergeCell ref="A3:M3"/>
    <mergeCell ref="A4:M4"/>
    <mergeCell ref="A5:M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7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1979"/>
  <sheetViews>
    <sheetView view="pageBreakPreview" topLeftCell="A4" zoomScaleSheetLayoutView="100" workbookViewId="0">
      <selection activeCell="M18" sqref="M18"/>
    </sheetView>
  </sheetViews>
  <sheetFormatPr defaultRowHeight="12.75"/>
  <cols>
    <col min="1" max="1" width="4.85546875" style="17" customWidth="1"/>
    <col min="2" max="2" width="4.7109375" style="17" hidden="1" customWidth="1"/>
    <col min="3" max="3" width="7.28515625" style="17" hidden="1" customWidth="1"/>
    <col min="4" max="4" width="19.140625" style="17" customWidth="1"/>
    <col min="5" max="5" width="9.85546875" style="17" customWidth="1"/>
    <col min="6" max="6" width="6.5703125" style="17" customWidth="1"/>
    <col min="7" max="7" width="34.85546875" style="17" customWidth="1"/>
    <col min="8" max="8" width="9.28515625" style="17" customWidth="1"/>
    <col min="9" max="9" width="18.42578125" style="17" customWidth="1"/>
    <col min="10" max="10" width="2.140625" style="17" hidden="1" customWidth="1"/>
    <col min="11" max="11" width="26.1406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9.8554687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26" ht="54.75" customHeight="1">
      <c r="A1" s="421" t="s">
        <v>726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26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6" s="20" customFormat="1" ht="20.25" customHeight="1">
      <c r="A4" s="370" t="s">
        <v>40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26" s="3" customFormat="1" ht="19.149999999999999" customHeight="1">
      <c r="A5" s="420" t="s">
        <v>738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26" s="9" customFormat="1" ht="15" customHeight="1">
      <c r="A6" s="195" t="s">
        <v>68</v>
      </c>
      <c r="B6" s="4"/>
      <c r="C6" s="4"/>
      <c r="D6" s="5"/>
      <c r="E6" s="5"/>
      <c r="F6" s="5"/>
      <c r="G6" s="5"/>
      <c r="H6" s="5"/>
      <c r="I6" s="6"/>
      <c r="J6" s="6"/>
      <c r="K6" s="4"/>
      <c r="L6" s="7"/>
      <c r="M6" s="8"/>
      <c r="O6" s="7"/>
      <c r="P6" s="10"/>
      <c r="R6" s="7"/>
      <c r="S6" s="10"/>
      <c r="Y6" s="195"/>
      <c r="Z6" s="141" t="s">
        <v>628</v>
      </c>
    </row>
    <row r="7" spans="1:26" s="22" customFormat="1" ht="20.100000000000001" customHeight="1">
      <c r="A7" s="417" t="s">
        <v>27</v>
      </c>
      <c r="B7" s="416" t="s">
        <v>2</v>
      </c>
      <c r="C7" s="416"/>
      <c r="D7" s="415" t="s">
        <v>14</v>
      </c>
      <c r="E7" s="415" t="s">
        <v>3</v>
      </c>
      <c r="F7" s="417" t="s">
        <v>13</v>
      </c>
      <c r="G7" s="415" t="s">
        <v>15</v>
      </c>
      <c r="H7" s="415" t="s">
        <v>3</v>
      </c>
      <c r="I7" s="415" t="s">
        <v>4</v>
      </c>
      <c r="J7" s="273"/>
      <c r="K7" s="415" t="s">
        <v>6</v>
      </c>
      <c r="L7" s="414" t="s">
        <v>231</v>
      </c>
      <c r="M7" s="414"/>
      <c r="N7" s="414"/>
      <c r="O7" s="414" t="s">
        <v>18</v>
      </c>
      <c r="P7" s="414"/>
      <c r="Q7" s="414"/>
      <c r="R7" s="414" t="s">
        <v>232</v>
      </c>
      <c r="S7" s="414"/>
      <c r="T7" s="414"/>
      <c r="U7" s="416" t="s">
        <v>19</v>
      </c>
      <c r="V7" s="416" t="s">
        <v>20</v>
      </c>
      <c r="W7" s="417" t="s">
        <v>21</v>
      </c>
      <c r="X7" s="418" t="s">
        <v>43</v>
      </c>
      <c r="Y7" s="419" t="s">
        <v>23</v>
      </c>
      <c r="Z7" s="415" t="s">
        <v>24</v>
      </c>
    </row>
    <row r="8" spans="1:26" s="22" customFormat="1" ht="39.950000000000003" customHeight="1">
      <c r="A8" s="417"/>
      <c r="B8" s="416"/>
      <c r="C8" s="416"/>
      <c r="D8" s="415"/>
      <c r="E8" s="415"/>
      <c r="F8" s="417"/>
      <c r="G8" s="415"/>
      <c r="H8" s="415"/>
      <c r="I8" s="415"/>
      <c r="J8" s="273"/>
      <c r="K8" s="415"/>
      <c r="L8" s="14" t="s">
        <v>25</v>
      </c>
      <c r="M8" s="15" t="s">
        <v>26</v>
      </c>
      <c r="N8" s="16" t="s">
        <v>27</v>
      </c>
      <c r="O8" s="14" t="s">
        <v>25</v>
      </c>
      <c r="P8" s="15" t="s">
        <v>26</v>
      </c>
      <c r="Q8" s="16" t="s">
        <v>27</v>
      </c>
      <c r="R8" s="14" t="s">
        <v>25</v>
      </c>
      <c r="S8" s="15" t="s">
        <v>26</v>
      </c>
      <c r="T8" s="16" t="s">
        <v>27</v>
      </c>
      <c r="U8" s="416"/>
      <c r="V8" s="416"/>
      <c r="W8" s="417"/>
      <c r="X8" s="418"/>
      <c r="Y8" s="419"/>
      <c r="Z8" s="415"/>
    </row>
    <row r="9" spans="1:26" s="22" customFormat="1" ht="37.5" customHeight="1">
      <c r="A9" s="210">
        <v>1</v>
      </c>
      <c r="B9" s="69"/>
      <c r="C9" s="340"/>
      <c r="D9" s="314" t="s">
        <v>414</v>
      </c>
      <c r="E9" s="313" t="s">
        <v>415</v>
      </c>
      <c r="F9" s="301" t="s">
        <v>38</v>
      </c>
      <c r="G9" s="312" t="s">
        <v>416</v>
      </c>
      <c r="H9" s="313" t="s">
        <v>417</v>
      </c>
      <c r="I9" s="301" t="s">
        <v>418</v>
      </c>
      <c r="J9" s="301" t="s">
        <v>370</v>
      </c>
      <c r="K9" s="302" t="s">
        <v>147</v>
      </c>
      <c r="L9" s="30">
        <v>233.5</v>
      </c>
      <c r="M9" s="29">
        <f>L9/3.4-IF($U9=1,2,IF($U9=2,3,0))</f>
        <v>68.67647058823529</v>
      </c>
      <c r="N9" s="41">
        <f>RANK(M9,M$9:M$18,0)</f>
        <v>2</v>
      </c>
      <c r="O9" s="30">
        <v>238</v>
      </c>
      <c r="P9" s="29">
        <f>O9/3.4-IF($U9=1,2,IF($U9=2,3,0))</f>
        <v>70</v>
      </c>
      <c r="Q9" s="41">
        <f>RANK(P9,P$9:P$18,0)</f>
        <v>1</v>
      </c>
      <c r="R9" s="30">
        <v>239.5</v>
      </c>
      <c r="S9" s="29">
        <f>R9/3.4-IF($U9=1,2,IF($U9=2,3,0))</f>
        <v>70.441176470588232</v>
      </c>
      <c r="T9" s="41">
        <f>RANK(S9,S$9:S$18,0)</f>
        <v>1</v>
      </c>
      <c r="U9" s="273"/>
      <c r="V9" s="275"/>
      <c r="W9" s="30">
        <f>L9+O9+R9</f>
        <v>711</v>
      </c>
      <c r="X9" s="275"/>
      <c r="Y9" s="29">
        <f>ROUND(SUM(M9,P9,S9)/3,3)</f>
        <v>69.706000000000003</v>
      </c>
      <c r="Z9" s="57" t="s">
        <v>38</v>
      </c>
    </row>
    <row r="10" spans="1:26" s="22" customFormat="1" ht="37.5" customHeight="1">
      <c r="A10" s="210">
        <v>2</v>
      </c>
      <c r="B10" s="69"/>
      <c r="C10" s="341"/>
      <c r="D10" s="314" t="s">
        <v>419</v>
      </c>
      <c r="E10" s="313" t="s">
        <v>420</v>
      </c>
      <c r="F10" s="301" t="s">
        <v>38</v>
      </c>
      <c r="G10" s="312" t="s">
        <v>195</v>
      </c>
      <c r="H10" s="313" t="s">
        <v>181</v>
      </c>
      <c r="I10" s="301" t="s">
        <v>62</v>
      </c>
      <c r="J10" s="301" t="s">
        <v>375</v>
      </c>
      <c r="K10" s="302" t="s">
        <v>147</v>
      </c>
      <c r="L10" s="30">
        <v>234</v>
      </c>
      <c r="M10" s="29">
        <f>L10/3.4-IF($U10=1,2,IF($U10=2,3,0))</f>
        <v>68.82352941176471</v>
      </c>
      <c r="N10" s="41">
        <f>RANK(M10,M$9:M$18,0)</f>
        <v>1</v>
      </c>
      <c r="O10" s="30">
        <v>235.5</v>
      </c>
      <c r="P10" s="29">
        <f>O10/3.4-IF($U10=1,2,IF($U10=2,3,0))</f>
        <v>69.264705882352942</v>
      </c>
      <c r="Q10" s="41">
        <f>RANK(P10,P$9:P$18,0)</f>
        <v>2</v>
      </c>
      <c r="R10" s="30">
        <v>228</v>
      </c>
      <c r="S10" s="29">
        <f>R10/3.4-IF($U10=1,2,IF($U10=2,3,0))</f>
        <v>67.058823529411768</v>
      </c>
      <c r="T10" s="41">
        <f>RANK(S10,S$9:S$18,0)</f>
        <v>3</v>
      </c>
      <c r="U10" s="273"/>
      <c r="V10" s="275"/>
      <c r="W10" s="30">
        <f>L10+O10+R10</f>
        <v>697.5</v>
      </c>
      <c r="X10" s="275"/>
      <c r="Y10" s="29">
        <f>ROUND(SUM(M10,P10,S10)/3,3)</f>
        <v>68.382000000000005</v>
      </c>
      <c r="Z10" s="57" t="s">
        <v>38</v>
      </c>
    </row>
    <row r="11" spans="1:26" s="22" customFormat="1" ht="37.5" customHeight="1">
      <c r="A11" s="210">
        <v>3</v>
      </c>
      <c r="B11" s="69"/>
      <c r="C11" s="332"/>
      <c r="D11" s="314" t="s">
        <v>414</v>
      </c>
      <c r="E11" s="313" t="s">
        <v>415</v>
      </c>
      <c r="F11" s="301" t="s">
        <v>38</v>
      </c>
      <c r="G11" s="312" t="s">
        <v>543</v>
      </c>
      <c r="H11" s="313" t="s">
        <v>544</v>
      </c>
      <c r="I11" s="301" t="s">
        <v>545</v>
      </c>
      <c r="J11" s="301" t="s">
        <v>370</v>
      </c>
      <c r="K11" s="302" t="s">
        <v>147</v>
      </c>
      <c r="L11" s="30">
        <v>227</v>
      </c>
      <c r="M11" s="29">
        <f>L11/3.4-IF($U11=1,2,IF($U11=2,3,0))</f>
        <v>66.764705882352942</v>
      </c>
      <c r="N11" s="41">
        <f>RANK(M11,M$9:M$18,0)</f>
        <v>3</v>
      </c>
      <c r="O11" s="30">
        <v>230</v>
      </c>
      <c r="P11" s="29">
        <f>O11/3.4-IF($U11=1,2,IF($U11=2,3,0))</f>
        <v>67.64705882352942</v>
      </c>
      <c r="Q11" s="41">
        <f>RANK(P11,P$9:P$18,0)</f>
        <v>3</v>
      </c>
      <c r="R11" s="30">
        <v>228.5</v>
      </c>
      <c r="S11" s="29">
        <f>R11/3.4-IF($U11=1,2,IF($U11=2,3,0))</f>
        <v>67.205882352941174</v>
      </c>
      <c r="T11" s="41">
        <f>RANK(S11,S$9:S$18,0)</f>
        <v>2</v>
      </c>
      <c r="U11" s="273"/>
      <c r="V11" s="275"/>
      <c r="W11" s="30">
        <f>L11+O11+R11</f>
        <v>685.5</v>
      </c>
      <c r="X11" s="275"/>
      <c r="Y11" s="29">
        <f>ROUND(SUM(M11,P11,S11)/3,3)</f>
        <v>67.206000000000003</v>
      </c>
      <c r="Z11" s="57" t="s">
        <v>38</v>
      </c>
    </row>
    <row r="12" spans="1:26" s="22" customFormat="1" ht="37.5" customHeight="1">
      <c r="A12" s="210">
        <v>4</v>
      </c>
      <c r="B12" s="69"/>
      <c r="C12" s="340"/>
      <c r="D12" s="314" t="s">
        <v>404</v>
      </c>
      <c r="E12" s="313" t="s">
        <v>405</v>
      </c>
      <c r="F12" s="301" t="s">
        <v>39</v>
      </c>
      <c r="G12" s="312" t="s">
        <v>406</v>
      </c>
      <c r="H12" s="313" t="s">
        <v>407</v>
      </c>
      <c r="I12" s="301" t="s">
        <v>62</v>
      </c>
      <c r="J12" s="301" t="s">
        <v>370</v>
      </c>
      <c r="K12" s="302" t="s">
        <v>147</v>
      </c>
      <c r="L12" s="30">
        <v>222</v>
      </c>
      <c r="M12" s="29">
        <f>L12/3.4-IF($U12=1,2,IF($U12=2,3,0))</f>
        <v>65.294117647058826</v>
      </c>
      <c r="N12" s="41">
        <f>RANK(M12,M$9:M$18,0)</f>
        <v>6</v>
      </c>
      <c r="O12" s="30">
        <v>224.5</v>
      </c>
      <c r="P12" s="29">
        <f>O12/3.4-IF($U12=1,2,IF($U12=2,3,0))</f>
        <v>66.029411764705884</v>
      </c>
      <c r="Q12" s="41">
        <f>RANK(P12,P$9:P$18,0)</f>
        <v>4</v>
      </c>
      <c r="R12" s="30">
        <v>221.5</v>
      </c>
      <c r="S12" s="29">
        <f>R12/3.4-IF($U12=1,2,IF($U12=2,3,0))</f>
        <v>65.14705882352942</v>
      </c>
      <c r="T12" s="41">
        <f>RANK(S12,S$9:S$18,0)</f>
        <v>7</v>
      </c>
      <c r="U12" s="273"/>
      <c r="V12" s="275"/>
      <c r="W12" s="30">
        <f>L12+O12+R12</f>
        <v>668</v>
      </c>
      <c r="X12" s="275"/>
      <c r="Y12" s="29">
        <f>ROUND(SUM(M12,P12,S12)/3,3)</f>
        <v>65.489999999999995</v>
      </c>
      <c r="Z12" s="57" t="s">
        <v>38</v>
      </c>
    </row>
    <row r="13" spans="1:26" s="22" customFormat="1" ht="37.5" customHeight="1">
      <c r="A13" s="210">
        <v>5</v>
      </c>
      <c r="B13" s="69"/>
      <c r="C13" s="333"/>
      <c r="D13" s="314" t="s">
        <v>514</v>
      </c>
      <c r="E13" s="313" t="s">
        <v>515</v>
      </c>
      <c r="F13" s="301" t="s">
        <v>38</v>
      </c>
      <c r="G13" s="312" t="s">
        <v>520</v>
      </c>
      <c r="H13" s="313" t="s">
        <v>521</v>
      </c>
      <c r="I13" s="301" t="s">
        <v>522</v>
      </c>
      <c r="J13" s="301" t="s">
        <v>519</v>
      </c>
      <c r="K13" s="302" t="s">
        <v>473</v>
      </c>
      <c r="L13" s="30">
        <v>223</v>
      </c>
      <c r="M13" s="29">
        <f>L13/3.4-IF($U13=1,2,IF($U13=2,3,0))</f>
        <v>65.588235294117652</v>
      </c>
      <c r="N13" s="41">
        <f>RANK(M13,M$9:M$18,0)</f>
        <v>4</v>
      </c>
      <c r="O13" s="30">
        <v>221</v>
      </c>
      <c r="P13" s="29">
        <f>O13/3.4-IF($U13=1,2,IF($U13=2,3,0))</f>
        <v>65</v>
      </c>
      <c r="Q13" s="41">
        <f>RANK(P13,P$9:P$18,0)</f>
        <v>5</v>
      </c>
      <c r="R13" s="30">
        <v>223</v>
      </c>
      <c r="S13" s="29">
        <f>R13/3.4-IF($U13=1,2,IF($U13=2,3,0))</f>
        <v>65.588235294117652</v>
      </c>
      <c r="T13" s="41">
        <f>RANK(S13,S$9:S$18,0)</f>
        <v>5</v>
      </c>
      <c r="U13" s="273"/>
      <c r="V13" s="275"/>
      <c r="W13" s="30">
        <f>L13+O13+R13</f>
        <v>667</v>
      </c>
      <c r="X13" s="275"/>
      <c r="Y13" s="29">
        <f>ROUND(SUM(M13,P13,S13)/3,3)</f>
        <v>65.391999999999996</v>
      </c>
      <c r="Z13" s="57" t="s">
        <v>38</v>
      </c>
    </row>
    <row r="14" spans="1:26" s="22" customFormat="1" ht="37.5" customHeight="1">
      <c r="A14" s="210">
        <v>6</v>
      </c>
      <c r="B14" s="69"/>
      <c r="C14" s="340"/>
      <c r="D14" s="314" t="s">
        <v>664</v>
      </c>
      <c r="E14" s="313" t="s">
        <v>264</v>
      </c>
      <c r="F14" s="301" t="s">
        <v>38</v>
      </c>
      <c r="G14" s="312" t="s">
        <v>546</v>
      </c>
      <c r="H14" s="313" t="s">
        <v>547</v>
      </c>
      <c r="I14" s="301" t="s">
        <v>548</v>
      </c>
      <c r="J14" s="301" t="s">
        <v>108</v>
      </c>
      <c r="K14" s="302" t="s">
        <v>268</v>
      </c>
      <c r="L14" s="30">
        <v>214</v>
      </c>
      <c r="M14" s="29">
        <f>L14/3.4-IF($U14=1,2,IF($U14=2,3,0))</f>
        <v>62.941176470588239</v>
      </c>
      <c r="N14" s="41">
        <f>RANK(M14,M$9:M$18,0)</f>
        <v>8</v>
      </c>
      <c r="O14" s="30">
        <v>218.5</v>
      </c>
      <c r="P14" s="29">
        <f>O14/3.4-IF($U14=1,2,IF($U14=2,3,0))</f>
        <v>64.264705882352942</v>
      </c>
      <c r="Q14" s="41">
        <f>RANK(P14,P$9:P$18,0)</f>
        <v>6</v>
      </c>
      <c r="R14" s="30">
        <v>224.5</v>
      </c>
      <c r="S14" s="29">
        <f>R14/3.4-IF($U14=1,2,IF($U14=2,3,0))</f>
        <v>66.029411764705884</v>
      </c>
      <c r="T14" s="41">
        <f>RANK(S14,S$9:S$18,0)</f>
        <v>4</v>
      </c>
      <c r="U14" s="273"/>
      <c r="V14" s="275"/>
      <c r="W14" s="30">
        <f>L14+O14+R14</f>
        <v>657</v>
      </c>
      <c r="X14" s="275"/>
      <c r="Y14" s="29">
        <f>ROUND(SUM(M14,P14,S14)/3,3)</f>
        <v>64.412000000000006</v>
      </c>
      <c r="Z14" s="57">
        <v>1</v>
      </c>
    </row>
    <row r="15" spans="1:26" s="22" customFormat="1" ht="37.5" customHeight="1">
      <c r="A15" s="210">
        <v>7</v>
      </c>
      <c r="B15" s="69"/>
      <c r="C15" s="340"/>
      <c r="D15" s="314" t="s">
        <v>514</v>
      </c>
      <c r="E15" s="313" t="s">
        <v>515</v>
      </c>
      <c r="F15" s="301" t="s">
        <v>38</v>
      </c>
      <c r="G15" s="312" t="s">
        <v>516</v>
      </c>
      <c r="H15" s="313" t="s">
        <v>517</v>
      </c>
      <c r="I15" s="301" t="s">
        <v>518</v>
      </c>
      <c r="J15" s="301" t="s">
        <v>519</v>
      </c>
      <c r="K15" s="302" t="s">
        <v>473</v>
      </c>
      <c r="L15" s="30">
        <v>215.5</v>
      </c>
      <c r="M15" s="29">
        <f>L15/3.4-IF($U15=1,2,IF($U15=2,3,0))</f>
        <v>63.382352941176471</v>
      </c>
      <c r="N15" s="41">
        <f>RANK(M15,M$9:M$18,0)</f>
        <v>7</v>
      </c>
      <c r="O15" s="30">
        <v>218.5</v>
      </c>
      <c r="P15" s="29">
        <f>O15/3.4-IF($U15=1,2,IF($U15=2,3,0))</f>
        <v>64.264705882352942</v>
      </c>
      <c r="Q15" s="41">
        <f>RANK(P15,P$9:P$18,0)</f>
        <v>6</v>
      </c>
      <c r="R15" s="30">
        <v>222</v>
      </c>
      <c r="S15" s="29">
        <f>R15/3.4-IF($U15=1,2,IF($U15=2,3,0))</f>
        <v>65.294117647058826</v>
      </c>
      <c r="T15" s="41">
        <f>RANK(S15,S$9:S$18,0)</f>
        <v>6</v>
      </c>
      <c r="U15" s="273"/>
      <c r="V15" s="275"/>
      <c r="W15" s="30">
        <f>L15+O15+R15</f>
        <v>656</v>
      </c>
      <c r="X15" s="275"/>
      <c r="Y15" s="29">
        <f>ROUND(SUM(M15,P15,S15)/3,3)</f>
        <v>64.313999999999993</v>
      </c>
      <c r="Z15" s="57">
        <v>1</v>
      </c>
    </row>
    <row r="16" spans="1:26" s="22" customFormat="1" ht="37.5" customHeight="1">
      <c r="A16" s="210">
        <v>8</v>
      </c>
      <c r="B16" s="69"/>
      <c r="C16" s="333"/>
      <c r="D16" s="314" t="s">
        <v>523</v>
      </c>
      <c r="E16" s="313" t="s">
        <v>524</v>
      </c>
      <c r="F16" s="301" t="s">
        <v>8</v>
      </c>
      <c r="G16" s="312" t="s">
        <v>525</v>
      </c>
      <c r="H16" s="313" t="s">
        <v>526</v>
      </c>
      <c r="I16" s="301" t="s">
        <v>527</v>
      </c>
      <c r="J16" s="301" t="s">
        <v>519</v>
      </c>
      <c r="K16" s="302" t="s">
        <v>528</v>
      </c>
      <c r="L16" s="30">
        <v>223</v>
      </c>
      <c r="M16" s="29">
        <f>L16/3.4-IF($U16=1,2,IF($U16=2,3,0))</f>
        <v>65.588235294117652</v>
      </c>
      <c r="N16" s="41">
        <f>RANK(M16,M$9:M$18,0)</f>
        <v>4</v>
      </c>
      <c r="O16" s="30">
        <v>218.5</v>
      </c>
      <c r="P16" s="29">
        <f>O16/3.4-IF($U16=1,2,IF($U16=2,3,0))</f>
        <v>64.264705882352942</v>
      </c>
      <c r="Q16" s="41">
        <f>RANK(P16,P$9:P$18,0)</f>
        <v>6</v>
      </c>
      <c r="R16" s="30">
        <v>212.5</v>
      </c>
      <c r="S16" s="29">
        <f>R16/3.4-IF($U16=1,2,IF($U16=2,3,0))</f>
        <v>62.5</v>
      </c>
      <c r="T16" s="41">
        <f>RANK(S16,S$9:S$18,0)</f>
        <v>9</v>
      </c>
      <c r="U16" s="273"/>
      <c r="V16" s="275"/>
      <c r="W16" s="30">
        <f>L16+O16+R16</f>
        <v>654</v>
      </c>
      <c r="X16" s="275"/>
      <c r="Y16" s="29">
        <f>ROUND(SUM(M16,P16,S16)/3,3)</f>
        <v>64.117999999999995</v>
      </c>
      <c r="Z16" s="57">
        <v>1</v>
      </c>
    </row>
    <row r="17" spans="1:43" s="22" customFormat="1" ht="37.5" customHeight="1">
      <c r="A17" s="210">
        <v>9</v>
      </c>
      <c r="B17" s="69"/>
      <c r="C17" s="340"/>
      <c r="D17" s="314" t="s">
        <v>199</v>
      </c>
      <c r="E17" s="313" t="s">
        <v>187</v>
      </c>
      <c r="F17" s="301" t="s">
        <v>8</v>
      </c>
      <c r="G17" s="312" t="s">
        <v>200</v>
      </c>
      <c r="H17" s="313" t="s">
        <v>188</v>
      </c>
      <c r="I17" s="301" t="s">
        <v>189</v>
      </c>
      <c r="J17" s="301" t="s">
        <v>83</v>
      </c>
      <c r="K17" s="302" t="s">
        <v>78</v>
      </c>
      <c r="L17" s="30">
        <v>211</v>
      </c>
      <c r="M17" s="29">
        <f>L17/3.4-IF($U17=1,2,IF($U17=2,3,0))</f>
        <v>62.058823529411768</v>
      </c>
      <c r="N17" s="41">
        <f>RANK(M17,M$9:M$18,0)</f>
        <v>9</v>
      </c>
      <c r="O17" s="30">
        <v>214</v>
      </c>
      <c r="P17" s="29">
        <f>O17/3.4-IF($U17=1,2,IF($U17=2,3,0))</f>
        <v>62.941176470588239</v>
      </c>
      <c r="Q17" s="41">
        <f>RANK(P17,P$9:P$18,0)</f>
        <v>9</v>
      </c>
      <c r="R17" s="30">
        <v>220</v>
      </c>
      <c r="S17" s="29">
        <f>R17/3.4-IF($U17=1,2,IF($U17=2,3,0))</f>
        <v>64.705882352941174</v>
      </c>
      <c r="T17" s="41">
        <f>RANK(S17,S$9:S$18,0)</f>
        <v>8</v>
      </c>
      <c r="U17" s="273"/>
      <c r="V17" s="275"/>
      <c r="W17" s="30">
        <f>L17+O17+R17</f>
        <v>645</v>
      </c>
      <c r="X17" s="275"/>
      <c r="Y17" s="29">
        <f>ROUND(SUM(M17,P17,S17)/3,3)</f>
        <v>63.234999999999999</v>
      </c>
      <c r="Z17" s="57">
        <v>2</v>
      </c>
    </row>
    <row r="18" spans="1:43" s="22" customFormat="1" ht="37.5" customHeight="1">
      <c r="A18" s="210">
        <v>10</v>
      </c>
      <c r="B18" s="69"/>
      <c r="C18" s="333"/>
      <c r="D18" s="314" t="s">
        <v>501</v>
      </c>
      <c r="E18" s="313" t="s">
        <v>502</v>
      </c>
      <c r="F18" s="301" t="s">
        <v>8</v>
      </c>
      <c r="G18" s="312" t="s">
        <v>503</v>
      </c>
      <c r="H18" s="313" t="s">
        <v>504</v>
      </c>
      <c r="I18" s="301" t="s">
        <v>158</v>
      </c>
      <c r="J18" s="301" t="s">
        <v>158</v>
      </c>
      <c r="K18" s="302" t="s">
        <v>434</v>
      </c>
      <c r="L18" s="30">
        <v>196</v>
      </c>
      <c r="M18" s="29">
        <f>L18/3.4-IF($U18=1,2,IF($U18=2,3,0))</f>
        <v>57.647058823529413</v>
      </c>
      <c r="N18" s="41">
        <f>RANK(M18,M$9:M$18,0)</f>
        <v>10</v>
      </c>
      <c r="O18" s="30">
        <v>198.5</v>
      </c>
      <c r="P18" s="29">
        <f>O18/3.4-IF($U18=1,2,IF($U18=2,3,0))</f>
        <v>58.382352941176471</v>
      </c>
      <c r="Q18" s="41">
        <f>RANK(P18,P$9:P$18,0)</f>
        <v>10</v>
      </c>
      <c r="R18" s="30">
        <v>200</v>
      </c>
      <c r="S18" s="29">
        <f>R18/3.4-IF($U18=1,2,IF($U18=2,3,0))</f>
        <v>58.82352941176471</v>
      </c>
      <c r="T18" s="41">
        <f>RANK(S18,S$9:S$18,0)</f>
        <v>10</v>
      </c>
      <c r="U18" s="273"/>
      <c r="V18" s="275"/>
      <c r="W18" s="30">
        <f>L18+O18+R18</f>
        <v>594.5</v>
      </c>
      <c r="X18" s="275"/>
      <c r="Y18" s="29">
        <f>ROUND(SUM(M18,P18,S18)/3,3)</f>
        <v>58.283999999999999</v>
      </c>
      <c r="Z18" s="57" t="s">
        <v>221</v>
      </c>
    </row>
    <row r="19" spans="1:43" s="22" customFormat="1" ht="37.5" customHeight="1">
      <c r="A19" s="210"/>
      <c r="B19" s="69"/>
      <c r="C19" s="331"/>
      <c r="D19" s="314" t="s">
        <v>505</v>
      </c>
      <c r="E19" s="313" t="s">
        <v>506</v>
      </c>
      <c r="F19" s="301" t="s">
        <v>8</v>
      </c>
      <c r="G19" s="312" t="s">
        <v>507</v>
      </c>
      <c r="H19" s="313" t="s">
        <v>508</v>
      </c>
      <c r="I19" s="301" t="s">
        <v>485</v>
      </c>
      <c r="J19" s="301" t="s">
        <v>485</v>
      </c>
      <c r="K19" s="302" t="s">
        <v>486</v>
      </c>
      <c r="L19" s="30"/>
      <c r="M19" s="29"/>
      <c r="N19" s="41"/>
      <c r="O19" s="30"/>
      <c r="P19" s="29"/>
      <c r="Q19" s="41"/>
      <c r="R19" s="30"/>
      <c r="S19" s="29"/>
      <c r="T19" s="41"/>
      <c r="U19" s="273"/>
      <c r="V19" s="275"/>
      <c r="W19" s="30"/>
      <c r="X19" s="275"/>
      <c r="Y19" s="29" t="s">
        <v>739</v>
      </c>
      <c r="Z19" s="57" t="s">
        <v>221</v>
      </c>
    </row>
    <row r="20" spans="1:43" s="22" customFormat="1" ht="30.75" customHeight="1">
      <c r="A20" s="330"/>
      <c r="B20" s="70"/>
      <c r="C20" s="329"/>
      <c r="D20" s="324"/>
      <c r="E20" s="328"/>
      <c r="F20" s="327"/>
      <c r="G20" s="326"/>
      <c r="H20" s="328"/>
      <c r="I20" s="327"/>
      <c r="J20" s="327"/>
      <c r="K20" s="325"/>
      <c r="L20" s="63"/>
      <c r="M20" s="64"/>
      <c r="N20" s="61"/>
      <c r="O20" s="63"/>
      <c r="P20" s="64"/>
      <c r="Q20" s="61"/>
      <c r="R20" s="63"/>
      <c r="S20" s="64"/>
      <c r="T20" s="61"/>
      <c r="U20" s="65"/>
      <c r="V20" s="62"/>
      <c r="W20" s="63"/>
      <c r="X20" s="62"/>
      <c r="Y20" s="64"/>
      <c r="Z20" s="68"/>
    </row>
    <row r="21" spans="1:43" s="27" customFormat="1" ht="27.75" customHeight="1">
      <c r="A21" s="17"/>
      <c r="B21" s="17"/>
      <c r="C21" s="23"/>
      <c r="D21" s="23" t="s">
        <v>16</v>
      </c>
      <c r="E21" s="23"/>
      <c r="F21" s="23"/>
      <c r="G21" s="23"/>
      <c r="H21" s="24"/>
      <c r="I21" s="25"/>
      <c r="J21" s="24"/>
      <c r="K21" s="99" t="s">
        <v>81</v>
      </c>
      <c r="L21" s="26"/>
      <c r="N21" s="17"/>
      <c r="O21" s="28"/>
      <c r="Q21" s="17"/>
      <c r="R21" s="28"/>
      <c r="T21" s="17"/>
      <c r="U21" s="17"/>
      <c r="V21" s="17"/>
      <c r="W21" s="17"/>
      <c r="X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43" ht="27.75" customHeight="1">
      <c r="D22" s="23" t="s">
        <v>9</v>
      </c>
      <c r="K22" s="2" t="s">
        <v>107</v>
      </c>
    </row>
    <row r="34" spans="11:20">
      <c r="T34" s="27"/>
    </row>
    <row r="35" spans="11:20">
      <c r="T35" s="27"/>
    </row>
    <row r="36" spans="11:20"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:43">
      <c r="K1969" s="51"/>
      <c r="T1969" s="27"/>
    </row>
    <row r="1970" spans="1:43">
      <c r="K1970" s="51"/>
      <c r="T1970" s="27"/>
    </row>
    <row r="1971" spans="1:43">
      <c r="K1971" s="51"/>
      <c r="T1971" s="27"/>
    </row>
    <row r="1972" spans="1:43">
      <c r="K1972" s="51"/>
      <c r="T1972" s="27"/>
    </row>
    <row r="1973" spans="1:43">
      <c r="K1973" s="51"/>
      <c r="T1973" s="27"/>
    </row>
    <row r="1974" spans="1:43">
      <c r="K1974" s="51"/>
      <c r="T1974" s="27"/>
    </row>
    <row r="1975" spans="1:43">
      <c r="K1975" s="51"/>
      <c r="T1975" s="27"/>
    </row>
    <row r="1976" spans="1:43">
      <c r="K1976" s="51"/>
      <c r="T1976" s="27"/>
    </row>
    <row r="1977" spans="1:43" s="28" customFormat="1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51"/>
      <c r="M1977" s="27"/>
      <c r="N1977" s="17"/>
      <c r="P1977" s="27"/>
      <c r="Q1977" s="17"/>
      <c r="S1977" s="27"/>
      <c r="T1977" s="17"/>
      <c r="U1977" s="17"/>
      <c r="V1977" s="17"/>
      <c r="W1977" s="17"/>
      <c r="X1977" s="17"/>
      <c r="Y1977" s="27"/>
      <c r="Z1977" s="17"/>
      <c r="AA1977" s="17"/>
      <c r="AB1977" s="17"/>
      <c r="AC1977" s="17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7"/>
      <c r="AQ1977" s="17"/>
    </row>
    <row r="1978" spans="1:43" s="28" customFormat="1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51"/>
      <c r="M1978" s="27"/>
      <c r="N1978" s="17"/>
      <c r="P1978" s="27"/>
      <c r="Q1978" s="17"/>
      <c r="S1978" s="27"/>
      <c r="T1978" s="17"/>
      <c r="U1978" s="17"/>
      <c r="V1978" s="17"/>
      <c r="W1978" s="17"/>
      <c r="X1978" s="17"/>
      <c r="Y1978" s="27"/>
      <c r="Z1978" s="17"/>
      <c r="AA1978" s="17"/>
      <c r="AB1978" s="17"/>
      <c r="AC1978" s="17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7"/>
      <c r="AQ1978" s="17"/>
    </row>
    <row r="1979" spans="1:43" s="28" customFormat="1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51"/>
      <c r="M1979" s="27"/>
      <c r="N1979" s="17"/>
      <c r="P1979" s="27"/>
      <c r="Q1979" s="17"/>
      <c r="S1979" s="27"/>
      <c r="T1979" s="17"/>
      <c r="U1979" s="17"/>
      <c r="V1979" s="17"/>
      <c r="W1979" s="17"/>
      <c r="X1979" s="17"/>
      <c r="Y1979" s="27"/>
      <c r="Z1979" s="17"/>
      <c r="AA1979" s="17"/>
      <c r="AB1979" s="17"/>
      <c r="AC1979" s="17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7"/>
      <c r="AQ1979" s="17"/>
    </row>
  </sheetData>
  <sortState ref="A9:AR19">
    <sortCondition descending="1" ref="Y9:Y19"/>
  </sortState>
  <mergeCells count="24">
    <mergeCell ref="L7:N7"/>
    <mergeCell ref="A1:Z1"/>
    <mergeCell ref="A2:Z2"/>
    <mergeCell ref="A3:Z3"/>
    <mergeCell ref="A4:Z4"/>
    <mergeCell ref="A5:Z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Y7:Y8"/>
    <mergeCell ref="Z7:Z8"/>
    <mergeCell ref="O7:Q7"/>
    <mergeCell ref="R7:T7"/>
    <mergeCell ref="U7:U8"/>
    <mergeCell ref="V7:V8"/>
    <mergeCell ref="W7:W8"/>
    <mergeCell ref="X7:X8"/>
  </mergeCells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7"/>
  <sheetViews>
    <sheetView view="pageBreakPreview" topLeftCell="A4" zoomScaleSheetLayoutView="100" workbookViewId="0">
      <selection activeCell="K11" sqref="K11"/>
    </sheetView>
  </sheetViews>
  <sheetFormatPr defaultRowHeight="12.75"/>
  <cols>
    <col min="1" max="1" width="4.85546875" style="17" customWidth="1"/>
    <col min="2" max="2" width="4.7109375" style="17" hidden="1" customWidth="1"/>
    <col min="3" max="3" width="7.140625" style="17" hidden="1" customWidth="1"/>
    <col min="4" max="4" width="19.140625" style="17" customWidth="1"/>
    <col min="5" max="5" width="8.28515625" style="17" customWidth="1"/>
    <col min="6" max="6" width="5.42578125" style="17" customWidth="1"/>
    <col min="7" max="7" width="34.85546875" style="17" customWidth="1"/>
    <col min="8" max="8" width="9.28515625" style="17" customWidth="1"/>
    <col min="9" max="9" width="17.140625" style="17" customWidth="1"/>
    <col min="10" max="10" width="12.7109375" style="17" hidden="1" customWidth="1"/>
    <col min="11" max="11" width="25.8554687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26" ht="54.75" customHeight="1">
      <c r="A1" s="421" t="s">
        <v>727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26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6" s="20" customFormat="1" ht="20.25" customHeight="1">
      <c r="A4" s="370" t="s">
        <v>665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26" s="3" customFormat="1" ht="19.149999999999999" customHeight="1">
      <c r="A5" s="420" t="s">
        <v>738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26" s="3" customFormat="1" ht="19.149999999999999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628</v>
      </c>
    </row>
    <row r="8" spans="1:26" s="22" customFormat="1" ht="20.100000000000001" customHeight="1">
      <c r="A8" s="41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273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26" s="22" customFormat="1" ht="39.950000000000003" customHeight="1">
      <c r="A9" s="417"/>
      <c r="B9" s="416"/>
      <c r="C9" s="416"/>
      <c r="D9" s="415"/>
      <c r="E9" s="415"/>
      <c r="F9" s="417"/>
      <c r="G9" s="415"/>
      <c r="H9" s="415"/>
      <c r="I9" s="415"/>
      <c r="J9" s="273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26" s="22" customFormat="1" ht="48.75" customHeight="1">
      <c r="A10" s="210">
        <v>1</v>
      </c>
      <c r="B10" s="69"/>
      <c r="C10" s="337"/>
      <c r="D10" s="322" t="s">
        <v>509</v>
      </c>
      <c r="E10" s="321" t="s">
        <v>510</v>
      </c>
      <c r="F10" s="286" t="s">
        <v>38</v>
      </c>
      <c r="G10" s="323" t="s">
        <v>511</v>
      </c>
      <c r="H10" s="321" t="s">
        <v>512</v>
      </c>
      <c r="I10" s="286" t="s">
        <v>513</v>
      </c>
      <c r="J10" s="286" t="s">
        <v>210</v>
      </c>
      <c r="K10" s="320" t="s">
        <v>97</v>
      </c>
      <c r="L10" s="30">
        <v>235.5</v>
      </c>
      <c r="M10" s="29">
        <f>L10/3.4-IF($U10=1,2,IF($U10=2,3,0))</f>
        <v>69.264705882352942</v>
      </c>
      <c r="N10" s="41">
        <f>RANK(M10,M$10:M$17,0)</f>
        <v>1</v>
      </c>
      <c r="O10" s="30">
        <v>239</v>
      </c>
      <c r="P10" s="29">
        <f>O10/3.4-IF($U10=1,2,IF($U10=2,3,0))</f>
        <v>70.294117647058826</v>
      </c>
      <c r="Q10" s="41">
        <f>RANK(P10,P$10:P$17,0)</f>
        <v>1</v>
      </c>
      <c r="R10" s="30">
        <v>236.5</v>
      </c>
      <c r="S10" s="29">
        <f>R10/3.4-IF($U10=1,2,IF($U10=2,3,0))</f>
        <v>69.558823529411768</v>
      </c>
      <c r="T10" s="41">
        <f>RANK(S10,S$10:S$17,0)</f>
        <v>1</v>
      </c>
      <c r="U10" s="273"/>
      <c r="V10" s="275"/>
      <c r="W10" s="30">
        <f>L10+O10+R10</f>
        <v>711</v>
      </c>
      <c r="X10" s="275"/>
      <c r="Y10" s="29">
        <f>ROUND(SUM(M10,P10,S10)/3,3)</f>
        <v>69.706000000000003</v>
      </c>
      <c r="Z10" s="57" t="s">
        <v>38</v>
      </c>
    </row>
    <row r="11" spans="1:26" s="22" customFormat="1" ht="48.75" customHeight="1">
      <c r="A11" s="210">
        <v>2</v>
      </c>
      <c r="B11" s="69"/>
      <c r="C11" s="337"/>
      <c r="D11" s="322" t="s">
        <v>423</v>
      </c>
      <c r="E11" s="321" t="s">
        <v>424</v>
      </c>
      <c r="F11" s="286" t="s">
        <v>38</v>
      </c>
      <c r="G11" s="323" t="s">
        <v>425</v>
      </c>
      <c r="H11" s="321" t="s">
        <v>426</v>
      </c>
      <c r="I11" s="286" t="s">
        <v>427</v>
      </c>
      <c r="J11" s="286" t="s">
        <v>428</v>
      </c>
      <c r="K11" s="320" t="s">
        <v>78</v>
      </c>
      <c r="L11" s="30">
        <v>229</v>
      </c>
      <c r="M11" s="29">
        <f>L11/3.4-IF($U11=1,2,IF($U11=2,3,0))</f>
        <v>67.352941176470594</v>
      </c>
      <c r="N11" s="41">
        <f>RANK(M11,M$10:M$17,0)</f>
        <v>3</v>
      </c>
      <c r="O11" s="30">
        <v>232</v>
      </c>
      <c r="P11" s="29">
        <f>O11/3.4-IF($U11=1,2,IF($U11=2,3,0))</f>
        <v>68.235294117647058</v>
      </c>
      <c r="Q11" s="41">
        <f>RANK(P11,P$10:P$17,0)</f>
        <v>3</v>
      </c>
      <c r="R11" s="30">
        <v>234</v>
      </c>
      <c r="S11" s="29">
        <f>R11/3.4-IF($U11=1,2,IF($U11=2,3,0))</f>
        <v>68.82352941176471</v>
      </c>
      <c r="T11" s="41">
        <f>RANK(S11,S$10:S$17,0)</f>
        <v>2</v>
      </c>
      <c r="U11" s="273"/>
      <c r="V11" s="275"/>
      <c r="W11" s="30">
        <f>L11+O11+R11</f>
        <v>695</v>
      </c>
      <c r="X11" s="275"/>
      <c r="Y11" s="29">
        <f>ROUND(SUM(M11,P11,S11)/3,3)</f>
        <v>68.137</v>
      </c>
      <c r="Z11" s="57" t="s">
        <v>38</v>
      </c>
    </row>
    <row r="12" spans="1:26" s="22" customFormat="1" ht="48.75" customHeight="1">
      <c r="A12" s="210">
        <v>3</v>
      </c>
      <c r="B12" s="69"/>
      <c r="C12" s="337"/>
      <c r="D12" s="322" t="s">
        <v>202</v>
      </c>
      <c r="E12" s="321" t="s">
        <v>89</v>
      </c>
      <c r="F12" s="286" t="s">
        <v>38</v>
      </c>
      <c r="G12" s="323" t="s">
        <v>203</v>
      </c>
      <c r="H12" s="321" t="s">
        <v>90</v>
      </c>
      <c r="I12" s="286" t="s">
        <v>91</v>
      </c>
      <c r="J12" s="286" t="s">
        <v>83</v>
      </c>
      <c r="K12" s="320" t="s">
        <v>78</v>
      </c>
      <c r="L12" s="30">
        <v>230.5</v>
      </c>
      <c r="M12" s="29">
        <f>L12/3.4-IF($U12=1,2,IF($U12=2,3,0))</f>
        <v>67.794117647058826</v>
      </c>
      <c r="N12" s="41">
        <f>RANK(M12,M$10:M$17,0)</f>
        <v>2</v>
      </c>
      <c r="O12" s="30">
        <v>236</v>
      </c>
      <c r="P12" s="29">
        <f>O12/3.4-IF($U12=1,2,IF($U12=2,3,0))</f>
        <v>69.411764705882348</v>
      </c>
      <c r="Q12" s="41">
        <f>RANK(P12,P$10:P$17,0)</f>
        <v>2</v>
      </c>
      <c r="R12" s="30">
        <v>227.5</v>
      </c>
      <c r="S12" s="29">
        <f>R12/3.4-IF($U12=1,2,IF($U12=2,3,0))</f>
        <v>66.911764705882348</v>
      </c>
      <c r="T12" s="41">
        <f>RANK(S12,S$10:S$17,0)</f>
        <v>3</v>
      </c>
      <c r="U12" s="273"/>
      <c r="V12" s="275"/>
      <c r="W12" s="30">
        <f>L12+O12+R12</f>
        <v>694</v>
      </c>
      <c r="X12" s="275"/>
      <c r="Y12" s="29">
        <f>ROUND(SUM(M12,P12,S12)/3,3)</f>
        <v>68.039000000000001</v>
      </c>
      <c r="Z12" s="57" t="s">
        <v>38</v>
      </c>
    </row>
    <row r="13" spans="1:26" s="22" customFormat="1" ht="48.75" customHeight="1">
      <c r="A13" s="210">
        <v>4</v>
      </c>
      <c r="B13" s="69"/>
      <c r="C13" s="337"/>
      <c r="D13" s="322" t="s">
        <v>537</v>
      </c>
      <c r="E13" s="321" t="s">
        <v>538</v>
      </c>
      <c r="F13" s="286" t="s">
        <v>38</v>
      </c>
      <c r="G13" s="323" t="s">
        <v>539</v>
      </c>
      <c r="H13" s="321" t="s">
        <v>540</v>
      </c>
      <c r="I13" s="286" t="s">
        <v>541</v>
      </c>
      <c r="J13" s="286" t="s">
        <v>108</v>
      </c>
      <c r="K13" s="320" t="s">
        <v>542</v>
      </c>
      <c r="L13" s="30">
        <v>226</v>
      </c>
      <c r="M13" s="29">
        <f>L13/3.4-IF($U13=1,2,IF($U13=2,3,0))</f>
        <v>66.470588235294116</v>
      </c>
      <c r="N13" s="41">
        <f>RANK(M13,M$10:M$17,0)</f>
        <v>4</v>
      </c>
      <c r="O13" s="30">
        <v>225.5</v>
      </c>
      <c r="P13" s="29">
        <f>O13/3.4-IF($U13=1,2,IF($U13=2,3,0))</f>
        <v>66.32352941176471</v>
      </c>
      <c r="Q13" s="41">
        <f>RANK(P13,P$10:P$17,0)</f>
        <v>5</v>
      </c>
      <c r="R13" s="30">
        <v>224</v>
      </c>
      <c r="S13" s="29">
        <f>R13/3.4-IF($U13=1,2,IF($U13=2,3,0))</f>
        <v>65.882352941176478</v>
      </c>
      <c r="T13" s="41">
        <f>RANK(S13,S$10:S$17,0)</f>
        <v>5</v>
      </c>
      <c r="U13" s="273"/>
      <c r="V13" s="275"/>
      <c r="W13" s="30">
        <f>L13+O13+R13</f>
        <v>675.5</v>
      </c>
      <c r="X13" s="275"/>
      <c r="Y13" s="29">
        <f>ROUND(SUM(M13,P13,S13)/3,3)</f>
        <v>66.224999999999994</v>
      </c>
      <c r="Z13" s="57" t="s">
        <v>38</v>
      </c>
    </row>
    <row r="14" spans="1:26" s="22" customFormat="1" ht="48.75" customHeight="1">
      <c r="A14" s="210">
        <v>5</v>
      </c>
      <c r="B14" s="69"/>
      <c r="C14" s="337"/>
      <c r="D14" s="322" t="s">
        <v>532</v>
      </c>
      <c r="E14" s="321" t="s">
        <v>533</v>
      </c>
      <c r="F14" s="286" t="s">
        <v>38</v>
      </c>
      <c r="G14" s="323" t="s">
        <v>534</v>
      </c>
      <c r="H14" s="321" t="s">
        <v>535</v>
      </c>
      <c r="I14" s="286" t="s">
        <v>536</v>
      </c>
      <c r="J14" s="286" t="s">
        <v>108</v>
      </c>
      <c r="K14" s="320" t="s">
        <v>274</v>
      </c>
      <c r="L14" s="30">
        <v>220.5</v>
      </c>
      <c r="M14" s="29">
        <f>L14/3.4-IF($U14=1,2,IF($U14=2,3,0))</f>
        <v>64.852941176470594</v>
      </c>
      <c r="N14" s="41">
        <f>RANK(M14,M$10:M$17,0)</f>
        <v>6</v>
      </c>
      <c r="O14" s="30">
        <v>225.5</v>
      </c>
      <c r="P14" s="29">
        <f>O14/3.4-IF($U14=1,2,IF($U14=2,3,0))</f>
        <v>66.32352941176471</v>
      </c>
      <c r="Q14" s="41">
        <f>RANK(P14,P$10:P$17,0)</f>
        <v>5</v>
      </c>
      <c r="R14" s="30">
        <v>227.5</v>
      </c>
      <c r="S14" s="29">
        <f>R14/3.4-IF($U14=1,2,IF($U14=2,3,0))</f>
        <v>66.911764705882348</v>
      </c>
      <c r="T14" s="41">
        <f>RANK(S14,S$10:S$17,0)</f>
        <v>3</v>
      </c>
      <c r="U14" s="273"/>
      <c r="V14" s="275"/>
      <c r="W14" s="30">
        <f>L14+O14+R14</f>
        <v>673.5</v>
      </c>
      <c r="X14" s="275"/>
      <c r="Y14" s="29">
        <f>ROUND(SUM(M14,P14,S14)/3,3)</f>
        <v>66.028999999999996</v>
      </c>
      <c r="Z14" s="57" t="s">
        <v>38</v>
      </c>
    </row>
    <row r="15" spans="1:26" s="22" customFormat="1" ht="48.75" customHeight="1">
      <c r="A15" s="210">
        <v>6</v>
      </c>
      <c r="B15" s="69"/>
      <c r="C15" s="337"/>
      <c r="D15" s="322" t="s">
        <v>197</v>
      </c>
      <c r="E15" s="321" t="s">
        <v>183</v>
      </c>
      <c r="F15" s="286" t="s">
        <v>8</v>
      </c>
      <c r="G15" s="323" t="s">
        <v>669</v>
      </c>
      <c r="H15" s="321" t="s">
        <v>666</v>
      </c>
      <c r="I15" s="286" t="s">
        <v>184</v>
      </c>
      <c r="J15" s="286" t="s">
        <v>667</v>
      </c>
      <c r="K15" s="320" t="s">
        <v>668</v>
      </c>
      <c r="L15" s="30">
        <v>221</v>
      </c>
      <c r="M15" s="29">
        <f>L15/3.4-IF($U15=1,2,IF($U15=2,3,0))</f>
        <v>65</v>
      </c>
      <c r="N15" s="41">
        <f>RANK(M15,M$10:M$17,0)</f>
        <v>5</v>
      </c>
      <c r="O15" s="30">
        <v>226.5</v>
      </c>
      <c r="P15" s="29">
        <f>O15/3.4-IF($U15=1,2,IF($U15=2,3,0))</f>
        <v>66.617647058823536</v>
      </c>
      <c r="Q15" s="41">
        <f>RANK(P15,P$10:P$17,0)</f>
        <v>4</v>
      </c>
      <c r="R15" s="30">
        <v>223</v>
      </c>
      <c r="S15" s="29">
        <f>R15/3.4-IF($U15=1,2,IF($U15=2,3,0))</f>
        <v>65.588235294117652</v>
      </c>
      <c r="T15" s="41">
        <f>RANK(S15,S$10:S$17,0)</f>
        <v>6</v>
      </c>
      <c r="U15" s="273"/>
      <c r="V15" s="275"/>
      <c r="W15" s="30">
        <f>L15+O15+R15</f>
        <v>670.5</v>
      </c>
      <c r="X15" s="275"/>
      <c r="Y15" s="29">
        <f>ROUND(SUM(M15,P15,S15)/3,3)</f>
        <v>65.734999999999999</v>
      </c>
      <c r="Z15" s="57" t="s">
        <v>38</v>
      </c>
    </row>
    <row r="16" spans="1:26" s="22" customFormat="1" ht="48.75" customHeight="1">
      <c r="A16" s="210">
        <v>7</v>
      </c>
      <c r="B16" s="69"/>
      <c r="C16" s="337"/>
      <c r="D16" s="322" t="s">
        <v>523</v>
      </c>
      <c r="E16" s="321" t="s">
        <v>524</v>
      </c>
      <c r="F16" s="286" t="s">
        <v>8</v>
      </c>
      <c r="G16" s="323" t="s">
        <v>529</v>
      </c>
      <c r="H16" s="321" t="s">
        <v>530</v>
      </c>
      <c r="I16" s="286" t="s">
        <v>531</v>
      </c>
      <c r="J16" s="286" t="s">
        <v>108</v>
      </c>
      <c r="K16" s="320" t="s">
        <v>528</v>
      </c>
      <c r="L16" s="30">
        <v>212.5</v>
      </c>
      <c r="M16" s="29">
        <f>L16/3.4-IF($U16=1,2,IF($U16=2,3,0))</f>
        <v>62.5</v>
      </c>
      <c r="N16" s="41">
        <f>RANK(M16,M$10:M$17,0)</f>
        <v>8</v>
      </c>
      <c r="O16" s="30">
        <v>219</v>
      </c>
      <c r="P16" s="29">
        <f>O16/3.4-IF($U16=1,2,IF($U16=2,3,0))</f>
        <v>64.411764705882348</v>
      </c>
      <c r="Q16" s="41">
        <f>RANK(P16,P$10:P$17,0)</f>
        <v>7</v>
      </c>
      <c r="R16" s="30">
        <v>215</v>
      </c>
      <c r="S16" s="29">
        <f>R16/3.4-IF($U16=1,2,IF($U16=2,3,0))</f>
        <v>63.235294117647058</v>
      </c>
      <c r="T16" s="41">
        <f>RANK(S16,S$10:S$17,0)</f>
        <v>8</v>
      </c>
      <c r="U16" s="273"/>
      <c r="V16" s="275"/>
      <c r="W16" s="30">
        <f>L16+O16+R16</f>
        <v>646.5</v>
      </c>
      <c r="X16" s="275"/>
      <c r="Y16" s="29">
        <f>ROUND(SUM(M16,P16,S16)/3,3)</f>
        <v>63.381999999999998</v>
      </c>
      <c r="Z16" s="57">
        <v>2</v>
      </c>
    </row>
    <row r="17" spans="1:44" s="22" customFormat="1" ht="48.75" customHeight="1">
      <c r="A17" s="210">
        <v>8</v>
      </c>
      <c r="B17" s="69"/>
      <c r="C17" s="337"/>
      <c r="D17" s="322" t="s">
        <v>194</v>
      </c>
      <c r="E17" s="321" t="s">
        <v>180</v>
      </c>
      <c r="F17" s="286" t="s">
        <v>38</v>
      </c>
      <c r="G17" s="323" t="s">
        <v>204</v>
      </c>
      <c r="H17" s="321" t="s">
        <v>92</v>
      </c>
      <c r="I17" s="286" t="s">
        <v>62</v>
      </c>
      <c r="J17" s="286" t="s">
        <v>375</v>
      </c>
      <c r="K17" s="320" t="s">
        <v>147</v>
      </c>
      <c r="L17" s="30">
        <v>220</v>
      </c>
      <c r="M17" s="29">
        <f>L17/3.4-IF($U17=1,2,IF($U17=2,3,0))</f>
        <v>62.705882352941174</v>
      </c>
      <c r="N17" s="41">
        <f>RANK(M17,M$10:M$17,0)</f>
        <v>7</v>
      </c>
      <c r="O17" s="30">
        <v>217.5</v>
      </c>
      <c r="P17" s="29">
        <f>O17/3.4-IF($U17=1,2,IF($U17=2,3,0))</f>
        <v>61.970588235294116</v>
      </c>
      <c r="Q17" s="41">
        <f>RANK(P17,P$10:P$17,0)</f>
        <v>8</v>
      </c>
      <c r="R17" s="30">
        <v>225</v>
      </c>
      <c r="S17" s="29">
        <f>R17/3.4-IF($U17=1,2,IF($U17=2,3,0))</f>
        <v>64.17647058823529</v>
      </c>
      <c r="T17" s="41">
        <f>RANK(S17,S$10:S$17,0)</f>
        <v>7</v>
      </c>
      <c r="U17" s="273">
        <v>1</v>
      </c>
      <c r="V17" s="275"/>
      <c r="W17" s="30">
        <f>L17+O17+R17</f>
        <v>662.5</v>
      </c>
      <c r="X17" s="275"/>
      <c r="Y17" s="29">
        <f>ROUND(SUM(M17,P17,S17)/3,3)</f>
        <v>62.951000000000001</v>
      </c>
      <c r="Z17" s="57">
        <v>3</v>
      </c>
    </row>
    <row r="18" spans="1:44" s="22" customFormat="1" ht="26.25" customHeight="1">
      <c r="A18" s="330"/>
      <c r="B18" s="70"/>
      <c r="C18" s="70"/>
      <c r="D18" s="324"/>
      <c r="E18" s="328"/>
      <c r="F18" s="327"/>
      <c r="G18" s="326"/>
      <c r="H18" s="328"/>
      <c r="I18" s="327"/>
      <c r="J18" s="327"/>
      <c r="K18" s="325"/>
      <c r="L18" s="63"/>
      <c r="M18" s="64"/>
      <c r="N18" s="61"/>
      <c r="O18" s="63"/>
      <c r="P18" s="64"/>
      <c r="Q18" s="61"/>
      <c r="R18" s="63"/>
      <c r="S18" s="64"/>
      <c r="T18" s="61"/>
      <c r="U18" s="65"/>
      <c r="V18" s="62"/>
      <c r="W18" s="63"/>
      <c r="X18" s="62"/>
      <c r="Y18" s="64"/>
      <c r="Z18" s="68"/>
    </row>
    <row r="19" spans="1:44" s="27" customFormat="1" ht="33" customHeight="1">
      <c r="A19" s="17"/>
      <c r="B19" s="17"/>
      <c r="C19" s="23"/>
      <c r="D19" s="23" t="s">
        <v>16</v>
      </c>
      <c r="E19" s="23"/>
      <c r="F19" s="23"/>
      <c r="G19" s="23"/>
      <c r="H19" s="24"/>
      <c r="I19" s="25"/>
      <c r="J19" s="24"/>
      <c r="K19" s="99" t="s">
        <v>81</v>
      </c>
      <c r="L19" s="26"/>
      <c r="N19" s="17"/>
      <c r="O19" s="28"/>
      <c r="Q19" s="17"/>
      <c r="R19" s="28"/>
      <c r="T19" s="17"/>
      <c r="U19" s="17"/>
      <c r="V19" s="17"/>
      <c r="W19" s="17"/>
      <c r="X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ht="33" customHeight="1">
      <c r="D20" s="23" t="s">
        <v>9</v>
      </c>
      <c r="K20" s="2" t="s">
        <v>107</v>
      </c>
    </row>
    <row r="32" spans="1:44">
      <c r="T32" s="27"/>
    </row>
    <row r="33" spans="11:20">
      <c r="T33" s="27"/>
    </row>
    <row r="34" spans="11:20">
      <c r="T34" s="27"/>
    </row>
    <row r="35" spans="11:20">
      <c r="K35" s="51"/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20">
      <c r="K1969" s="51"/>
      <c r="T1969" s="27"/>
    </row>
    <row r="1970" spans="11:20">
      <c r="K1970" s="51"/>
      <c r="T1970" s="27"/>
    </row>
    <row r="1971" spans="11:20">
      <c r="K1971" s="51"/>
      <c r="T1971" s="27"/>
    </row>
    <row r="1972" spans="11:20">
      <c r="K1972" s="51"/>
      <c r="T1972" s="27"/>
    </row>
    <row r="1973" spans="11:20">
      <c r="K1973" s="51"/>
      <c r="T1973" s="27"/>
    </row>
    <row r="1974" spans="11:20">
      <c r="K1974" s="51"/>
      <c r="T1974" s="27"/>
    </row>
    <row r="1975" spans="11:20">
      <c r="K1975" s="51"/>
    </row>
    <row r="1976" spans="11:20">
      <c r="K1976" s="51"/>
    </row>
    <row r="1977" spans="11:20">
      <c r="K1977" s="51"/>
    </row>
  </sheetData>
  <sortState ref="A10:AR17">
    <sortCondition descending="1" ref="Y10:Y17"/>
  </sortState>
  <mergeCells count="24">
    <mergeCell ref="A1:Z1"/>
    <mergeCell ref="A2:Z2"/>
    <mergeCell ref="A3:Z3"/>
    <mergeCell ref="A4:Z4"/>
    <mergeCell ref="A5:Z5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ageMargins left="0.19685039370078741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zoomScaleSheetLayoutView="100" workbookViewId="0">
      <selection activeCell="G6" sqref="G6"/>
    </sheetView>
  </sheetViews>
  <sheetFormatPr defaultRowHeight="12.75"/>
  <cols>
    <col min="1" max="1" width="4.85546875" style="17" customWidth="1"/>
    <col min="2" max="2" width="4.7109375" style="17" hidden="1" customWidth="1"/>
    <col min="3" max="3" width="8.42578125" style="17" hidden="1" customWidth="1"/>
    <col min="4" max="4" width="19.140625" style="17" customWidth="1"/>
    <col min="5" max="5" width="8.28515625" style="17" customWidth="1"/>
    <col min="6" max="6" width="5.42578125" style="17" customWidth="1"/>
    <col min="7" max="7" width="34.85546875" style="17" customWidth="1"/>
    <col min="8" max="8" width="9.28515625" style="17" customWidth="1"/>
    <col min="9" max="9" width="17" style="17" customWidth="1"/>
    <col min="10" max="10" width="12.7109375" style="17" hidden="1" customWidth="1"/>
    <col min="11" max="11" width="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54.75" customHeight="1">
      <c r="A1" s="421" t="s">
        <v>745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44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44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44" s="20" customFormat="1" ht="20.25" customHeight="1">
      <c r="A4" s="370" t="s">
        <v>206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44" s="3" customFormat="1" ht="19.149999999999999" customHeight="1">
      <c r="A5" s="420" t="s">
        <v>738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44" s="3" customFormat="1" ht="19.149999999999999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44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628</v>
      </c>
    </row>
    <row r="8" spans="1:44" s="22" customFormat="1" ht="20.100000000000001" customHeight="1">
      <c r="A8" s="41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273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44" s="22" customFormat="1" ht="39.950000000000003" customHeight="1">
      <c r="A9" s="417"/>
      <c r="B9" s="416"/>
      <c r="C9" s="416"/>
      <c r="D9" s="415"/>
      <c r="E9" s="415"/>
      <c r="F9" s="417"/>
      <c r="G9" s="415"/>
      <c r="H9" s="415"/>
      <c r="I9" s="415"/>
      <c r="J9" s="273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44" s="22" customFormat="1" ht="49.5" customHeight="1">
      <c r="A10" s="40">
        <v>1</v>
      </c>
      <c r="B10" s="69"/>
      <c r="C10" s="339"/>
      <c r="D10" s="196" t="s">
        <v>419</v>
      </c>
      <c r="E10" s="197" t="s">
        <v>420</v>
      </c>
      <c r="F10" s="198" t="s">
        <v>38</v>
      </c>
      <c r="G10" s="199" t="s">
        <v>421</v>
      </c>
      <c r="H10" s="197" t="s">
        <v>422</v>
      </c>
      <c r="I10" s="198" t="s">
        <v>62</v>
      </c>
      <c r="J10" s="198" t="s">
        <v>375</v>
      </c>
      <c r="K10" s="237" t="s">
        <v>147</v>
      </c>
      <c r="L10" s="30">
        <v>221.5</v>
      </c>
      <c r="M10" s="29">
        <f>L10/3.4-IF($U10=1,2,IF($U10=2,3,0))</f>
        <v>65.14705882352942</v>
      </c>
      <c r="N10" s="41">
        <f>RANK(M10,M$10:M$11,0)</f>
        <v>1</v>
      </c>
      <c r="O10" s="30">
        <v>225.5</v>
      </c>
      <c r="P10" s="29">
        <f>O10/3.4-IF($U10=1,2,IF($U10=2,3,0))</f>
        <v>66.32352941176471</v>
      </c>
      <c r="Q10" s="41">
        <f>RANK(P10,P$10:P$11,0)</f>
        <v>1</v>
      </c>
      <c r="R10" s="30">
        <v>234</v>
      </c>
      <c r="S10" s="29">
        <f>R10/3.4-IF($U10=1,2,IF($U10=2,3,0))</f>
        <v>68.82352941176471</v>
      </c>
      <c r="T10" s="41">
        <f>RANK(S10,S$10:S$11,0)</f>
        <v>1</v>
      </c>
      <c r="U10" s="273"/>
      <c r="V10" s="275"/>
      <c r="W10" s="30">
        <f>L10+O10+R10</f>
        <v>681</v>
      </c>
      <c r="X10" s="275"/>
      <c r="Y10" s="29">
        <f>ROUND(SUM(M10,P10,S10)/3,3)</f>
        <v>66.765000000000001</v>
      </c>
      <c r="Z10" s="57" t="s">
        <v>50</v>
      </c>
    </row>
    <row r="11" spans="1:44" s="22" customFormat="1" ht="49.5" customHeight="1">
      <c r="A11" s="40">
        <v>2</v>
      </c>
      <c r="B11" s="274"/>
      <c r="C11" s="338"/>
      <c r="D11" s="196" t="s">
        <v>495</v>
      </c>
      <c r="E11" s="197" t="s">
        <v>496</v>
      </c>
      <c r="F11" s="198" t="s">
        <v>38</v>
      </c>
      <c r="G11" s="199" t="s">
        <v>497</v>
      </c>
      <c r="H11" s="197" t="s">
        <v>498</v>
      </c>
      <c r="I11" s="198" t="s">
        <v>499</v>
      </c>
      <c r="J11" s="198" t="s">
        <v>108</v>
      </c>
      <c r="K11" s="237" t="s">
        <v>51</v>
      </c>
      <c r="L11" s="30">
        <v>204.5</v>
      </c>
      <c r="M11" s="29">
        <f>L11/3.4-IF($U11=1,2,IF($U11=2,3,0))</f>
        <v>60.147058823529413</v>
      </c>
      <c r="N11" s="41">
        <f>RANK(M11,M$10:M$11,0)</f>
        <v>2</v>
      </c>
      <c r="O11" s="30">
        <v>209.5</v>
      </c>
      <c r="P11" s="29">
        <f>O11/3.4-IF($U11=1,2,IF($U11=2,3,0))</f>
        <v>61.617647058823529</v>
      </c>
      <c r="Q11" s="41">
        <f>RANK(P11,P$10:P$11,0)</f>
        <v>2</v>
      </c>
      <c r="R11" s="30">
        <v>215</v>
      </c>
      <c r="S11" s="29">
        <f>R11/3.4-IF($U11=1,2,IF($U11=2,3,0))</f>
        <v>63.235294117647058</v>
      </c>
      <c r="T11" s="41">
        <f>RANK(S11,S$10:S$11,0)</f>
        <v>2</v>
      </c>
      <c r="U11" s="273"/>
      <c r="V11" s="275"/>
      <c r="W11" s="30">
        <f>L11+O11+R11</f>
        <v>629</v>
      </c>
      <c r="X11" s="275"/>
      <c r="Y11" s="29">
        <f>ROUND(SUM(M11,P11,S11)/3,3)</f>
        <v>61.667000000000002</v>
      </c>
      <c r="Z11" s="57" t="s">
        <v>50</v>
      </c>
    </row>
    <row r="12" spans="1:44" s="58" customFormat="1" ht="38.25" customHeight="1">
      <c r="A12" s="59"/>
      <c r="B12" s="70"/>
      <c r="C12" s="70"/>
      <c r="D12" s="101"/>
      <c r="E12" s="100"/>
      <c r="F12" s="100"/>
      <c r="G12" s="102"/>
      <c r="H12" s="103"/>
      <c r="I12" s="104"/>
      <c r="J12" s="105"/>
      <c r="K12" s="106"/>
      <c r="L12" s="63"/>
      <c r="M12" s="64"/>
      <c r="N12" s="61"/>
      <c r="O12" s="63"/>
      <c r="P12" s="64"/>
      <c r="Q12" s="61"/>
      <c r="R12" s="63"/>
      <c r="S12" s="64"/>
      <c r="T12" s="61"/>
      <c r="U12" s="65"/>
      <c r="V12" s="62"/>
      <c r="W12" s="63"/>
      <c r="X12" s="62"/>
      <c r="Y12" s="64"/>
      <c r="Z12" s="68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s="27" customFormat="1" ht="33" customHeight="1">
      <c r="A13" s="17"/>
      <c r="B13" s="17"/>
      <c r="C13" s="23"/>
      <c r="D13" s="23" t="s">
        <v>16</v>
      </c>
      <c r="E13" s="23"/>
      <c r="F13" s="23"/>
      <c r="G13" s="23"/>
      <c r="H13" s="24"/>
      <c r="I13" s="25"/>
      <c r="J13" s="24"/>
      <c r="K13" s="99" t="s">
        <v>81</v>
      </c>
      <c r="L13" s="26"/>
      <c r="N13" s="17"/>
      <c r="O13" s="28"/>
      <c r="Q13" s="17"/>
      <c r="R13" s="28"/>
      <c r="T13" s="17"/>
      <c r="U13" s="17"/>
      <c r="V13" s="17"/>
      <c r="W13" s="17"/>
      <c r="X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s="27" customFormat="1" ht="19.5" hidden="1" customHeight="1">
      <c r="A14" s="17"/>
      <c r="B14" s="17"/>
      <c r="C14" s="23"/>
      <c r="D14" s="23"/>
      <c r="E14" s="23"/>
      <c r="F14" s="23"/>
      <c r="G14" s="23"/>
      <c r="H14" s="24"/>
      <c r="I14" s="25"/>
      <c r="J14" s="24"/>
      <c r="K14" s="99"/>
      <c r="L14" s="26"/>
      <c r="N14" s="17"/>
      <c r="O14" s="28"/>
      <c r="Q14" s="17"/>
      <c r="R14" s="28"/>
      <c r="T14" s="17"/>
      <c r="U14" s="17"/>
      <c r="V14" s="17"/>
      <c r="W14" s="17"/>
      <c r="X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ht="33" customHeight="1">
      <c r="D15" s="23" t="s">
        <v>9</v>
      </c>
      <c r="K15" s="2" t="s">
        <v>107</v>
      </c>
    </row>
    <row r="27" spans="11:20">
      <c r="T27" s="27"/>
    </row>
    <row r="28" spans="11:20">
      <c r="T28" s="27"/>
    </row>
    <row r="29" spans="11:20">
      <c r="T29" s="27"/>
    </row>
    <row r="30" spans="11:20">
      <c r="K30" s="51"/>
      <c r="T30" s="27"/>
    </row>
    <row r="31" spans="11:20">
      <c r="K31" s="51"/>
      <c r="T31" s="27"/>
    </row>
    <row r="32" spans="11:20">
      <c r="K32" s="51"/>
      <c r="T32" s="27"/>
    </row>
    <row r="33" spans="11:20">
      <c r="K33" s="51"/>
      <c r="T33" s="27"/>
    </row>
    <row r="34" spans="11:20">
      <c r="K34" s="51"/>
      <c r="T34" s="27"/>
    </row>
    <row r="35" spans="11:20">
      <c r="K35" s="51"/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20">
      <c r="K1969" s="51"/>
      <c r="T1969" s="27"/>
    </row>
    <row r="1970" spans="11:20">
      <c r="K1970" s="51"/>
    </row>
    <row r="1971" spans="11:20">
      <c r="K1971" s="51"/>
    </row>
    <row r="1972" spans="11:20">
      <c r="K1972" s="51"/>
    </row>
  </sheetData>
  <mergeCells count="24">
    <mergeCell ref="A5:Z5"/>
    <mergeCell ref="A1:Z1"/>
    <mergeCell ref="A2:Z2"/>
    <mergeCell ref="A3:Z3"/>
    <mergeCell ref="A4:Z4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ageMargins left="0.19685039370078741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9"/>
  <sheetViews>
    <sheetView view="pageBreakPreview" zoomScaleNormal="75" zoomScaleSheetLayoutView="100" workbookViewId="0">
      <selection activeCell="D23" sqref="D23:K25"/>
    </sheetView>
  </sheetViews>
  <sheetFormatPr defaultRowHeight="12.75"/>
  <cols>
    <col min="1" max="1" width="4.7109375" style="165" customWidth="1"/>
    <col min="2" max="3" width="6.140625" style="165" hidden="1" customWidth="1"/>
    <col min="4" max="4" width="24.140625" style="165" customWidth="1"/>
    <col min="5" max="5" width="8" style="165" customWidth="1"/>
    <col min="6" max="6" width="5.85546875" style="165" customWidth="1"/>
    <col min="7" max="7" width="38.5703125" style="165" customWidth="1"/>
    <col min="8" max="8" width="8.42578125" style="165" customWidth="1"/>
    <col min="9" max="9" width="16.42578125" style="165" customWidth="1"/>
    <col min="10" max="10" width="19.5703125" style="165" hidden="1" customWidth="1"/>
    <col min="11" max="11" width="26.140625" style="165" customWidth="1"/>
    <col min="12" max="16" width="11.7109375" style="165" customWidth="1"/>
    <col min="17" max="17" width="5" style="165" customWidth="1"/>
    <col min="18" max="18" width="11.7109375" style="165" customWidth="1"/>
    <col min="19" max="19" width="11.7109375" style="165" hidden="1" customWidth="1"/>
    <col min="20" max="20" width="12" style="165" customWidth="1"/>
    <col min="21" max="256" width="9.140625" style="165"/>
    <col min="257" max="257" width="4.7109375" style="165" customWidth="1"/>
    <col min="258" max="259" width="0" style="165" hidden="1" customWidth="1"/>
    <col min="260" max="260" width="26" style="165" customWidth="1"/>
    <col min="261" max="261" width="7.28515625" style="165" customWidth="1"/>
    <col min="262" max="262" width="5.85546875" style="165" customWidth="1"/>
    <col min="263" max="263" width="38.5703125" style="165" customWidth="1"/>
    <col min="264" max="264" width="8.42578125" style="165" customWidth="1"/>
    <col min="265" max="265" width="16.42578125" style="165" customWidth="1"/>
    <col min="266" max="266" width="0" style="165" hidden="1" customWidth="1"/>
    <col min="267" max="267" width="26.140625" style="165" customWidth="1"/>
    <col min="268" max="272" width="10" style="165" customWidth="1"/>
    <col min="273" max="273" width="5" style="165" customWidth="1"/>
    <col min="274" max="275" width="11.7109375" style="165" customWidth="1"/>
    <col min="276" max="276" width="12" style="165" customWidth="1"/>
    <col min="277" max="512" width="9.140625" style="165"/>
    <col min="513" max="513" width="4.7109375" style="165" customWidth="1"/>
    <col min="514" max="515" width="0" style="165" hidden="1" customWidth="1"/>
    <col min="516" max="516" width="26" style="165" customWidth="1"/>
    <col min="517" max="517" width="7.28515625" style="165" customWidth="1"/>
    <col min="518" max="518" width="5.85546875" style="165" customWidth="1"/>
    <col min="519" max="519" width="38.5703125" style="165" customWidth="1"/>
    <col min="520" max="520" width="8.42578125" style="165" customWidth="1"/>
    <col min="521" max="521" width="16.42578125" style="165" customWidth="1"/>
    <col min="522" max="522" width="0" style="165" hidden="1" customWidth="1"/>
    <col min="523" max="523" width="26.140625" style="165" customWidth="1"/>
    <col min="524" max="528" width="10" style="165" customWidth="1"/>
    <col min="529" max="529" width="5" style="165" customWidth="1"/>
    <col min="530" max="531" width="11.7109375" style="165" customWidth="1"/>
    <col min="532" max="532" width="12" style="165" customWidth="1"/>
    <col min="533" max="768" width="9.140625" style="165"/>
    <col min="769" max="769" width="4.7109375" style="165" customWidth="1"/>
    <col min="770" max="771" width="0" style="165" hidden="1" customWidth="1"/>
    <col min="772" max="772" width="26" style="165" customWidth="1"/>
    <col min="773" max="773" width="7.28515625" style="165" customWidth="1"/>
    <col min="774" max="774" width="5.85546875" style="165" customWidth="1"/>
    <col min="775" max="775" width="38.5703125" style="165" customWidth="1"/>
    <col min="776" max="776" width="8.42578125" style="165" customWidth="1"/>
    <col min="777" max="777" width="16.42578125" style="165" customWidth="1"/>
    <col min="778" max="778" width="0" style="165" hidden="1" customWidth="1"/>
    <col min="779" max="779" width="26.140625" style="165" customWidth="1"/>
    <col min="780" max="784" width="10" style="165" customWidth="1"/>
    <col min="785" max="785" width="5" style="165" customWidth="1"/>
    <col min="786" max="787" width="11.7109375" style="165" customWidth="1"/>
    <col min="788" max="788" width="12" style="165" customWidth="1"/>
    <col min="789" max="1024" width="9.140625" style="165"/>
    <col min="1025" max="1025" width="4.7109375" style="165" customWidth="1"/>
    <col min="1026" max="1027" width="0" style="165" hidden="1" customWidth="1"/>
    <col min="1028" max="1028" width="26" style="165" customWidth="1"/>
    <col min="1029" max="1029" width="7.28515625" style="165" customWidth="1"/>
    <col min="1030" max="1030" width="5.85546875" style="165" customWidth="1"/>
    <col min="1031" max="1031" width="38.5703125" style="165" customWidth="1"/>
    <col min="1032" max="1032" width="8.42578125" style="165" customWidth="1"/>
    <col min="1033" max="1033" width="16.42578125" style="165" customWidth="1"/>
    <col min="1034" max="1034" width="0" style="165" hidden="1" customWidth="1"/>
    <col min="1035" max="1035" width="26.140625" style="165" customWidth="1"/>
    <col min="1036" max="1040" width="10" style="165" customWidth="1"/>
    <col min="1041" max="1041" width="5" style="165" customWidth="1"/>
    <col min="1042" max="1043" width="11.7109375" style="165" customWidth="1"/>
    <col min="1044" max="1044" width="12" style="165" customWidth="1"/>
    <col min="1045" max="1280" width="9.140625" style="165"/>
    <col min="1281" max="1281" width="4.7109375" style="165" customWidth="1"/>
    <col min="1282" max="1283" width="0" style="165" hidden="1" customWidth="1"/>
    <col min="1284" max="1284" width="26" style="165" customWidth="1"/>
    <col min="1285" max="1285" width="7.28515625" style="165" customWidth="1"/>
    <col min="1286" max="1286" width="5.85546875" style="165" customWidth="1"/>
    <col min="1287" max="1287" width="38.5703125" style="165" customWidth="1"/>
    <col min="1288" max="1288" width="8.42578125" style="165" customWidth="1"/>
    <col min="1289" max="1289" width="16.42578125" style="165" customWidth="1"/>
    <col min="1290" max="1290" width="0" style="165" hidden="1" customWidth="1"/>
    <col min="1291" max="1291" width="26.140625" style="165" customWidth="1"/>
    <col min="1292" max="1296" width="10" style="165" customWidth="1"/>
    <col min="1297" max="1297" width="5" style="165" customWidth="1"/>
    <col min="1298" max="1299" width="11.7109375" style="165" customWidth="1"/>
    <col min="1300" max="1300" width="12" style="165" customWidth="1"/>
    <col min="1301" max="1536" width="9.140625" style="165"/>
    <col min="1537" max="1537" width="4.7109375" style="165" customWidth="1"/>
    <col min="1538" max="1539" width="0" style="165" hidden="1" customWidth="1"/>
    <col min="1540" max="1540" width="26" style="165" customWidth="1"/>
    <col min="1541" max="1541" width="7.28515625" style="165" customWidth="1"/>
    <col min="1542" max="1542" width="5.85546875" style="165" customWidth="1"/>
    <col min="1543" max="1543" width="38.5703125" style="165" customWidth="1"/>
    <col min="1544" max="1544" width="8.42578125" style="165" customWidth="1"/>
    <col min="1545" max="1545" width="16.42578125" style="165" customWidth="1"/>
    <col min="1546" max="1546" width="0" style="165" hidden="1" customWidth="1"/>
    <col min="1547" max="1547" width="26.140625" style="165" customWidth="1"/>
    <col min="1548" max="1552" width="10" style="165" customWidth="1"/>
    <col min="1553" max="1553" width="5" style="165" customWidth="1"/>
    <col min="1554" max="1555" width="11.7109375" style="165" customWidth="1"/>
    <col min="1556" max="1556" width="12" style="165" customWidth="1"/>
    <col min="1557" max="1792" width="9.140625" style="165"/>
    <col min="1793" max="1793" width="4.7109375" style="165" customWidth="1"/>
    <col min="1794" max="1795" width="0" style="165" hidden="1" customWidth="1"/>
    <col min="1796" max="1796" width="26" style="165" customWidth="1"/>
    <col min="1797" max="1797" width="7.28515625" style="165" customWidth="1"/>
    <col min="1798" max="1798" width="5.85546875" style="165" customWidth="1"/>
    <col min="1799" max="1799" width="38.5703125" style="165" customWidth="1"/>
    <col min="1800" max="1800" width="8.42578125" style="165" customWidth="1"/>
    <col min="1801" max="1801" width="16.42578125" style="165" customWidth="1"/>
    <col min="1802" max="1802" width="0" style="165" hidden="1" customWidth="1"/>
    <col min="1803" max="1803" width="26.140625" style="165" customWidth="1"/>
    <col min="1804" max="1808" width="10" style="165" customWidth="1"/>
    <col min="1809" max="1809" width="5" style="165" customWidth="1"/>
    <col min="1810" max="1811" width="11.7109375" style="165" customWidth="1"/>
    <col min="1812" max="1812" width="12" style="165" customWidth="1"/>
    <col min="1813" max="2048" width="9.140625" style="165"/>
    <col min="2049" max="2049" width="4.7109375" style="165" customWidth="1"/>
    <col min="2050" max="2051" width="0" style="165" hidden="1" customWidth="1"/>
    <col min="2052" max="2052" width="26" style="165" customWidth="1"/>
    <col min="2053" max="2053" width="7.28515625" style="165" customWidth="1"/>
    <col min="2054" max="2054" width="5.85546875" style="165" customWidth="1"/>
    <col min="2055" max="2055" width="38.5703125" style="165" customWidth="1"/>
    <col min="2056" max="2056" width="8.42578125" style="165" customWidth="1"/>
    <col min="2057" max="2057" width="16.42578125" style="165" customWidth="1"/>
    <col min="2058" max="2058" width="0" style="165" hidden="1" customWidth="1"/>
    <col min="2059" max="2059" width="26.140625" style="165" customWidth="1"/>
    <col min="2060" max="2064" width="10" style="165" customWidth="1"/>
    <col min="2065" max="2065" width="5" style="165" customWidth="1"/>
    <col min="2066" max="2067" width="11.7109375" style="165" customWidth="1"/>
    <col min="2068" max="2068" width="12" style="165" customWidth="1"/>
    <col min="2069" max="2304" width="9.140625" style="165"/>
    <col min="2305" max="2305" width="4.7109375" style="165" customWidth="1"/>
    <col min="2306" max="2307" width="0" style="165" hidden="1" customWidth="1"/>
    <col min="2308" max="2308" width="26" style="165" customWidth="1"/>
    <col min="2309" max="2309" width="7.28515625" style="165" customWidth="1"/>
    <col min="2310" max="2310" width="5.85546875" style="165" customWidth="1"/>
    <col min="2311" max="2311" width="38.5703125" style="165" customWidth="1"/>
    <col min="2312" max="2312" width="8.42578125" style="165" customWidth="1"/>
    <col min="2313" max="2313" width="16.42578125" style="165" customWidth="1"/>
    <col min="2314" max="2314" width="0" style="165" hidden="1" customWidth="1"/>
    <col min="2315" max="2315" width="26.140625" style="165" customWidth="1"/>
    <col min="2316" max="2320" width="10" style="165" customWidth="1"/>
    <col min="2321" max="2321" width="5" style="165" customWidth="1"/>
    <col min="2322" max="2323" width="11.7109375" style="165" customWidth="1"/>
    <col min="2324" max="2324" width="12" style="165" customWidth="1"/>
    <col min="2325" max="2560" width="9.140625" style="165"/>
    <col min="2561" max="2561" width="4.7109375" style="165" customWidth="1"/>
    <col min="2562" max="2563" width="0" style="165" hidden="1" customWidth="1"/>
    <col min="2564" max="2564" width="26" style="165" customWidth="1"/>
    <col min="2565" max="2565" width="7.28515625" style="165" customWidth="1"/>
    <col min="2566" max="2566" width="5.85546875" style="165" customWidth="1"/>
    <col min="2567" max="2567" width="38.5703125" style="165" customWidth="1"/>
    <col min="2568" max="2568" width="8.42578125" style="165" customWidth="1"/>
    <col min="2569" max="2569" width="16.42578125" style="165" customWidth="1"/>
    <col min="2570" max="2570" width="0" style="165" hidden="1" customWidth="1"/>
    <col min="2571" max="2571" width="26.140625" style="165" customWidth="1"/>
    <col min="2572" max="2576" width="10" style="165" customWidth="1"/>
    <col min="2577" max="2577" width="5" style="165" customWidth="1"/>
    <col min="2578" max="2579" width="11.7109375" style="165" customWidth="1"/>
    <col min="2580" max="2580" width="12" style="165" customWidth="1"/>
    <col min="2581" max="2816" width="9.140625" style="165"/>
    <col min="2817" max="2817" width="4.7109375" style="165" customWidth="1"/>
    <col min="2818" max="2819" width="0" style="165" hidden="1" customWidth="1"/>
    <col min="2820" max="2820" width="26" style="165" customWidth="1"/>
    <col min="2821" max="2821" width="7.28515625" style="165" customWidth="1"/>
    <col min="2822" max="2822" width="5.85546875" style="165" customWidth="1"/>
    <col min="2823" max="2823" width="38.5703125" style="165" customWidth="1"/>
    <col min="2824" max="2824" width="8.42578125" style="165" customWidth="1"/>
    <col min="2825" max="2825" width="16.42578125" style="165" customWidth="1"/>
    <col min="2826" max="2826" width="0" style="165" hidden="1" customWidth="1"/>
    <col min="2827" max="2827" width="26.140625" style="165" customWidth="1"/>
    <col min="2828" max="2832" width="10" style="165" customWidth="1"/>
    <col min="2833" max="2833" width="5" style="165" customWidth="1"/>
    <col min="2834" max="2835" width="11.7109375" style="165" customWidth="1"/>
    <col min="2836" max="2836" width="12" style="165" customWidth="1"/>
    <col min="2837" max="3072" width="9.140625" style="165"/>
    <col min="3073" max="3073" width="4.7109375" style="165" customWidth="1"/>
    <col min="3074" max="3075" width="0" style="165" hidden="1" customWidth="1"/>
    <col min="3076" max="3076" width="26" style="165" customWidth="1"/>
    <col min="3077" max="3077" width="7.28515625" style="165" customWidth="1"/>
    <col min="3078" max="3078" width="5.85546875" style="165" customWidth="1"/>
    <col min="3079" max="3079" width="38.5703125" style="165" customWidth="1"/>
    <col min="3080" max="3080" width="8.42578125" style="165" customWidth="1"/>
    <col min="3081" max="3081" width="16.42578125" style="165" customWidth="1"/>
    <col min="3082" max="3082" width="0" style="165" hidden="1" customWidth="1"/>
    <col min="3083" max="3083" width="26.140625" style="165" customWidth="1"/>
    <col min="3084" max="3088" width="10" style="165" customWidth="1"/>
    <col min="3089" max="3089" width="5" style="165" customWidth="1"/>
    <col min="3090" max="3091" width="11.7109375" style="165" customWidth="1"/>
    <col min="3092" max="3092" width="12" style="165" customWidth="1"/>
    <col min="3093" max="3328" width="9.140625" style="165"/>
    <col min="3329" max="3329" width="4.7109375" style="165" customWidth="1"/>
    <col min="3330" max="3331" width="0" style="165" hidden="1" customWidth="1"/>
    <col min="3332" max="3332" width="26" style="165" customWidth="1"/>
    <col min="3333" max="3333" width="7.28515625" style="165" customWidth="1"/>
    <col min="3334" max="3334" width="5.85546875" style="165" customWidth="1"/>
    <col min="3335" max="3335" width="38.5703125" style="165" customWidth="1"/>
    <col min="3336" max="3336" width="8.42578125" style="165" customWidth="1"/>
    <col min="3337" max="3337" width="16.42578125" style="165" customWidth="1"/>
    <col min="3338" max="3338" width="0" style="165" hidden="1" customWidth="1"/>
    <col min="3339" max="3339" width="26.140625" style="165" customWidth="1"/>
    <col min="3340" max="3344" width="10" style="165" customWidth="1"/>
    <col min="3345" max="3345" width="5" style="165" customWidth="1"/>
    <col min="3346" max="3347" width="11.7109375" style="165" customWidth="1"/>
    <col min="3348" max="3348" width="12" style="165" customWidth="1"/>
    <col min="3349" max="3584" width="9.140625" style="165"/>
    <col min="3585" max="3585" width="4.7109375" style="165" customWidth="1"/>
    <col min="3586" max="3587" width="0" style="165" hidden="1" customWidth="1"/>
    <col min="3588" max="3588" width="26" style="165" customWidth="1"/>
    <col min="3589" max="3589" width="7.28515625" style="165" customWidth="1"/>
    <col min="3590" max="3590" width="5.85546875" style="165" customWidth="1"/>
    <col min="3591" max="3591" width="38.5703125" style="165" customWidth="1"/>
    <col min="3592" max="3592" width="8.42578125" style="165" customWidth="1"/>
    <col min="3593" max="3593" width="16.42578125" style="165" customWidth="1"/>
    <col min="3594" max="3594" width="0" style="165" hidden="1" customWidth="1"/>
    <col min="3595" max="3595" width="26.140625" style="165" customWidth="1"/>
    <col min="3596" max="3600" width="10" style="165" customWidth="1"/>
    <col min="3601" max="3601" width="5" style="165" customWidth="1"/>
    <col min="3602" max="3603" width="11.7109375" style="165" customWidth="1"/>
    <col min="3604" max="3604" width="12" style="165" customWidth="1"/>
    <col min="3605" max="3840" width="9.140625" style="165"/>
    <col min="3841" max="3841" width="4.7109375" style="165" customWidth="1"/>
    <col min="3842" max="3843" width="0" style="165" hidden="1" customWidth="1"/>
    <col min="3844" max="3844" width="26" style="165" customWidth="1"/>
    <col min="3845" max="3845" width="7.28515625" style="165" customWidth="1"/>
    <col min="3846" max="3846" width="5.85546875" style="165" customWidth="1"/>
    <col min="3847" max="3847" width="38.5703125" style="165" customWidth="1"/>
    <col min="3848" max="3848" width="8.42578125" style="165" customWidth="1"/>
    <col min="3849" max="3849" width="16.42578125" style="165" customWidth="1"/>
    <col min="3850" max="3850" width="0" style="165" hidden="1" customWidth="1"/>
    <col min="3851" max="3851" width="26.140625" style="165" customWidth="1"/>
    <col min="3852" max="3856" width="10" style="165" customWidth="1"/>
    <col min="3857" max="3857" width="5" style="165" customWidth="1"/>
    <col min="3858" max="3859" width="11.7109375" style="165" customWidth="1"/>
    <col min="3860" max="3860" width="12" style="165" customWidth="1"/>
    <col min="3861" max="4096" width="9.140625" style="165"/>
    <col min="4097" max="4097" width="4.7109375" style="165" customWidth="1"/>
    <col min="4098" max="4099" width="0" style="165" hidden="1" customWidth="1"/>
    <col min="4100" max="4100" width="26" style="165" customWidth="1"/>
    <col min="4101" max="4101" width="7.28515625" style="165" customWidth="1"/>
    <col min="4102" max="4102" width="5.85546875" style="165" customWidth="1"/>
    <col min="4103" max="4103" width="38.5703125" style="165" customWidth="1"/>
    <col min="4104" max="4104" width="8.42578125" style="165" customWidth="1"/>
    <col min="4105" max="4105" width="16.42578125" style="165" customWidth="1"/>
    <col min="4106" max="4106" width="0" style="165" hidden="1" customWidth="1"/>
    <col min="4107" max="4107" width="26.140625" style="165" customWidth="1"/>
    <col min="4108" max="4112" width="10" style="165" customWidth="1"/>
    <col min="4113" max="4113" width="5" style="165" customWidth="1"/>
    <col min="4114" max="4115" width="11.7109375" style="165" customWidth="1"/>
    <col min="4116" max="4116" width="12" style="165" customWidth="1"/>
    <col min="4117" max="4352" width="9.140625" style="165"/>
    <col min="4353" max="4353" width="4.7109375" style="165" customWidth="1"/>
    <col min="4354" max="4355" width="0" style="165" hidden="1" customWidth="1"/>
    <col min="4356" max="4356" width="26" style="165" customWidth="1"/>
    <col min="4357" max="4357" width="7.28515625" style="165" customWidth="1"/>
    <col min="4358" max="4358" width="5.85546875" style="165" customWidth="1"/>
    <col min="4359" max="4359" width="38.5703125" style="165" customWidth="1"/>
    <col min="4360" max="4360" width="8.42578125" style="165" customWidth="1"/>
    <col min="4361" max="4361" width="16.42578125" style="165" customWidth="1"/>
    <col min="4362" max="4362" width="0" style="165" hidden="1" customWidth="1"/>
    <col min="4363" max="4363" width="26.140625" style="165" customWidth="1"/>
    <col min="4364" max="4368" width="10" style="165" customWidth="1"/>
    <col min="4369" max="4369" width="5" style="165" customWidth="1"/>
    <col min="4370" max="4371" width="11.7109375" style="165" customWidth="1"/>
    <col min="4372" max="4372" width="12" style="165" customWidth="1"/>
    <col min="4373" max="4608" width="9.140625" style="165"/>
    <col min="4609" max="4609" width="4.7109375" style="165" customWidth="1"/>
    <col min="4610" max="4611" width="0" style="165" hidden="1" customWidth="1"/>
    <col min="4612" max="4612" width="26" style="165" customWidth="1"/>
    <col min="4613" max="4613" width="7.28515625" style="165" customWidth="1"/>
    <col min="4614" max="4614" width="5.85546875" style="165" customWidth="1"/>
    <col min="4615" max="4615" width="38.5703125" style="165" customWidth="1"/>
    <col min="4616" max="4616" width="8.42578125" style="165" customWidth="1"/>
    <col min="4617" max="4617" width="16.42578125" style="165" customWidth="1"/>
    <col min="4618" max="4618" width="0" style="165" hidden="1" customWidth="1"/>
    <col min="4619" max="4619" width="26.140625" style="165" customWidth="1"/>
    <col min="4620" max="4624" width="10" style="165" customWidth="1"/>
    <col min="4625" max="4625" width="5" style="165" customWidth="1"/>
    <col min="4626" max="4627" width="11.7109375" style="165" customWidth="1"/>
    <col min="4628" max="4628" width="12" style="165" customWidth="1"/>
    <col min="4629" max="4864" width="9.140625" style="165"/>
    <col min="4865" max="4865" width="4.7109375" style="165" customWidth="1"/>
    <col min="4866" max="4867" width="0" style="165" hidden="1" customWidth="1"/>
    <col min="4868" max="4868" width="26" style="165" customWidth="1"/>
    <col min="4869" max="4869" width="7.28515625" style="165" customWidth="1"/>
    <col min="4870" max="4870" width="5.85546875" style="165" customWidth="1"/>
    <col min="4871" max="4871" width="38.5703125" style="165" customWidth="1"/>
    <col min="4872" max="4872" width="8.42578125" style="165" customWidth="1"/>
    <col min="4873" max="4873" width="16.42578125" style="165" customWidth="1"/>
    <col min="4874" max="4874" width="0" style="165" hidden="1" customWidth="1"/>
    <col min="4875" max="4875" width="26.140625" style="165" customWidth="1"/>
    <col min="4876" max="4880" width="10" style="165" customWidth="1"/>
    <col min="4881" max="4881" width="5" style="165" customWidth="1"/>
    <col min="4882" max="4883" width="11.7109375" style="165" customWidth="1"/>
    <col min="4884" max="4884" width="12" style="165" customWidth="1"/>
    <col min="4885" max="5120" width="9.140625" style="165"/>
    <col min="5121" max="5121" width="4.7109375" style="165" customWidth="1"/>
    <col min="5122" max="5123" width="0" style="165" hidden="1" customWidth="1"/>
    <col min="5124" max="5124" width="26" style="165" customWidth="1"/>
    <col min="5125" max="5125" width="7.28515625" style="165" customWidth="1"/>
    <col min="5126" max="5126" width="5.85546875" style="165" customWidth="1"/>
    <col min="5127" max="5127" width="38.5703125" style="165" customWidth="1"/>
    <col min="5128" max="5128" width="8.42578125" style="165" customWidth="1"/>
    <col min="5129" max="5129" width="16.42578125" style="165" customWidth="1"/>
    <col min="5130" max="5130" width="0" style="165" hidden="1" customWidth="1"/>
    <col min="5131" max="5131" width="26.140625" style="165" customWidth="1"/>
    <col min="5132" max="5136" width="10" style="165" customWidth="1"/>
    <col min="5137" max="5137" width="5" style="165" customWidth="1"/>
    <col min="5138" max="5139" width="11.7109375" style="165" customWidth="1"/>
    <col min="5140" max="5140" width="12" style="165" customWidth="1"/>
    <col min="5141" max="5376" width="9.140625" style="165"/>
    <col min="5377" max="5377" width="4.7109375" style="165" customWidth="1"/>
    <col min="5378" max="5379" width="0" style="165" hidden="1" customWidth="1"/>
    <col min="5380" max="5380" width="26" style="165" customWidth="1"/>
    <col min="5381" max="5381" width="7.28515625" style="165" customWidth="1"/>
    <col min="5382" max="5382" width="5.85546875" style="165" customWidth="1"/>
    <col min="5383" max="5383" width="38.5703125" style="165" customWidth="1"/>
    <col min="5384" max="5384" width="8.42578125" style="165" customWidth="1"/>
    <col min="5385" max="5385" width="16.42578125" style="165" customWidth="1"/>
    <col min="5386" max="5386" width="0" style="165" hidden="1" customWidth="1"/>
    <col min="5387" max="5387" width="26.140625" style="165" customWidth="1"/>
    <col min="5388" max="5392" width="10" style="165" customWidth="1"/>
    <col min="5393" max="5393" width="5" style="165" customWidth="1"/>
    <col min="5394" max="5395" width="11.7109375" style="165" customWidth="1"/>
    <col min="5396" max="5396" width="12" style="165" customWidth="1"/>
    <col min="5397" max="5632" width="9.140625" style="165"/>
    <col min="5633" max="5633" width="4.7109375" style="165" customWidth="1"/>
    <col min="5634" max="5635" width="0" style="165" hidden="1" customWidth="1"/>
    <col min="5636" max="5636" width="26" style="165" customWidth="1"/>
    <col min="5637" max="5637" width="7.28515625" style="165" customWidth="1"/>
    <col min="5638" max="5638" width="5.85546875" style="165" customWidth="1"/>
    <col min="5639" max="5639" width="38.5703125" style="165" customWidth="1"/>
    <col min="5640" max="5640" width="8.42578125" style="165" customWidth="1"/>
    <col min="5641" max="5641" width="16.42578125" style="165" customWidth="1"/>
    <col min="5642" max="5642" width="0" style="165" hidden="1" customWidth="1"/>
    <col min="5643" max="5643" width="26.140625" style="165" customWidth="1"/>
    <col min="5644" max="5648" width="10" style="165" customWidth="1"/>
    <col min="5649" max="5649" width="5" style="165" customWidth="1"/>
    <col min="5650" max="5651" width="11.7109375" style="165" customWidth="1"/>
    <col min="5652" max="5652" width="12" style="165" customWidth="1"/>
    <col min="5653" max="5888" width="9.140625" style="165"/>
    <col min="5889" max="5889" width="4.7109375" style="165" customWidth="1"/>
    <col min="5890" max="5891" width="0" style="165" hidden="1" customWidth="1"/>
    <col min="5892" max="5892" width="26" style="165" customWidth="1"/>
    <col min="5893" max="5893" width="7.28515625" style="165" customWidth="1"/>
    <col min="5894" max="5894" width="5.85546875" style="165" customWidth="1"/>
    <col min="5895" max="5895" width="38.5703125" style="165" customWidth="1"/>
    <col min="5896" max="5896" width="8.42578125" style="165" customWidth="1"/>
    <col min="5897" max="5897" width="16.42578125" style="165" customWidth="1"/>
    <col min="5898" max="5898" width="0" style="165" hidden="1" customWidth="1"/>
    <col min="5899" max="5899" width="26.140625" style="165" customWidth="1"/>
    <col min="5900" max="5904" width="10" style="165" customWidth="1"/>
    <col min="5905" max="5905" width="5" style="165" customWidth="1"/>
    <col min="5906" max="5907" width="11.7109375" style="165" customWidth="1"/>
    <col min="5908" max="5908" width="12" style="165" customWidth="1"/>
    <col min="5909" max="6144" width="9.140625" style="165"/>
    <col min="6145" max="6145" width="4.7109375" style="165" customWidth="1"/>
    <col min="6146" max="6147" width="0" style="165" hidden="1" customWidth="1"/>
    <col min="6148" max="6148" width="26" style="165" customWidth="1"/>
    <col min="6149" max="6149" width="7.28515625" style="165" customWidth="1"/>
    <col min="6150" max="6150" width="5.85546875" style="165" customWidth="1"/>
    <col min="6151" max="6151" width="38.5703125" style="165" customWidth="1"/>
    <col min="6152" max="6152" width="8.42578125" style="165" customWidth="1"/>
    <col min="6153" max="6153" width="16.42578125" style="165" customWidth="1"/>
    <col min="6154" max="6154" width="0" style="165" hidden="1" customWidth="1"/>
    <col min="6155" max="6155" width="26.140625" style="165" customWidth="1"/>
    <col min="6156" max="6160" width="10" style="165" customWidth="1"/>
    <col min="6161" max="6161" width="5" style="165" customWidth="1"/>
    <col min="6162" max="6163" width="11.7109375" style="165" customWidth="1"/>
    <col min="6164" max="6164" width="12" style="165" customWidth="1"/>
    <col min="6165" max="6400" width="9.140625" style="165"/>
    <col min="6401" max="6401" width="4.7109375" style="165" customWidth="1"/>
    <col min="6402" max="6403" width="0" style="165" hidden="1" customWidth="1"/>
    <col min="6404" max="6404" width="26" style="165" customWidth="1"/>
    <col min="6405" max="6405" width="7.28515625" style="165" customWidth="1"/>
    <col min="6406" max="6406" width="5.85546875" style="165" customWidth="1"/>
    <col min="6407" max="6407" width="38.5703125" style="165" customWidth="1"/>
    <col min="6408" max="6408" width="8.42578125" style="165" customWidth="1"/>
    <col min="6409" max="6409" width="16.42578125" style="165" customWidth="1"/>
    <col min="6410" max="6410" width="0" style="165" hidden="1" customWidth="1"/>
    <col min="6411" max="6411" width="26.140625" style="165" customWidth="1"/>
    <col min="6412" max="6416" width="10" style="165" customWidth="1"/>
    <col min="6417" max="6417" width="5" style="165" customWidth="1"/>
    <col min="6418" max="6419" width="11.7109375" style="165" customWidth="1"/>
    <col min="6420" max="6420" width="12" style="165" customWidth="1"/>
    <col min="6421" max="6656" width="9.140625" style="165"/>
    <col min="6657" max="6657" width="4.7109375" style="165" customWidth="1"/>
    <col min="6658" max="6659" width="0" style="165" hidden="1" customWidth="1"/>
    <col min="6660" max="6660" width="26" style="165" customWidth="1"/>
    <col min="6661" max="6661" width="7.28515625" style="165" customWidth="1"/>
    <col min="6662" max="6662" width="5.85546875" style="165" customWidth="1"/>
    <col min="6663" max="6663" width="38.5703125" style="165" customWidth="1"/>
    <col min="6664" max="6664" width="8.42578125" style="165" customWidth="1"/>
    <col min="6665" max="6665" width="16.42578125" style="165" customWidth="1"/>
    <col min="6666" max="6666" width="0" style="165" hidden="1" customWidth="1"/>
    <col min="6667" max="6667" width="26.140625" style="165" customWidth="1"/>
    <col min="6668" max="6672" width="10" style="165" customWidth="1"/>
    <col min="6673" max="6673" width="5" style="165" customWidth="1"/>
    <col min="6674" max="6675" width="11.7109375" style="165" customWidth="1"/>
    <col min="6676" max="6676" width="12" style="165" customWidth="1"/>
    <col min="6677" max="6912" width="9.140625" style="165"/>
    <col min="6913" max="6913" width="4.7109375" style="165" customWidth="1"/>
    <col min="6914" max="6915" width="0" style="165" hidden="1" customWidth="1"/>
    <col min="6916" max="6916" width="26" style="165" customWidth="1"/>
    <col min="6917" max="6917" width="7.28515625" style="165" customWidth="1"/>
    <col min="6918" max="6918" width="5.85546875" style="165" customWidth="1"/>
    <col min="6919" max="6919" width="38.5703125" style="165" customWidth="1"/>
    <col min="6920" max="6920" width="8.42578125" style="165" customWidth="1"/>
    <col min="6921" max="6921" width="16.42578125" style="165" customWidth="1"/>
    <col min="6922" max="6922" width="0" style="165" hidden="1" customWidth="1"/>
    <col min="6923" max="6923" width="26.140625" style="165" customWidth="1"/>
    <col min="6924" max="6928" width="10" style="165" customWidth="1"/>
    <col min="6929" max="6929" width="5" style="165" customWidth="1"/>
    <col min="6930" max="6931" width="11.7109375" style="165" customWidth="1"/>
    <col min="6932" max="6932" width="12" style="165" customWidth="1"/>
    <col min="6933" max="7168" width="9.140625" style="165"/>
    <col min="7169" max="7169" width="4.7109375" style="165" customWidth="1"/>
    <col min="7170" max="7171" width="0" style="165" hidden="1" customWidth="1"/>
    <col min="7172" max="7172" width="26" style="165" customWidth="1"/>
    <col min="7173" max="7173" width="7.28515625" style="165" customWidth="1"/>
    <col min="7174" max="7174" width="5.85546875" style="165" customWidth="1"/>
    <col min="7175" max="7175" width="38.5703125" style="165" customWidth="1"/>
    <col min="7176" max="7176" width="8.42578125" style="165" customWidth="1"/>
    <col min="7177" max="7177" width="16.42578125" style="165" customWidth="1"/>
    <col min="7178" max="7178" width="0" style="165" hidden="1" customWidth="1"/>
    <col min="7179" max="7179" width="26.140625" style="165" customWidth="1"/>
    <col min="7180" max="7184" width="10" style="165" customWidth="1"/>
    <col min="7185" max="7185" width="5" style="165" customWidth="1"/>
    <col min="7186" max="7187" width="11.7109375" style="165" customWidth="1"/>
    <col min="7188" max="7188" width="12" style="165" customWidth="1"/>
    <col min="7189" max="7424" width="9.140625" style="165"/>
    <col min="7425" max="7425" width="4.7109375" style="165" customWidth="1"/>
    <col min="7426" max="7427" width="0" style="165" hidden="1" customWidth="1"/>
    <col min="7428" max="7428" width="26" style="165" customWidth="1"/>
    <col min="7429" max="7429" width="7.28515625" style="165" customWidth="1"/>
    <col min="7430" max="7430" width="5.85546875" style="165" customWidth="1"/>
    <col min="7431" max="7431" width="38.5703125" style="165" customWidth="1"/>
    <col min="7432" max="7432" width="8.42578125" style="165" customWidth="1"/>
    <col min="7433" max="7433" width="16.42578125" style="165" customWidth="1"/>
    <col min="7434" max="7434" width="0" style="165" hidden="1" customWidth="1"/>
    <col min="7435" max="7435" width="26.140625" style="165" customWidth="1"/>
    <col min="7436" max="7440" width="10" style="165" customWidth="1"/>
    <col min="7441" max="7441" width="5" style="165" customWidth="1"/>
    <col min="7442" max="7443" width="11.7109375" style="165" customWidth="1"/>
    <col min="7444" max="7444" width="12" style="165" customWidth="1"/>
    <col min="7445" max="7680" width="9.140625" style="165"/>
    <col min="7681" max="7681" width="4.7109375" style="165" customWidth="1"/>
    <col min="7682" max="7683" width="0" style="165" hidden="1" customWidth="1"/>
    <col min="7684" max="7684" width="26" style="165" customWidth="1"/>
    <col min="7685" max="7685" width="7.28515625" style="165" customWidth="1"/>
    <col min="7686" max="7686" width="5.85546875" style="165" customWidth="1"/>
    <col min="7687" max="7687" width="38.5703125" style="165" customWidth="1"/>
    <col min="7688" max="7688" width="8.42578125" style="165" customWidth="1"/>
    <col min="7689" max="7689" width="16.42578125" style="165" customWidth="1"/>
    <col min="7690" max="7690" width="0" style="165" hidden="1" customWidth="1"/>
    <col min="7691" max="7691" width="26.140625" style="165" customWidth="1"/>
    <col min="7692" max="7696" width="10" style="165" customWidth="1"/>
    <col min="7697" max="7697" width="5" style="165" customWidth="1"/>
    <col min="7698" max="7699" width="11.7109375" style="165" customWidth="1"/>
    <col min="7700" max="7700" width="12" style="165" customWidth="1"/>
    <col min="7701" max="7936" width="9.140625" style="165"/>
    <col min="7937" max="7937" width="4.7109375" style="165" customWidth="1"/>
    <col min="7938" max="7939" width="0" style="165" hidden="1" customWidth="1"/>
    <col min="7940" max="7940" width="26" style="165" customWidth="1"/>
    <col min="7941" max="7941" width="7.28515625" style="165" customWidth="1"/>
    <col min="7942" max="7942" width="5.85546875" style="165" customWidth="1"/>
    <col min="7943" max="7943" width="38.5703125" style="165" customWidth="1"/>
    <col min="7944" max="7944" width="8.42578125" style="165" customWidth="1"/>
    <col min="7945" max="7945" width="16.42578125" style="165" customWidth="1"/>
    <col min="7946" max="7946" width="0" style="165" hidden="1" customWidth="1"/>
    <col min="7947" max="7947" width="26.140625" style="165" customWidth="1"/>
    <col min="7948" max="7952" width="10" style="165" customWidth="1"/>
    <col min="7953" max="7953" width="5" style="165" customWidth="1"/>
    <col min="7954" max="7955" width="11.7109375" style="165" customWidth="1"/>
    <col min="7956" max="7956" width="12" style="165" customWidth="1"/>
    <col min="7957" max="8192" width="9.140625" style="165"/>
    <col min="8193" max="8193" width="4.7109375" style="165" customWidth="1"/>
    <col min="8194" max="8195" width="0" style="165" hidden="1" customWidth="1"/>
    <col min="8196" max="8196" width="26" style="165" customWidth="1"/>
    <col min="8197" max="8197" width="7.28515625" style="165" customWidth="1"/>
    <col min="8198" max="8198" width="5.85546875" style="165" customWidth="1"/>
    <col min="8199" max="8199" width="38.5703125" style="165" customWidth="1"/>
    <col min="8200" max="8200" width="8.42578125" style="165" customWidth="1"/>
    <col min="8201" max="8201" width="16.42578125" style="165" customWidth="1"/>
    <col min="8202" max="8202" width="0" style="165" hidden="1" customWidth="1"/>
    <col min="8203" max="8203" width="26.140625" style="165" customWidth="1"/>
    <col min="8204" max="8208" width="10" style="165" customWidth="1"/>
    <col min="8209" max="8209" width="5" style="165" customWidth="1"/>
    <col min="8210" max="8211" width="11.7109375" style="165" customWidth="1"/>
    <col min="8212" max="8212" width="12" style="165" customWidth="1"/>
    <col min="8213" max="8448" width="9.140625" style="165"/>
    <col min="8449" max="8449" width="4.7109375" style="165" customWidth="1"/>
    <col min="8450" max="8451" width="0" style="165" hidden="1" customWidth="1"/>
    <col min="8452" max="8452" width="26" style="165" customWidth="1"/>
    <col min="8453" max="8453" width="7.28515625" style="165" customWidth="1"/>
    <col min="8454" max="8454" width="5.85546875" style="165" customWidth="1"/>
    <col min="8455" max="8455" width="38.5703125" style="165" customWidth="1"/>
    <col min="8456" max="8456" width="8.42578125" style="165" customWidth="1"/>
    <col min="8457" max="8457" width="16.42578125" style="165" customWidth="1"/>
    <col min="8458" max="8458" width="0" style="165" hidden="1" customWidth="1"/>
    <col min="8459" max="8459" width="26.140625" style="165" customWidth="1"/>
    <col min="8460" max="8464" width="10" style="165" customWidth="1"/>
    <col min="8465" max="8465" width="5" style="165" customWidth="1"/>
    <col min="8466" max="8467" width="11.7109375" style="165" customWidth="1"/>
    <col min="8468" max="8468" width="12" style="165" customWidth="1"/>
    <col min="8469" max="8704" width="9.140625" style="165"/>
    <col min="8705" max="8705" width="4.7109375" style="165" customWidth="1"/>
    <col min="8706" max="8707" width="0" style="165" hidden="1" customWidth="1"/>
    <col min="8708" max="8708" width="26" style="165" customWidth="1"/>
    <col min="8709" max="8709" width="7.28515625" style="165" customWidth="1"/>
    <col min="8710" max="8710" width="5.85546875" style="165" customWidth="1"/>
    <col min="8711" max="8711" width="38.5703125" style="165" customWidth="1"/>
    <col min="8712" max="8712" width="8.42578125" style="165" customWidth="1"/>
    <col min="8713" max="8713" width="16.42578125" style="165" customWidth="1"/>
    <col min="8714" max="8714" width="0" style="165" hidden="1" customWidth="1"/>
    <col min="8715" max="8715" width="26.140625" style="165" customWidth="1"/>
    <col min="8716" max="8720" width="10" style="165" customWidth="1"/>
    <col min="8721" max="8721" width="5" style="165" customWidth="1"/>
    <col min="8722" max="8723" width="11.7109375" style="165" customWidth="1"/>
    <col min="8724" max="8724" width="12" style="165" customWidth="1"/>
    <col min="8725" max="8960" width="9.140625" style="165"/>
    <col min="8961" max="8961" width="4.7109375" style="165" customWidth="1"/>
    <col min="8962" max="8963" width="0" style="165" hidden="1" customWidth="1"/>
    <col min="8964" max="8964" width="26" style="165" customWidth="1"/>
    <col min="8965" max="8965" width="7.28515625" style="165" customWidth="1"/>
    <col min="8966" max="8966" width="5.85546875" style="165" customWidth="1"/>
    <col min="8967" max="8967" width="38.5703125" style="165" customWidth="1"/>
    <col min="8968" max="8968" width="8.42578125" style="165" customWidth="1"/>
    <col min="8969" max="8969" width="16.42578125" style="165" customWidth="1"/>
    <col min="8970" max="8970" width="0" style="165" hidden="1" customWidth="1"/>
    <col min="8971" max="8971" width="26.140625" style="165" customWidth="1"/>
    <col min="8972" max="8976" width="10" style="165" customWidth="1"/>
    <col min="8977" max="8977" width="5" style="165" customWidth="1"/>
    <col min="8978" max="8979" width="11.7109375" style="165" customWidth="1"/>
    <col min="8980" max="8980" width="12" style="165" customWidth="1"/>
    <col min="8981" max="9216" width="9.140625" style="165"/>
    <col min="9217" max="9217" width="4.7109375" style="165" customWidth="1"/>
    <col min="9218" max="9219" width="0" style="165" hidden="1" customWidth="1"/>
    <col min="9220" max="9220" width="26" style="165" customWidth="1"/>
    <col min="9221" max="9221" width="7.28515625" style="165" customWidth="1"/>
    <col min="9222" max="9222" width="5.85546875" style="165" customWidth="1"/>
    <col min="9223" max="9223" width="38.5703125" style="165" customWidth="1"/>
    <col min="9224" max="9224" width="8.42578125" style="165" customWidth="1"/>
    <col min="9225" max="9225" width="16.42578125" style="165" customWidth="1"/>
    <col min="9226" max="9226" width="0" style="165" hidden="1" customWidth="1"/>
    <col min="9227" max="9227" width="26.140625" style="165" customWidth="1"/>
    <col min="9228" max="9232" width="10" style="165" customWidth="1"/>
    <col min="9233" max="9233" width="5" style="165" customWidth="1"/>
    <col min="9234" max="9235" width="11.7109375" style="165" customWidth="1"/>
    <col min="9236" max="9236" width="12" style="165" customWidth="1"/>
    <col min="9237" max="9472" width="9.140625" style="165"/>
    <col min="9473" max="9473" width="4.7109375" style="165" customWidth="1"/>
    <col min="9474" max="9475" width="0" style="165" hidden="1" customWidth="1"/>
    <col min="9476" max="9476" width="26" style="165" customWidth="1"/>
    <col min="9477" max="9477" width="7.28515625" style="165" customWidth="1"/>
    <col min="9478" max="9478" width="5.85546875" style="165" customWidth="1"/>
    <col min="9479" max="9479" width="38.5703125" style="165" customWidth="1"/>
    <col min="9480" max="9480" width="8.42578125" style="165" customWidth="1"/>
    <col min="9481" max="9481" width="16.42578125" style="165" customWidth="1"/>
    <col min="9482" max="9482" width="0" style="165" hidden="1" customWidth="1"/>
    <col min="9483" max="9483" width="26.140625" style="165" customWidth="1"/>
    <col min="9484" max="9488" width="10" style="165" customWidth="1"/>
    <col min="9489" max="9489" width="5" style="165" customWidth="1"/>
    <col min="9490" max="9491" width="11.7109375" style="165" customWidth="1"/>
    <col min="9492" max="9492" width="12" style="165" customWidth="1"/>
    <col min="9493" max="9728" width="9.140625" style="165"/>
    <col min="9729" max="9729" width="4.7109375" style="165" customWidth="1"/>
    <col min="9730" max="9731" width="0" style="165" hidden="1" customWidth="1"/>
    <col min="9732" max="9732" width="26" style="165" customWidth="1"/>
    <col min="9733" max="9733" width="7.28515625" style="165" customWidth="1"/>
    <col min="9734" max="9734" width="5.85546875" style="165" customWidth="1"/>
    <col min="9735" max="9735" width="38.5703125" style="165" customWidth="1"/>
    <col min="9736" max="9736" width="8.42578125" style="165" customWidth="1"/>
    <col min="9737" max="9737" width="16.42578125" style="165" customWidth="1"/>
    <col min="9738" max="9738" width="0" style="165" hidden="1" customWidth="1"/>
    <col min="9739" max="9739" width="26.140625" style="165" customWidth="1"/>
    <col min="9740" max="9744" width="10" style="165" customWidth="1"/>
    <col min="9745" max="9745" width="5" style="165" customWidth="1"/>
    <col min="9746" max="9747" width="11.7109375" style="165" customWidth="1"/>
    <col min="9748" max="9748" width="12" style="165" customWidth="1"/>
    <col min="9749" max="9984" width="9.140625" style="165"/>
    <col min="9985" max="9985" width="4.7109375" style="165" customWidth="1"/>
    <col min="9986" max="9987" width="0" style="165" hidden="1" customWidth="1"/>
    <col min="9988" max="9988" width="26" style="165" customWidth="1"/>
    <col min="9989" max="9989" width="7.28515625" style="165" customWidth="1"/>
    <col min="9990" max="9990" width="5.85546875" style="165" customWidth="1"/>
    <col min="9991" max="9991" width="38.5703125" style="165" customWidth="1"/>
    <col min="9992" max="9992" width="8.42578125" style="165" customWidth="1"/>
    <col min="9993" max="9993" width="16.42578125" style="165" customWidth="1"/>
    <col min="9994" max="9994" width="0" style="165" hidden="1" customWidth="1"/>
    <col min="9995" max="9995" width="26.140625" style="165" customWidth="1"/>
    <col min="9996" max="10000" width="10" style="165" customWidth="1"/>
    <col min="10001" max="10001" width="5" style="165" customWidth="1"/>
    <col min="10002" max="10003" width="11.7109375" style="165" customWidth="1"/>
    <col min="10004" max="10004" width="12" style="165" customWidth="1"/>
    <col min="10005" max="10240" width="9.140625" style="165"/>
    <col min="10241" max="10241" width="4.7109375" style="165" customWidth="1"/>
    <col min="10242" max="10243" width="0" style="165" hidden="1" customWidth="1"/>
    <col min="10244" max="10244" width="26" style="165" customWidth="1"/>
    <col min="10245" max="10245" width="7.28515625" style="165" customWidth="1"/>
    <col min="10246" max="10246" width="5.85546875" style="165" customWidth="1"/>
    <col min="10247" max="10247" width="38.5703125" style="165" customWidth="1"/>
    <col min="10248" max="10248" width="8.42578125" style="165" customWidth="1"/>
    <col min="10249" max="10249" width="16.42578125" style="165" customWidth="1"/>
    <col min="10250" max="10250" width="0" style="165" hidden="1" customWidth="1"/>
    <col min="10251" max="10251" width="26.140625" style="165" customWidth="1"/>
    <col min="10252" max="10256" width="10" style="165" customWidth="1"/>
    <col min="10257" max="10257" width="5" style="165" customWidth="1"/>
    <col min="10258" max="10259" width="11.7109375" style="165" customWidth="1"/>
    <col min="10260" max="10260" width="12" style="165" customWidth="1"/>
    <col min="10261" max="10496" width="9.140625" style="165"/>
    <col min="10497" max="10497" width="4.7109375" style="165" customWidth="1"/>
    <col min="10498" max="10499" width="0" style="165" hidden="1" customWidth="1"/>
    <col min="10500" max="10500" width="26" style="165" customWidth="1"/>
    <col min="10501" max="10501" width="7.28515625" style="165" customWidth="1"/>
    <col min="10502" max="10502" width="5.85546875" style="165" customWidth="1"/>
    <col min="10503" max="10503" width="38.5703125" style="165" customWidth="1"/>
    <col min="10504" max="10504" width="8.42578125" style="165" customWidth="1"/>
    <col min="10505" max="10505" width="16.42578125" style="165" customWidth="1"/>
    <col min="10506" max="10506" width="0" style="165" hidden="1" customWidth="1"/>
    <col min="10507" max="10507" width="26.140625" style="165" customWidth="1"/>
    <col min="10508" max="10512" width="10" style="165" customWidth="1"/>
    <col min="10513" max="10513" width="5" style="165" customWidth="1"/>
    <col min="10514" max="10515" width="11.7109375" style="165" customWidth="1"/>
    <col min="10516" max="10516" width="12" style="165" customWidth="1"/>
    <col min="10517" max="10752" width="9.140625" style="165"/>
    <col min="10753" max="10753" width="4.7109375" style="165" customWidth="1"/>
    <col min="10754" max="10755" width="0" style="165" hidden="1" customWidth="1"/>
    <col min="10756" max="10756" width="26" style="165" customWidth="1"/>
    <col min="10757" max="10757" width="7.28515625" style="165" customWidth="1"/>
    <col min="10758" max="10758" width="5.85546875" style="165" customWidth="1"/>
    <col min="10759" max="10759" width="38.5703125" style="165" customWidth="1"/>
    <col min="10760" max="10760" width="8.42578125" style="165" customWidth="1"/>
    <col min="10761" max="10761" width="16.42578125" style="165" customWidth="1"/>
    <col min="10762" max="10762" width="0" style="165" hidden="1" customWidth="1"/>
    <col min="10763" max="10763" width="26.140625" style="165" customWidth="1"/>
    <col min="10764" max="10768" width="10" style="165" customWidth="1"/>
    <col min="10769" max="10769" width="5" style="165" customWidth="1"/>
    <col min="10770" max="10771" width="11.7109375" style="165" customWidth="1"/>
    <col min="10772" max="10772" width="12" style="165" customWidth="1"/>
    <col min="10773" max="11008" width="9.140625" style="165"/>
    <col min="11009" max="11009" width="4.7109375" style="165" customWidth="1"/>
    <col min="11010" max="11011" width="0" style="165" hidden="1" customWidth="1"/>
    <col min="11012" max="11012" width="26" style="165" customWidth="1"/>
    <col min="11013" max="11013" width="7.28515625" style="165" customWidth="1"/>
    <col min="11014" max="11014" width="5.85546875" style="165" customWidth="1"/>
    <col min="11015" max="11015" width="38.5703125" style="165" customWidth="1"/>
    <col min="11016" max="11016" width="8.42578125" style="165" customWidth="1"/>
    <col min="11017" max="11017" width="16.42578125" style="165" customWidth="1"/>
    <col min="11018" max="11018" width="0" style="165" hidden="1" customWidth="1"/>
    <col min="11019" max="11019" width="26.140625" style="165" customWidth="1"/>
    <col min="11020" max="11024" width="10" style="165" customWidth="1"/>
    <col min="11025" max="11025" width="5" style="165" customWidth="1"/>
    <col min="11026" max="11027" width="11.7109375" style="165" customWidth="1"/>
    <col min="11028" max="11028" width="12" style="165" customWidth="1"/>
    <col min="11029" max="11264" width="9.140625" style="165"/>
    <col min="11265" max="11265" width="4.7109375" style="165" customWidth="1"/>
    <col min="11266" max="11267" width="0" style="165" hidden="1" customWidth="1"/>
    <col min="11268" max="11268" width="26" style="165" customWidth="1"/>
    <col min="11269" max="11269" width="7.28515625" style="165" customWidth="1"/>
    <col min="11270" max="11270" width="5.85546875" style="165" customWidth="1"/>
    <col min="11271" max="11271" width="38.5703125" style="165" customWidth="1"/>
    <col min="11272" max="11272" width="8.42578125" style="165" customWidth="1"/>
    <col min="11273" max="11273" width="16.42578125" style="165" customWidth="1"/>
    <col min="11274" max="11274" width="0" style="165" hidden="1" customWidth="1"/>
    <col min="11275" max="11275" width="26.140625" style="165" customWidth="1"/>
    <col min="11276" max="11280" width="10" style="165" customWidth="1"/>
    <col min="11281" max="11281" width="5" style="165" customWidth="1"/>
    <col min="11282" max="11283" width="11.7109375" style="165" customWidth="1"/>
    <col min="11284" max="11284" width="12" style="165" customWidth="1"/>
    <col min="11285" max="11520" width="9.140625" style="165"/>
    <col min="11521" max="11521" width="4.7109375" style="165" customWidth="1"/>
    <col min="11522" max="11523" width="0" style="165" hidden="1" customWidth="1"/>
    <col min="11524" max="11524" width="26" style="165" customWidth="1"/>
    <col min="11525" max="11525" width="7.28515625" style="165" customWidth="1"/>
    <col min="11526" max="11526" width="5.85546875" style="165" customWidth="1"/>
    <col min="11527" max="11527" width="38.5703125" style="165" customWidth="1"/>
    <col min="11528" max="11528" width="8.42578125" style="165" customWidth="1"/>
    <col min="11529" max="11529" width="16.42578125" style="165" customWidth="1"/>
    <col min="11530" max="11530" width="0" style="165" hidden="1" customWidth="1"/>
    <col min="11531" max="11531" width="26.140625" style="165" customWidth="1"/>
    <col min="11532" max="11536" width="10" style="165" customWidth="1"/>
    <col min="11537" max="11537" width="5" style="165" customWidth="1"/>
    <col min="11538" max="11539" width="11.7109375" style="165" customWidth="1"/>
    <col min="11540" max="11540" width="12" style="165" customWidth="1"/>
    <col min="11541" max="11776" width="9.140625" style="165"/>
    <col min="11777" max="11777" width="4.7109375" style="165" customWidth="1"/>
    <col min="11778" max="11779" width="0" style="165" hidden="1" customWidth="1"/>
    <col min="11780" max="11780" width="26" style="165" customWidth="1"/>
    <col min="11781" max="11781" width="7.28515625" style="165" customWidth="1"/>
    <col min="11782" max="11782" width="5.85546875" style="165" customWidth="1"/>
    <col min="11783" max="11783" width="38.5703125" style="165" customWidth="1"/>
    <col min="11784" max="11784" width="8.42578125" style="165" customWidth="1"/>
    <col min="11785" max="11785" width="16.42578125" style="165" customWidth="1"/>
    <col min="11786" max="11786" width="0" style="165" hidden="1" customWidth="1"/>
    <col min="11787" max="11787" width="26.140625" style="165" customWidth="1"/>
    <col min="11788" max="11792" width="10" style="165" customWidth="1"/>
    <col min="11793" max="11793" width="5" style="165" customWidth="1"/>
    <col min="11794" max="11795" width="11.7109375" style="165" customWidth="1"/>
    <col min="11796" max="11796" width="12" style="165" customWidth="1"/>
    <col min="11797" max="12032" width="9.140625" style="165"/>
    <col min="12033" max="12033" width="4.7109375" style="165" customWidth="1"/>
    <col min="12034" max="12035" width="0" style="165" hidden="1" customWidth="1"/>
    <col min="12036" max="12036" width="26" style="165" customWidth="1"/>
    <col min="12037" max="12037" width="7.28515625" style="165" customWidth="1"/>
    <col min="12038" max="12038" width="5.85546875" style="165" customWidth="1"/>
    <col min="12039" max="12039" width="38.5703125" style="165" customWidth="1"/>
    <col min="12040" max="12040" width="8.42578125" style="165" customWidth="1"/>
    <col min="12041" max="12041" width="16.42578125" style="165" customWidth="1"/>
    <col min="12042" max="12042" width="0" style="165" hidden="1" customWidth="1"/>
    <col min="12043" max="12043" width="26.140625" style="165" customWidth="1"/>
    <col min="12044" max="12048" width="10" style="165" customWidth="1"/>
    <col min="12049" max="12049" width="5" style="165" customWidth="1"/>
    <col min="12050" max="12051" width="11.7109375" style="165" customWidth="1"/>
    <col min="12052" max="12052" width="12" style="165" customWidth="1"/>
    <col min="12053" max="12288" width="9.140625" style="165"/>
    <col min="12289" max="12289" width="4.7109375" style="165" customWidth="1"/>
    <col min="12290" max="12291" width="0" style="165" hidden="1" customWidth="1"/>
    <col min="12292" max="12292" width="26" style="165" customWidth="1"/>
    <col min="12293" max="12293" width="7.28515625" style="165" customWidth="1"/>
    <col min="12294" max="12294" width="5.85546875" style="165" customWidth="1"/>
    <col min="12295" max="12295" width="38.5703125" style="165" customWidth="1"/>
    <col min="12296" max="12296" width="8.42578125" style="165" customWidth="1"/>
    <col min="12297" max="12297" width="16.42578125" style="165" customWidth="1"/>
    <col min="12298" max="12298" width="0" style="165" hidden="1" customWidth="1"/>
    <col min="12299" max="12299" width="26.140625" style="165" customWidth="1"/>
    <col min="12300" max="12304" width="10" style="165" customWidth="1"/>
    <col min="12305" max="12305" width="5" style="165" customWidth="1"/>
    <col min="12306" max="12307" width="11.7109375" style="165" customWidth="1"/>
    <col min="12308" max="12308" width="12" style="165" customWidth="1"/>
    <col min="12309" max="12544" width="9.140625" style="165"/>
    <col min="12545" max="12545" width="4.7109375" style="165" customWidth="1"/>
    <col min="12546" max="12547" width="0" style="165" hidden="1" customWidth="1"/>
    <col min="12548" max="12548" width="26" style="165" customWidth="1"/>
    <col min="12549" max="12549" width="7.28515625" style="165" customWidth="1"/>
    <col min="12550" max="12550" width="5.85546875" style="165" customWidth="1"/>
    <col min="12551" max="12551" width="38.5703125" style="165" customWidth="1"/>
    <col min="12552" max="12552" width="8.42578125" style="165" customWidth="1"/>
    <col min="12553" max="12553" width="16.42578125" style="165" customWidth="1"/>
    <col min="12554" max="12554" width="0" style="165" hidden="1" customWidth="1"/>
    <col min="12555" max="12555" width="26.140625" style="165" customWidth="1"/>
    <col min="12556" max="12560" width="10" style="165" customWidth="1"/>
    <col min="12561" max="12561" width="5" style="165" customWidth="1"/>
    <col min="12562" max="12563" width="11.7109375" style="165" customWidth="1"/>
    <col min="12564" max="12564" width="12" style="165" customWidth="1"/>
    <col min="12565" max="12800" width="9.140625" style="165"/>
    <col min="12801" max="12801" width="4.7109375" style="165" customWidth="1"/>
    <col min="12802" max="12803" width="0" style="165" hidden="1" customWidth="1"/>
    <col min="12804" max="12804" width="26" style="165" customWidth="1"/>
    <col min="12805" max="12805" width="7.28515625" style="165" customWidth="1"/>
    <col min="12806" max="12806" width="5.85546875" style="165" customWidth="1"/>
    <col min="12807" max="12807" width="38.5703125" style="165" customWidth="1"/>
    <col min="12808" max="12808" width="8.42578125" style="165" customWidth="1"/>
    <col min="12809" max="12809" width="16.42578125" style="165" customWidth="1"/>
    <col min="12810" max="12810" width="0" style="165" hidden="1" customWidth="1"/>
    <col min="12811" max="12811" width="26.140625" style="165" customWidth="1"/>
    <col min="12812" max="12816" width="10" style="165" customWidth="1"/>
    <col min="12817" max="12817" width="5" style="165" customWidth="1"/>
    <col min="12818" max="12819" width="11.7109375" style="165" customWidth="1"/>
    <col min="12820" max="12820" width="12" style="165" customWidth="1"/>
    <col min="12821" max="13056" width="9.140625" style="165"/>
    <col min="13057" max="13057" width="4.7109375" style="165" customWidth="1"/>
    <col min="13058" max="13059" width="0" style="165" hidden="1" customWidth="1"/>
    <col min="13060" max="13060" width="26" style="165" customWidth="1"/>
    <col min="13061" max="13061" width="7.28515625" style="165" customWidth="1"/>
    <col min="13062" max="13062" width="5.85546875" style="165" customWidth="1"/>
    <col min="13063" max="13063" width="38.5703125" style="165" customWidth="1"/>
    <col min="13064" max="13064" width="8.42578125" style="165" customWidth="1"/>
    <col min="13065" max="13065" width="16.42578125" style="165" customWidth="1"/>
    <col min="13066" max="13066" width="0" style="165" hidden="1" customWidth="1"/>
    <col min="13067" max="13067" width="26.140625" style="165" customWidth="1"/>
    <col min="13068" max="13072" width="10" style="165" customWidth="1"/>
    <col min="13073" max="13073" width="5" style="165" customWidth="1"/>
    <col min="13074" max="13075" width="11.7109375" style="165" customWidth="1"/>
    <col min="13076" max="13076" width="12" style="165" customWidth="1"/>
    <col min="13077" max="13312" width="9.140625" style="165"/>
    <col min="13313" max="13313" width="4.7109375" style="165" customWidth="1"/>
    <col min="13314" max="13315" width="0" style="165" hidden="1" customWidth="1"/>
    <col min="13316" max="13316" width="26" style="165" customWidth="1"/>
    <col min="13317" max="13317" width="7.28515625" style="165" customWidth="1"/>
    <col min="13318" max="13318" width="5.85546875" style="165" customWidth="1"/>
    <col min="13319" max="13319" width="38.5703125" style="165" customWidth="1"/>
    <col min="13320" max="13320" width="8.42578125" style="165" customWidth="1"/>
    <col min="13321" max="13321" width="16.42578125" style="165" customWidth="1"/>
    <col min="13322" max="13322" width="0" style="165" hidden="1" customWidth="1"/>
    <col min="13323" max="13323" width="26.140625" style="165" customWidth="1"/>
    <col min="13324" max="13328" width="10" style="165" customWidth="1"/>
    <col min="13329" max="13329" width="5" style="165" customWidth="1"/>
    <col min="13330" max="13331" width="11.7109375" style="165" customWidth="1"/>
    <col min="13332" max="13332" width="12" style="165" customWidth="1"/>
    <col min="13333" max="13568" width="9.140625" style="165"/>
    <col min="13569" max="13569" width="4.7109375" style="165" customWidth="1"/>
    <col min="13570" max="13571" width="0" style="165" hidden="1" customWidth="1"/>
    <col min="13572" max="13572" width="26" style="165" customWidth="1"/>
    <col min="13573" max="13573" width="7.28515625" style="165" customWidth="1"/>
    <col min="13574" max="13574" width="5.85546875" style="165" customWidth="1"/>
    <col min="13575" max="13575" width="38.5703125" style="165" customWidth="1"/>
    <col min="13576" max="13576" width="8.42578125" style="165" customWidth="1"/>
    <col min="13577" max="13577" width="16.42578125" style="165" customWidth="1"/>
    <col min="13578" max="13578" width="0" style="165" hidden="1" customWidth="1"/>
    <col min="13579" max="13579" width="26.140625" style="165" customWidth="1"/>
    <col min="13580" max="13584" width="10" style="165" customWidth="1"/>
    <col min="13585" max="13585" width="5" style="165" customWidth="1"/>
    <col min="13586" max="13587" width="11.7109375" style="165" customWidth="1"/>
    <col min="13588" max="13588" width="12" style="165" customWidth="1"/>
    <col min="13589" max="13824" width="9.140625" style="165"/>
    <col min="13825" max="13825" width="4.7109375" style="165" customWidth="1"/>
    <col min="13826" max="13827" width="0" style="165" hidden="1" customWidth="1"/>
    <col min="13828" max="13828" width="26" style="165" customWidth="1"/>
    <col min="13829" max="13829" width="7.28515625" style="165" customWidth="1"/>
    <col min="13830" max="13830" width="5.85546875" style="165" customWidth="1"/>
    <col min="13831" max="13831" width="38.5703125" style="165" customWidth="1"/>
    <col min="13832" max="13832" width="8.42578125" style="165" customWidth="1"/>
    <col min="13833" max="13833" width="16.42578125" style="165" customWidth="1"/>
    <col min="13834" max="13834" width="0" style="165" hidden="1" customWidth="1"/>
    <col min="13835" max="13835" width="26.140625" style="165" customWidth="1"/>
    <col min="13836" max="13840" width="10" style="165" customWidth="1"/>
    <col min="13841" max="13841" width="5" style="165" customWidth="1"/>
    <col min="13842" max="13843" width="11.7109375" style="165" customWidth="1"/>
    <col min="13844" max="13844" width="12" style="165" customWidth="1"/>
    <col min="13845" max="14080" width="9.140625" style="165"/>
    <col min="14081" max="14081" width="4.7109375" style="165" customWidth="1"/>
    <col min="14082" max="14083" width="0" style="165" hidden="1" customWidth="1"/>
    <col min="14084" max="14084" width="26" style="165" customWidth="1"/>
    <col min="14085" max="14085" width="7.28515625" style="165" customWidth="1"/>
    <col min="14086" max="14086" width="5.85546875" style="165" customWidth="1"/>
    <col min="14087" max="14087" width="38.5703125" style="165" customWidth="1"/>
    <col min="14088" max="14088" width="8.42578125" style="165" customWidth="1"/>
    <col min="14089" max="14089" width="16.42578125" style="165" customWidth="1"/>
    <col min="14090" max="14090" width="0" style="165" hidden="1" customWidth="1"/>
    <col min="14091" max="14091" width="26.140625" style="165" customWidth="1"/>
    <col min="14092" max="14096" width="10" style="165" customWidth="1"/>
    <col min="14097" max="14097" width="5" style="165" customWidth="1"/>
    <col min="14098" max="14099" width="11.7109375" style="165" customWidth="1"/>
    <col min="14100" max="14100" width="12" style="165" customWidth="1"/>
    <col min="14101" max="14336" width="9.140625" style="165"/>
    <col min="14337" max="14337" width="4.7109375" style="165" customWidth="1"/>
    <col min="14338" max="14339" width="0" style="165" hidden="1" customWidth="1"/>
    <col min="14340" max="14340" width="26" style="165" customWidth="1"/>
    <col min="14341" max="14341" width="7.28515625" style="165" customWidth="1"/>
    <col min="14342" max="14342" width="5.85546875" style="165" customWidth="1"/>
    <col min="14343" max="14343" width="38.5703125" style="165" customWidth="1"/>
    <col min="14344" max="14344" width="8.42578125" style="165" customWidth="1"/>
    <col min="14345" max="14345" width="16.42578125" style="165" customWidth="1"/>
    <col min="14346" max="14346" width="0" style="165" hidden="1" customWidth="1"/>
    <col min="14347" max="14347" width="26.140625" style="165" customWidth="1"/>
    <col min="14348" max="14352" width="10" style="165" customWidth="1"/>
    <col min="14353" max="14353" width="5" style="165" customWidth="1"/>
    <col min="14354" max="14355" width="11.7109375" style="165" customWidth="1"/>
    <col min="14356" max="14356" width="12" style="165" customWidth="1"/>
    <col min="14357" max="14592" width="9.140625" style="165"/>
    <col min="14593" max="14593" width="4.7109375" style="165" customWidth="1"/>
    <col min="14594" max="14595" width="0" style="165" hidden="1" customWidth="1"/>
    <col min="14596" max="14596" width="26" style="165" customWidth="1"/>
    <col min="14597" max="14597" width="7.28515625" style="165" customWidth="1"/>
    <col min="14598" max="14598" width="5.85546875" style="165" customWidth="1"/>
    <col min="14599" max="14599" width="38.5703125" style="165" customWidth="1"/>
    <col min="14600" max="14600" width="8.42578125" style="165" customWidth="1"/>
    <col min="14601" max="14601" width="16.42578125" style="165" customWidth="1"/>
    <col min="14602" max="14602" width="0" style="165" hidden="1" customWidth="1"/>
    <col min="14603" max="14603" width="26.140625" style="165" customWidth="1"/>
    <col min="14604" max="14608" width="10" style="165" customWidth="1"/>
    <col min="14609" max="14609" width="5" style="165" customWidth="1"/>
    <col min="14610" max="14611" width="11.7109375" style="165" customWidth="1"/>
    <col min="14612" max="14612" width="12" style="165" customWidth="1"/>
    <col min="14613" max="14848" width="9.140625" style="165"/>
    <col min="14849" max="14849" width="4.7109375" style="165" customWidth="1"/>
    <col min="14850" max="14851" width="0" style="165" hidden="1" customWidth="1"/>
    <col min="14852" max="14852" width="26" style="165" customWidth="1"/>
    <col min="14853" max="14853" width="7.28515625" style="165" customWidth="1"/>
    <col min="14854" max="14854" width="5.85546875" style="165" customWidth="1"/>
    <col min="14855" max="14855" width="38.5703125" style="165" customWidth="1"/>
    <col min="14856" max="14856" width="8.42578125" style="165" customWidth="1"/>
    <col min="14857" max="14857" width="16.42578125" style="165" customWidth="1"/>
    <col min="14858" max="14858" width="0" style="165" hidden="1" customWidth="1"/>
    <col min="14859" max="14859" width="26.140625" style="165" customWidth="1"/>
    <col min="14860" max="14864" width="10" style="165" customWidth="1"/>
    <col min="14865" max="14865" width="5" style="165" customWidth="1"/>
    <col min="14866" max="14867" width="11.7109375" style="165" customWidth="1"/>
    <col min="14868" max="14868" width="12" style="165" customWidth="1"/>
    <col min="14869" max="15104" width="9.140625" style="165"/>
    <col min="15105" max="15105" width="4.7109375" style="165" customWidth="1"/>
    <col min="15106" max="15107" width="0" style="165" hidden="1" customWidth="1"/>
    <col min="15108" max="15108" width="26" style="165" customWidth="1"/>
    <col min="15109" max="15109" width="7.28515625" style="165" customWidth="1"/>
    <col min="15110" max="15110" width="5.85546875" style="165" customWidth="1"/>
    <col min="15111" max="15111" width="38.5703125" style="165" customWidth="1"/>
    <col min="15112" max="15112" width="8.42578125" style="165" customWidth="1"/>
    <col min="15113" max="15113" width="16.42578125" style="165" customWidth="1"/>
    <col min="15114" max="15114" width="0" style="165" hidden="1" customWidth="1"/>
    <col min="15115" max="15115" width="26.140625" style="165" customWidth="1"/>
    <col min="15116" max="15120" width="10" style="165" customWidth="1"/>
    <col min="15121" max="15121" width="5" style="165" customWidth="1"/>
    <col min="15122" max="15123" width="11.7109375" style="165" customWidth="1"/>
    <col min="15124" max="15124" width="12" style="165" customWidth="1"/>
    <col min="15125" max="15360" width="9.140625" style="165"/>
    <col min="15361" max="15361" width="4.7109375" style="165" customWidth="1"/>
    <col min="15362" max="15363" width="0" style="165" hidden="1" customWidth="1"/>
    <col min="15364" max="15364" width="26" style="165" customWidth="1"/>
    <col min="15365" max="15365" width="7.28515625" style="165" customWidth="1"/>
    <col min="15366" max="15366" width="5.85546875" style="165" customWidth="1"/>
    <col min="15367" max="15367" width="38.5703125" style="165" customWidth="1"/>
    <col min="15368" max="15368" width="8.42578125" style="165" customWidth="1"/>
    <col min="15369" max="15369" width="16.42578125" style="165" customWidth="1"/>
    <col min="15370" max="15370" width="0" style="165" hidden="1" customWidth="1"/>
    <col min="15371" max="15371" width="26.140625" style="165" customWidth="1"/>
    <col min="15372" max="15376" width="10" style="165" customWidth="1"/>
    <col min="15377" max="15377" width="5" style="165" customWidth="1"/>
    <col min="15378" max="15379" width="11.7109375" style="165" customWidth="1"/>
    <col min="15380" max="15380" width="12" style="165" customWidth="1"/>
    <col min="15381" max="15616" width="9.140625" style="165"/>
    <col min="15617" max="15617" width="4.7109375" style="165" customWidth="1"/>
    <col min="15618" max="15619" width="0" style="165" hidden="1" customWidth="1"/>
    <col min="15620" max="15620" width="26" style="165" customWidth="1"/>
    <col min="15621" max="15621" width="7.28515625" style="165" customWidth="1"/>
    <col min="15622" max="15622" width="5.85546875" style="165" customWidth="1"/>
    <col min="15623" max="15623" width="38.5703125" style="165" customWidth="1"/>
    <col min="15624" max="15624" width="8.42578125" style="165" customWidth="1"/>
    <col min="15625" max="15625" width="16.42578125" style="165" customWidth="1"/>
    <col min="15626" max="15626" width="0" style="165" hidden="1" customWidth="1"/>
    <col min="15627" max="15627" width="26.140625" style="165" customWidth="1"/>
    <col min="15628" max="15632" width="10" style="165" customWidth="1"/>
    <col min="15633" max="15633" width="5" style="165" customWidth="1"/>
    <col min="15634" max="15635" width="11.7109375" style="165" customWidth="1"/>
    <col min="15636" max="15636" width="12" style="165" customWidth="1"/>
    <col min="15637" max="15872" width="9.140625" style="165"/>
    <col min="15873" max="15873" width="4.7109375" style="165" customWidth="1"/>
    <col min="15874" max="15875" width="0" style="165" hidden="1" customWidth="1"/>
    <col min="15876" max="15876" width="26" style="165" customWidth="1"/>
    <col min="15877" max="15877" width="7.28515625" style="165" customWidth="1"/>
    <col min="15878" max="15878" width="5.85546875" style="165" customWidth="1"/>
    <col min="15879" max="15879" width="38.5703125" style="165" customWidth="1"/>
    <col min="15880" max="15880" width="8.42578125" style="165" customWidth="1"/>
    <col min="15881" max="15881" width="16.42578125" style="165" customWidth="1"/>
    <col min="15882" max="15882" width="0" style="165" hidden="1" customWidth="1"/>
    <col min="15883" max="15883" width="26.140625" style="165" customWidth="1"/>
    <col min="15884" max="15888" width="10" style="165" customWidth="1"/>
    <col min="15889" max="15889" width="5" style="165" customWidth="1"/>
    <col min="15890" max="15891" width="11.7109375" style="165" customWidth="1"/>
    <col min="15892" max="15892" width="12" style="165" customWidth="1"/>
    <col min="15893" max="16128" width="9.140625" style="165"/>
    <col min="16129" max="16129" width="4.7109375" style="165" customWidth="1"/>
    <col min="16130" max="16131" width="0" style="165" hidden="1" customWidth="1"/>
    <col min="16132" max="16132" width="26" style="165" customWidth="1"/>
    <col min="16133" max="16133" width="7.28515625" style="165" customWidth="1"/>
    <col min="16134" max="16134" width="5.85546875" style="165" customWidth="1"/>
    <col min="16135" max="16135" width="38.5703125" style="165" customWidth="1"/>
    <col min="16136" max="16136" width="8.42578125" style="165" customWidth="1"/>
    <col min="16137" max="16137" width="16.42578125" style="165" customWidth="1"/>
    <col min="16138" max="16138" width="0" style="165" hidden="1" customWidth="1"/>
    <col min="16139" max="16139" width="26.140625" style="165" customWidth="1"/>
    <col min="16140" max="16144" width="10" style="165" customWidth="1"/>
    <col min="16145" max="16145" width="5" style="165" customWidth="1"/>
    <col min="16146" max="16147" width="11.7109375" style="165" customWidth="1"/>
    <col min="16148" max="16148" width="12" style="165" customWidth="1"/>
    <col min="16149" max="16384" width="9.140625" style="165"/>
  </cols>
  <sheetData>
    <row r="1" spans="1:22" ht="51" customHeight="1">
      <c r="A1" s="397" t="s">
        <v>237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</row>
    <row r="2" spans="1:22">
      <c r="A2" s="398" t="s">
        <v>28</v>
      </c>
      <c r="B2" s="398"/>
      <c r="C2" s="398"/>
      <c r="D2" s="398"/>
      <c r="E2" s="398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</row>
    <row r="3" spans="1:22" ht="14.25" customHeight="1">
      <c r="A3" s="400" t="s">
        <v>17</v>
      </c>
      <c r="B3" s="398"/>
      <c r="C3" s="398"/>
      <c r="D3" s="398"/>
      <c r="E3" s="398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</row>
    <row r="4" spans="1:22">
      <c r="A4" s="400" t="s">
        <v>593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99"/>
      <c r="V4" s="99"/>
    </row>
    <row r="5" spans="1:22" s="171" customFormat="1" ht="15" customHeight="1">
      <c r="A5" s="195" t="s">
        <v>68</v>
      </c>
      <c r="B5" s="166"/>
      <c r="C5" s="166"/>
      <c r="D5" s="167"/>
      <c r="E5" s="167"/>
      <c r="F5" s="167"/>
      <c r="G5" s="167"/>
      <c r="H5" s="167"/>
      <c r="I5" s="168"/>
      <c r="J5" s="168"/>
      <c r="K5" s="166"/>
      <c r="L5" s="169"/>
      <c r="M5" s="170"/>
      <c r="O5" s="169"/>
      <c r="P5" s="172"/>
      <c r="S5" s="173"/>
      <c r="T5" s="222" t="s">
        <v>241</v>
      </c>
    </row>
    <row r="6" spans="1:22" s="174" customFormat="1" ht="33.75" customHeight="1">
      <c r="A6" s="401" t="s">
        <v>27</v>
      </c>
      <c r="B6" s="402" t="s">
        <v>2</v>
      </c>
      <c r="C6" s="402" t="s">
        <v>12</v>
      </c>
      <c r="D6" s="396" t="s">
        <v>14</v>
      </c>
      <c r="E6" s="396" t="s">
        <v>3</v>
      </c>
      <c r="F6" s="401" t="s">
        <v>13</v>
      </c>
      <c r="G6" s="396" t="s">
        <v>15</v>
      </c>
      <c r="H6" s="396" t="s">
        <v>3</v>
      </c>
      <c r="I6" s="396" t="s">
        <v>4</v>
      </c>
      <c r="J6" s="215"/>
      <c r="K6" s="396" t="s">
        <v>6</v>
      </c>
      <c r="L6" s="393" t="s">
        <v>69</v>
      </c>
      <c r="M6" s="393" t="s">
        <v>70</v>
      </c>
      <c r="N6" s="393" t="s">
        <v>71</v>
      </c>
      <c r="O6" s="393" t="s">
        <v>72</v>
      </c>
      <c r="P6" s="393" t="s">
        <v>59</v>
      </c>
      <c r="Q6" s="394" t="s">
        <v>73</v>
      </c>
      <c r="R6" s="395" t="s">
        <v>74</v>
      </c>
      <c r="S6" s="395" t="s">
        <v>75</v>
      </c>
      <c r="T6" s="394" t="s">
        <v>76</v>
      </c>
    </row>
    <row r="7" spans="1:22" s="174" customFormat="1" ht="39.75" customHeight="1">
      <c r="A7" s="401"/>
      <c r="B7" s="402"/>
      <c r="C7" s="402"/>
      <c r="D7" s="396"/>
      <c r="E7" s="396"/>
      <c r="F7" s="401"/>
      <c r="G7" s="396"/>
      <c r="H7" s="396"/>
      <c r="I7" s="396"/>
      <c r="J7" s="215"/>
      <c r="K7" s="396"/>
      <c r="L7" s="393"/>
      <c r="M7" s="393"/>
      <c r="N7" s="393"/>
      <c r="O7" s="393"/>
      <c r="P7" s="393"/>
      <c r="Q7" s="394"/>
      <c r="R7" s="395"/>
      <c r="S7" s="395"/>
      <c r="T7" s="394"/>
    </row>
    <row r="8" spans="1:22" s="175" customFormat="1" ht="21.75" customHeight="1">
      <c r="A8" s="392" t="s">
        <v>77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</row>
    <row r="9" spans="1:22" s="175" customFormat="1" ht="38.25" customHeight="1">
      <c r="A9" s="210">
        <v>1</v>
      </c>
      <c r="B9" s="176"/>
      <c r="C9" s="176"/>
      <c r="D9" s="196" t="s">
        <v>243</v>
      </c>
      <c r="E9" s="197" t="s">
        <v>244</v>
      </c>
      <c r="F9" s="198" t="s">
        <v>8</v>
      </c>
      <c r="G9" s="199" t="s">
        <v>245</v>
      </c>
      <c r="H9" s="197" t="s">
        <v>246</v>
      </c>
      <c r="I9" s="198" t="s">
        <v>247</v>
      </c>
      <c r="J9" s="198" t="s">
        <v>248</v>
      </c>
      <c r="K9" s="200" t="s">
        <v>249</v>
      </c>
      <c r="L9" s="177">
        <v>7.2</v>
      </c>
      <c r="M9" s="177">
        <v>7.8</v>
      </c>
      <c r="N9" s="177">
        <v>6.8</v>
      </c>
      <c r="O9" s="177">
        <v>6.5</v>
      </c>
      <c r="P9" s="177">
        <v>7.3</v>
      </c>
      <c r="Q9" s="178"/>
      <c r="R9" s="179">
        <f>L9+M9+N9+O9+P9</f>
        <v>35.6</v>
      </c>
      <c r="S9" s="179"/>
      <c r="T9" s="180">
        <f>R9*2</f>
        <v>71.2</v>
      </c>
      <c r="U9" s="181"/>
      <c r="V9" s="181"/>
    </row>
    <row r="10" spans="1:22" s="175" customFormat="1" ht="38.25" customHeight="1">
      <c r="A10" s="210">
        <v>2</v>
      </c>
      <c r="B10" s="176"/>
      <c r="C10" s="176"/>
      <c r="D10" s="196" t="s">
        <v>242</v>
      </c>
      <c r="E10" s="197" t="s">
        <v>109</v>
      </c>
      <c r="F10" s="198" t="s">
        <v>8</v>
      </c>
      <c r="G10" s="199" t="s">
        <v>114</v>
      </c>
      <c r="H10" s="197" t="s">
        <v>110</v>
      </c>
      <c r="I10" s="198" t="s">
        <v>111</v>
      </c>
      <c r="J10" s="198" t="s">
        <v>111</v>
      </c>
      <c r="K10" s="200" t="s">
        <v>112</v>
      </c>
      <c r="L10" s="177">
        <v>6.5</v>
      </c>
      <c r="M10" s="177">
        <v>7.2</v>
      </c>
      <c r="N10" s="177">
        <v>6.3</v>
      </c>
      <c r="O10" s="177">
        <v>6.1</v>
      </c>
      <c r="P10" s="177">
        <v>6.9</v>
      </c>
      <c r="Q10" s="178"/>
      <c r="R10" s="179">
        <f>L10+M10+N10+O10+P10</f>
        <v>33</v>
      </c>
      <c r="S10" s="179"/>
      <c r="T10" s="180">
        <f>R10*2</f>
        <v>66</v>
      </c>
      <c r="U10" s="181"/>
      <c r="V10" s="181"/>
    </row>
    <row r="11" spans="1:22" s="175" customFormat="1" ht="21.75" customHeight="1">
      <c r="A11" s="392" t="s">
        <v>230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</row>
    <row r="12" spans="1:22" s="175" customFormat="1" ht="36.75" customHeight="1">
      <c r="A12" s="210">
        <v>1</v>
      </c>
      <c r="B12" s="176"/>
      <c r="C12" s="176"/>
      <c r="D12" s="196" t="s">
        <v>263</v>
      </c>
      <c r="E12" s="197" t="s">
        <v>264</v>
      </c>
      <c r="F12" s="198" t="s">
        <v>38</v>
      </c>
      <c r="G12" s="199" t="s">
        <v>265</v>
      </c>
      <c r="H12" s="197" t="s">
        <v>266</v>
      </c>
      <c r="I12" s="198" t="s">
        <v>267</v>
      </c>
      <c r="J12" s="198" t="s">
        <v>108</v>
      </c>
      <c r="K12" s="200" t="s">
        <v>268</v>
      </c>
      <c r="L12" s="177">
        <v>8.9</v>
      </c>
      <c r="M12" s="177">
        <v>8.8000000000000007</v>
      </c>
      <c r="N12" s="177">
        <v>8.5</v>
      </c>
      <c r="O12" s="177">
        <v>7.9</v>
      </c>
      <c r="P12" s="177">
        <v>8.5</v>
      </c>
      <c r="Q12" s="178"/>
      <c r="R12" s="179">
        <f t="shared" ref="R12:R19" si="0">L12+M12+N12+O12+P12</f>
        <v>42.6</v>
      </c>
      <c r="S12" s="179"/>
      <c r="T12" s="180">
        <f t="shared" ref="T12:T19" si="1">R12*2</f>
        <v>85.2</v>
      </c>
      <c r="U12" s="181"/>
      <c r="V12" s="181"/>
    </row>
    <row r="13" spans="1:22" s="175" customFormat="1" ht="36.75" customHeight="1">
      <c r="A13" s="210">
        <v>2</v>
      </c>
      <c r="B13" s="176"/>
      <c r="C13" s="176"/>
      <c r="D13" s="196" t="s">
        <v>269</v>
      </c>
      <c r="E13" s="197" t="s">
        <v>270</v>
      </c>
      <c r="F13" s="198" t="s">
        <v>38</v>
      </c>
      <c r="G13" s="199" t="s">
        <v>271</v>
      </c>
      <c r="H13" s="197" t="s">
        <v>272</v>
      </c>
      <c r="I13" s="198" t="s">
        <v>273</v>
      </c>
      <c r="J13" s="198" t="s">
        <v>210</v>
      </c>
      <c r="K13" s="200" t="s">
        <v>274</v>
      </c>
      <c r="L13" s="177">
        <v>8.8000000000000007</v>
      </c>
      <c r="M13" s="177">
        <v>7.5</v>
      </c>
      <c r="N13" s="177">
        <v>7.3</v>
      </c>
      <c r="O13" s="177">
        <v>7.5</v>
      </c>
      <c r="P13" s="177">
        <v>8.1999999999999993</v>
      </c>
      <c r="Q13" s="178"/>
      <c r="R13" s="179">
        <f t="shared" si="0"/>
        <v>39.299999999999997</v>
      </c>
      <c r="S13" s="179"/>
      <c r="T13" s="180">
        <f t="shared" si="1"/>
        <v>78.599999999999994</v>
      </c>
      <c r="U13" s="181"/>
      <c r="V13" s="181"/>
    </row>
    <row r="14" spans="1:22" s="175" customFormat="1" ht="36.75" customHeight="1">
      <c r="A14" s="210">
        <v>3</v>
      </c>
      <c r="B14" s="176"/>
      <c r="C14" s="176"/>
      <c r="D14" s="196" t="s">
        <v>128</v>
      </c>
      <c r="E14" s="197" t="s">
        <v>115</v>
      </c>
      <c r="F14" s="198" t="s">
        <v>39</v>
      </c>
      <c r="G14" s="199" t="s">
        <v>129</v>
      </c>
      <c r="H14" s="197" t="s">
        <v>116</v>
      </c>
      <c r="I14" s="198" t="s">
        <v>93</v>
      </c>
      <c r="J14" s="198" t="s">
        <v>108</v>
      </c>
      <c r="K14" s="200" t="s">
        <v>78</v>
      </c>
      <c r="L14" s="177">
        <v>8.6999999999999993</v>
      </c>
      <c r="M14" s="177">
        <v>7.2</v>
      </c>
      <c r="N14" s="177">
        <v>7.4</v>
      </c>
      <c r="O14" s="177">
        <v>7.9</v>
      </c>
      <c r="P14" s="177">
        <v>8</v>
      </c>
      <c r="Q14" s="178"/>
      <c r="R14" s="179">
        <f t="shared" si="0"/>
        <v>39.199999999999996</v>
      </c>
      <c r="S14" s="179"/>
      <c r="T14" s="180">
        <f t="shared" si="1"/>
        <v>78.399999999999991</v>
      </c>
      <c r="U14" s="181"/>
      <c r="V14" s="181"/>
    </row>
    <row r="15" spans="1:22" s="175" customFormat="1" ht="36.75" customHeight="1">
      <c r="A15" s="210">
        <v>4</v>
      </c>
      <c r="B15" s="176"/>
      <c r="C15" s="176"/>
      <c r="D15" s="196" t="s">
        <v>133</v>
      </c>
      <c r="E15" s="197" t="s">
        <v>82</v>
      </c>
      <c r="F15" s="198">
        <v>2</v>
      </c>
      <c r="G15" s="199" t="s">
        <v>137</v>
      </c>
      <c r="H15" s="197" t="s">
        <v>102</v>
      </c>
      <c r="I15" s="198" t="s">
        <v>122</v>
      </c>
      <c r="J15" s="198" t="s">
        <v>83</v>
      </c>
      <c r="K15" s="200" t="s">
        <v>79</v>
      </c>
      <c r="L15" s="177">
        <v>7.3</v>
      </c>
      <c r="M15" s="177">
        <v>7.6</v>
      </c>
      <c r="N15" s="177">
        <v>7.2</v>
      </c>
      <c r="O15" s="177">
        <v>7</v>
      </c>
      <c r="P15" s="177">
        <v>7.3</v>
      </c>
      <c r="Q15" s="178"/>
      <c r="R15" s="179">
        <f t="shared" si="0"/>
        <v>36.4</v>
      </c>
      <c r="S15" s="179"/>
      <c r="T15" s="180">
        <f t="shared" si="1"/>
        <v>72.8</v>
      </c>
      <c r="U15" s="181"/>
      <c r="V15" s="181"/>
    </row>
    <row r="16" spans="1:22" s="175" customFormat="1" ht="36.75" customHeight="1">
      <c r="A16" s="210">
        <v>5</v>
      </c>
      <c r="B16" s="176"/>
      <c r="C16" s="176"/>
      <c r="D16" s="196" t="s">
        <v>135</v>
      </c>
      <c r="E16" s="197" t="s">
        <v>123</v>
      </c>
      <c r="F16" s="198" t="s">
        <v>38</v>
      </c>
      <c r="G16" s="199" t="s">
        <v>136</v>
      </c>
      <c r="H16" s="197" t="s">
        <v>124</v>
      </c>
      <c r="I16" s="198" t="s">
        <v>125</v>
      </c>
      <c r="J16" s="198" t="s">
        <v>126</v>
      </c>
      <c r="K16" s="200" t="s">
        <v>127</v>
      </c>
      <c r="L16" s="177">
        <v>7.4</v>
      </c>
      <c r="M16" s="177">
        <v>6.8</v>
      </c>
      <c r="N16" s="177">
        <v>7.2</v>
      </c>
      <c r="O16" s="177">
        <v>7.1</v>
      </c>
      <c r="P16" s="177">
        <v>7.3</v>
      </c>
      <c r="Q16" s="178"/>
      <c r="R16" s="179">
        <f t="shared" si="0"/>
        <v>35.799999999999997</v>
      </c>
      <c r="S16" s="179"/>
      <c r="T16" s="180">
        <f t="shared" si="1"/>
        <v>71.599999999999994</v>
      </c>
      <c r="U16" s="181"/>
      <c r="V16" s="181"/>
    </row>
    <row r="17" spans="1:22" s="175" customFormat="1" ht="36.75" customHeight="1">
      <c r="A17" s="210">
        <v>6</v>
      </c>
      <c r="B17" s="176"/>
      <c r="C17" s="176"/>
      <c r="D17" s="196" t="s">
        <v>250</v>
      </c>
      <c r="E17" s="197" t="s">
        <v>251</v>
      </c>
      <c r="F17" s="198" t="s">
        <v>8</v>
      </c>
      <c r="G17" s="199" t="s">
        <v>252</v>
      </c>
      <c r="H17" s="197" t="s">
        <v>253</v>
      </c>
      <c r="I17" s="198" t="s">
        <v>254</v>
      </c>
      <c r="J17" s="198" t="s">
        <v>108</v>
      </c>
      <c r="K17" s="200" t="s">
        <v>97</v>
      </c>
      <c r="L17" s="177">
        <v>7</v>
      </c>
      <c r="M17" s="177">
        <v>7</v>
      </c>
      <c r="N17" s="177">
        <v>6.8</v>
      </c>
      <c r="O17" s="177">
        <v>6.5</v>
      </c>
      <c r="P17" s="177">
        <v>7</v>
      </c>
      <c r="Q17" s="178"/>
      <c r="R17" s="179">
        <f t="shared" si="0"/>
        <v>34.299999999999997</v>
      </c>
      <c r="S17" s="179"/>
      <c r="T17" s="180">
        <f t="shared" si="1"/>
        <v>68.599999999999994</v>
      </c>
      <c r="U17" s="181"/>
      <c r="V17" s="181"/>
    </row>
    <row r="18" spans="1:22" s="175" customFormat="1" ht="36.75" customHeight="1">
      <c r="A18" s="210">
        <v>7</v>
      </c>
      <c r="B18" s="176"/>
      <c r="C18" s="176"/>
      <c r="D18" s="196" t="s">
        <v>131</v>
      </c>
      <c r="E18" s="197" t="s">
        <v>119</v>
      </c>
      <c r="F18" s="198" t="s">
        <v>8</v>
      </c>
      <c r="G18" s="199" t="s">
        <v>132</v>
      </c>
      <c r="H18" s="197" t="s">
        <v>120</v>
      </c>
      <c r="I18" s="198" t="s">
        <v>101</v>
      </c>
      <c r="J18" s="198" t="s">
        <v>108</v>
      </c>
      <c r="K18" s="200" t="s">
        <v>121</v>
      </c>
      <c r="L18" s="177">
        <v>6.5</v>
      </c>
      <c r="M18" s="177">
        <v>7.2</v>
      </c>
      <c r="N18" s="177">
        <v>6.5</v>
      </c>
      <c r="O18" s="177">
        <v>7.1</v>
      </c>
      <c r="P18" s="177">
        <v>6.8</v>
      </c>
      <c r="Q18" s="178"/>
      <c r="R18" s="179">
        <f t="shared" si="0"/>
        <v>34.099999999999994</v>
      </c>
      <c r="S18" s="179"/>
      <c r="T18" s="180">
        <f t="shared" si="1"/>
        <v>68.199999999999989</v>
      </c>
      <c r="U18" s="181"/>
      <c r="V18" s="181"/>
    </row>
    <row r="19" spans="1:22" s="175" customFormat="1" ht="36.75" customHeight="1">
      <c r="A19" s="210">
        <v>8</v>
      </c>
      <c r="B19" s="176"/>
      <c r="C19" s="176"/>
      <c r="D19" s="196" t="s">
        <v>255</v>
      </c>
      <c r="E19" s="197" t="s">
        <v>256</v>
      </c>
      <c r="F19" s="198" t="s">
        <v>8</v>
      </c>
      <c r="G19" s="199" t="s">
        <v>257</v>
      </c>
      <c r="H19" s="197" t="s">
        <v>258</v>
      </c>
      <c r="I19" s="198" t="s">
        <v>259</v>
      </c>
      <c r="J19" s="198" t="s">
        <v>259</v>
      </c>
      <c r="K19" s="200" t="s">
        <v>260</v>
      </c>
      <c r="L19" s="177">
        <v>7</v>
      </c>
      <c r="M19" s="177">
        <v>6.9</v>
      </c>
      <c r="N19" s="177">
        <v>6.5</v>
      </c>
      <c r="O19" s="177">
        <v>6.5</v>
      </c>
      <c r="P19" s="177">
        <v>6.6</v>
      </c>
      <c r="Q19" s="178"/>
      <c r="R19" s="179">
        <f t="shared" si="0"/>
        <v>33.5</v>
      </c>
      <c r="S19" s="179"/>
      <c r="T19" s="180">
        <f t="shared" si="1"/>
        <v>67</v>
      </c>
      <c r="U19" s="181"/>
      <c r="V19" s="181"/>
    </row>
    <row r="20" spans="1:22" s="175" customFormat="1" ht="23.25" customHeight="1">
      <c r="A20" s="392" t="s">
        <v>280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181"/>
      <c r="V20" s="181"/>
    </row>
    <row r="21" spans="1:22" s="175" customFormat="1" ht="39" customHeight="1">
      <c r="A21" s="210">
        <v>1</v>
      </c>
      <c r="B21" s="176"/>
      <c r="C21" s="176"/>
      <c r="D21" s="196" t="s">
        <v>281</v>
      </c>
      <c r="E21" s="197" t="s">
        <v>282</v>
      </c>
      <c r="F21" s="198" t="s">
        <v>8</v>
      </c>
      <c r="G21" s="199" t="s">
        <v>283</v>
      </c>
      <c r="H21" s="197" t="s">
        <v>284</v>
      </c>
      <c r="I21" s="198" t="s">
        <v>285</v>
      </c>
      <c r="J21" s="198" t="s">
        <v>286</v>
      </c>
      <c r="K21" s="200" t="s">
        <v>287</v>
      </c>
      <c r="L21" s="177">
        <v>6.5</v>
      </c>
      <c r="M21" s="177">
        <v>7.2</v>
      </c>
      <c r="N21" s="177">
        <v>6.2</v>
      </c>
      <c r="O21" s="177">
        <v>6.1</v>
      </c>
      <c r="P21" s="177">
        <v>6.4</v>
      </c>
      <c r="Q21" s="178"/>
      <c r="R21" s="179">
        <f>L21+M21+N21+O21+P21</f>
        <v>32.4</v>
      </c>
      <c r="S21" s="179"/>
      <c r="T21" s="180">
        <f>R21*2</f>
        <v>64.8</v>
      </c>
      <c r="U21" s="181"/>
      <c r="V21" s="181"/>
    </row>
    <row r="22" spans="1:22" s="175" customFormat="1" ht="23.25" customHeight="1">
      <c r="A22" s="392" t="s">
        <v>80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181"/>
      <c r="V22" s="181"/>
    </row>
    <row r="23" spans="1:22" s="175" customFormat="1" ht="39" customHeight="1">
      <c r="A23" s="210">
        <v>1</v>
      </c>
      <c r="B23" s="176"/>
      <c r="C23" s="176"/>
      <c r="D23" s="196" t="s">
        <v>133</v>
      </c>
      <c r="E23" s="197" t="s">
        <v>82</v>
      </c>
      <c r="F23" s="198">
        <v>2</v>
      </c>
      <c r="G23" s="199" t="s">
        <v>134</v>
      </c>
      <c r="H23" s="197" t="s">
        <v>103</v>
      </c>
      <c r="I23" s="198" t="s">
        <v>122</v>
      </c>
      <c r="J23" s="198" t="s">
        <v>83</v>
      </c>
      <c r="K23" s="200" t="s">
        <v>79</v>
      </c>
      <c r="L23" s="177">
        <v>7.8</v>
      </c>
      <c r="M23" s="177">
        <v>7.5</v>
      </c>
      <c r="N23" s="177">
        <v>7.1</v>
      </c>
      <c r="O23" s="177">
        <v>7.5</v>
      </c>
      <c r="P23" s="177">
        <v>7.5</v>
      </c>
      <c r="Q23" s="178"/>
      <c r="R23" s="179">
        <f>L23+M23+N23+O23+P23</f>
        <v>37.4</v>
      </c>
      <c r="S23" s="179"/>
      <c r="T23" s="180">
        <f>R23*2</f>
        <v>74.8</v>
      </c>
      <c r="U23" s="181"/>
      <c r="V23" s="181"/>
    </row>
    <row r="24" spans="1:22" s="175" customFormat="1" ht="39" customHeight="1">
      <c r="A24" s="210">
        <v>2</v>
      </c>
      <c r="B24" s="176"/>
      <c r="C24" s="176"/>
      <c r="D24" s="196" t="s">
        <v>275</v>
      </c>
      <c r="E24" s="197" t="s">
        <v>276</v>
      </c>
      <c r="F24" s="198" t="s">
        <v>8</v>
      </c>
      <c r="G24" s="199" t="s">
        <v>277</v>
      </c>
      <c r="H24" s="197" t="s">
        <v>278</v>
      </c>
      <c r="I24" s="198" t="s">
        <v>279</v>
      </c>
      <c r="J24" s="198" t="s">
        <v>108</v>
      </c>
      <c r="K24" s="200" t="s">
        <v>127</v>
      </c>
      <c r="L24" s="177">
        <v>7.4</v>
      </c>
      <c r="M24" s="177">
        <v>7</v>
      </c>
      <c r="N24" s="177">
        <v>7.1</v>
      </c>
      <c r="O24" s="177">
        <v>7.4</v>
      </c>
      <c r="P24" s="177">
        <v>7.4</v>
      </c>
      <c r="Q24" s="178"/>
      <c r="R24" s="179">
        <f>L24+M24+N24+O24+P24</f>
        <v>36.299999999999997</v>
      </c>
      <c r="S24" s="179"/>
      <c r="T24" s="180">
        <f>R24*2</f>
        <v>72.599999999999994</v>
      </c>
      <c r="U24" s="181"/>
      <c r="V24" s="181"/>
    </row>
    <row r="25" spans="1:22" s="175" customFormat="1" ht="36.75" customHeight="1">
      <c r="A25" s="210">
        <v>3</v>
      </c>
      <c r="B25" s="176"/>
      <c r="C25" s="176"/>
      <c r="D25" s="196" t="s">
        <v>196</v>
      </c>
      <c r="E25" s="197" t="s">
        <v>182</v>
      </c>
      <c r="F25" s="198" t="s">
        <v>8</v>
      </c>
      <c r="G25" s="199" t="s">
        <v>261</v>
      </c>
      <c r="H25" s="197" t="s">
        <v>262</v>
      </c>
      <c r="I25" s="198" t="s">
        <v>111</v>
      </c>
      <c r="J25" s="198" t="s">
        <v>108</v>
      </c>
      <c r="K25" s="200" t="s">
        <v>112</v>
      </c>
      <c r="L25" s="177">
        <v>6.2</v>
      </c>
      <c r="M25" s="177">
        <v>6.5</v>
      </c>
      <c r="N25" s="177">
        <v>6.5</v>
      </c>
      <c r="O25" s="177">
        <v>6.2</v>
      </c>
      <c r="P25" s="177">
        <v>6.4</v>
      </c>
      <c r="Q25" s="178"/>
      <c r="R25" s="179">
        <f>L25+M25+N25+O25+P25</f>
        <v>31.799999999999997</v>
      </c>
      <c r="S25" s="179"/>
      <c r="T25" s="180">
        <f>R25*2</f>
        <v>63.599999999999994</v>
      </c>
      <c r="U25" s="181"/>
      <c r="V25" s="181"/>
    </row>
    <row r="26" spans="1:22" s="182" customFormat="1" ht="30" customHeight="1">
      <c r="A26" s="99"/>
      <c r="B26" s="99"/>
      <c r="C26" s="99"/>
      <c r="D26" s="99" t="s">
        <v>16</v>
      </c>
      <c r="E26" s="99"/>
      <c r="F26" s="99"/>
      <c r="G26" s="99"/>
      <c r="H26" s="99"/>
      <c r="J26" s="183"/>
      <c r="K26" s="99" t="s">
        <v>81</v>
      </c>
    </row>
    <row r="27" spans="1:22" s="185" customFormat="1" ht="30" customHeight="1">
      <c r="A27" s="165"/>
      <c r="B27" s="165"/>
      <c r="C27" s="165"/>
      <c r="D27" s="99" t="s">
        <v>9</v>
      </c>
      <c r="E27" s="165"/>
      <c r="F27" s="165"/>
      <c r="G27" s="165"/>
      <c r="H27" s="165"/>
      <c r="I27" s="184"/>
      <c r="J27" s="184"/>
      <c r="K27" s="2" t="s">
        <v>107</v>
      </c>
    </row>
    <row r="28" spans="1:22" s="186" customFormat="1"/>
    <row r="29" spans="1:22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</row>
  </sheetData>
  <sortState ref="A23:V25">
    <sortCondition descending="1" ref="T23:T25"/>
  </sortState>
  <mergeCells count="27">
    <mergeCell ref="A1:T1"/>
    <mergeCell ref="A2:T2"/>
    <mergeCell ref="A4:T4"/>
    <mergeCell ref="A6:A7"/>
    <mergeCell ref="B6:B7"/>
    <mergeCell ref="C6:C7"/>
    <mergeCell ref="D6:D7"/>
    <mergeCell ref="E6:E7"/>
    <mergeCell ref="F6:F7"/>
    <mergeCell ref="G6:G7"/>
    <mergeCell ref="A3:T3"/>
    <mergeCell ref="A22:T22"/>
    <mergeCell ref="A8:T8"/>
    <mergeCell ref="A11:T11"/>
    <mergeCell ref="O6:O7"/>
    <mergeCell ref="P6:P7"/>
    <mergeCell ref="Q6:Q7"/>
    <mergeCell ref="R6:R7"/>
    <mergeCell ref="S6:S7"/>
    <mergeCell ref="T6:T7"/>
    <mergeCell ref="H6:H7"/>
    <mergeCell ref="I6:I7"/>
    <mergeCell ref="K6:K7"/>
    <mergeCell ref="L6:L7"/>
    <mergeCell ref="M6:M7"/>
    <mergeCell ref="N6:N7"/>
    <mergeCell ref="A20:T20"/>
  </mergeCells>
  <pageMargins left="0" right="0" top="0.31496062992125984" bottom="0.15748031496062992" header="0.31496062992125984" footer="0.15748031496062992"/>
  <pageSetup paperSize="9" scale="66" fitToHeight="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0"/>
  <sheetViews>
    <sheetView view="pageBreakPreview" zoomScaleSheetLayoutView="100" workbookViewId="0">
      <selection activeCell="G6" sqref="G6"/>
    </sheetView>
  </sheetViews>
  <sheetFormatPr defaultRowHeight="12.75"/>
  <cols>
    <col min="1" max="1" width="4.85546875" style="17" customWidth="1"/>
    <col min="2" max="2" width="4.7109375" style="17" hidden="1" customWidth="1"/>
    <col min="3" max="3" width="7.7109375" style="17" hidden="1" customWidth="1"/>
    <col min="4" max="4" width="19.140625" style="17" customWidth="1"/>
    <col min="5" max="5" width="8.28515625" style="17" customWidth="1"/>
    <col min="6" max="6" width="5.42578125" style="17" customWidth="1"/>
    <col min="7" max="7" width="34.85546875" style="17" customWidth="1"/>
    <col min="8" max="8" width="9.28515625" style="17" customWidth="1"/>
    <col min="9" max="9" width="16.140625" style="17" customWidth="1"/>
    <col min="10" max="10" width="12.7109375" style="17" hidden="1" customWidth="1"/>
    <col min="11" max="11" width="23.8554687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54.75" customHeight="1">
      <c r="A1" s="421" t="s">
        <v>725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44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44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44" s="20" customFormat="1" ht="20.25" customHeight="1">
      <c r="A4" s="370" t="s">
        <v>670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44" s="3" customFormat="1" ht="19.149999999999999" customHeight="1">
      <c r="A5" s="420" t="s">
        <v>738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44" s="3" customFormat="1" ht="19.149999999999999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44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628</v>
      </c>
    </row>
    <row r="8" spans="1:44" s="22" customFormat="1" ht="20.100000000000001" customHeight="1">
      <c r="A8" s="41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273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44" s="22" customFormat="1" ht="39.950000000000003" customHeight="1">
      <c r="A9" s="417"/>
      <c r="B9" s="416"/>
      <c r="C9" s="416"/>
      <c r="D9" s="415"/>
      <c r="E9" s="415"/>
      <c r="F9" s="417"/>
      <c r="G9" s="415"/>
      <c r="H9" s="415"/>
      <c r="I9" s="415"/>
      <c r="J9" s="273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44" s="22" customFormat="1" ht="57.75" customHeight="1">
      <c r="A10" s="210">
        <v>1</v>
      </c>
      <c r="B10" s="69"/>
      <c r="C10" s="292"/>
      <c r="D10" s="196" t="s">
        <v>192</v>
      </c>
      <c r="E10" s="197" t="s">
        <v>86</v>
      </c>
      <c r="F10" s="198" t="s">
        <v>38</v>
      </c>
      <c r="G10" s="199" t="s">
        <v>193</v>
      </c>
      <c r="H10" s="197" t="s">
        <v>87</v>
      </c>
      <c r="I10" s="198" t="s">
        <v>88</v>
      </c>
      <c r="J10" s="198" t="s">
        <v>83</v>
      </c>
      <c r="K10" s="237" t="s">
        <v>51</v>
      </c>
      <c r="L10" s="30">
        <v>247</v>
      </c>
      <c r="M10" s="29">
        <f>L10/3.7-IF($U10=1,2,IF($U10=2,3,0))</f>
        <v>66.756756756756758</v>
      </c>
      <c r="N10" s="41">
        <f>RANK(M10,M$10:M$10,0)</f>
        <v>1</v>
      </c>
      <c r="O10" s="30">
        <v>235.5</v>
      </c>
      <c r="P10" s="29">
        <f>O10/3.7-IF($U10=1,2,IF($U10=2,3,0))</f>
        <v>63.648648648648646</v>
      </c>
      <c r="Q10" s="41">
        <f>RANK(P10,P$10:P$10,0)</f>
        <v>1</v>
      </c>
      <c r="R10" s="30">
        <v>240</v>
      </c>
      <c r="S10" s="29">
        <f>R10/3.7-IF($U10=1,2,IF($U10=2,3,0))</f>
        <v>64.864864864864856</v>
      </c>
      <c r="T10" s="41">
        <f>RANK(S10,S$10:S$10,0)</f>
        <v>1</v>
      </c>
      <c r="U10" s="273"/>
      <c r="V10" s="275"/>
      <c r="W10" s="30">
        <f>L10+O10+R10</f>
        <v>722.5</v>
      </c>
      <c r="X10" s="275"/>
      <c r="Y10" s="29">
        <f>ROUND(SUM(M10,P10,S10)/3,3)</f>
        <v>65.09</v>
      </c>
      <c r="Z10" s="57" t="s">
        <v>50</v>
      </c>
    </row>
    <row r="11" spans="1:44" s="58" customFormat="1" ht="38.25" customHeight="1">
      <c r="A11" s="59"/>
      <c r="B11" s="70"/>
      <c r="C11" s="70"/>
      <c r="D11" s="101"/>
      <c r="E11" s="100"/>
      <c r="F11" s="100"/>
      <c r="G11" s="102"/>
      <c r="H11" s="103"/>
      <c r="I11" s="104"/>
      <c r="J11" s="105"/>
      <c r="K11" s="106"/>
      <c r="L11" s="63"/>
      <c r="M11" s="64"/>
      <c r="N11" s="61"/>
      <c r="O11" s="63"/>
      <c r="P11" s="64"/>
      <c r="Q11" s="61"/>
      <c r="R11" s="63"/>
      <c r="S11" s="64"/>
      <c r="T11" s="61"/>
      <c r="U11" s="65"/>
      <c r="V11" s="62"/>
      <c r="W11" s="63"/>
      <c r="X11" s="62"/>
      <c r="Y11" s="64"/>
      <c r="Z11" s="68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s="27" customFormat="1" ht="33" customHeight="1">
      <c r="A12" s="17"/>
      <c r="B12" s="17"/>
      <c r="C12" s="23"/>
      <c r="D12" s="23" t="s">
        <v>16</v>
      </c>
      <c r="E12" s="23"/>
      <c r="F12" s="23"/>
      <c r="G12" s="23"/>
      <c r="H12" s="24"/>
      <c r="I12" s="25"/>
      <c r="J12" s="24"/>
      <c r="K12" s="99" t="s">
        <v>81</v>
      </c>
      <c r="L12" s="26"/>
      <c r="N12" s="17"/>
      <c r="O12" s="28"/>
      <c r="Q12" s="17"/>
      <c r="R12" s="28"/>
      <c r="T12" s="17"/>
      <c r="U12" s="17"/>
      <c r="V12" s="17"/>
      <c r="W12" s="17"/>
      <c r="X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ht="33" customHeight="1">
      <c r="D13" s="23" t="s">
        <v>9</v>
      </c>
      <c r="K13" s="2" t="s">
        <v>107</v>
      </c>
    </row>
    <row r="25" spans="11:20">
      <c r="T25" s="27"/>
    </row>
    <row r="26" spans="11:20">
      <c r="T26" s="27"/>
    </row>
    <row r="27" spans="11:20">
      <c r="T27" s="27"/>
    </row>
    <row r="28" spans="11:20">
      <c r="K28" s="51"/>
      <c r="T28" s="27"/>
    </row>
    <row r="29" spans="11:20">
      <c r="K29" s="51"/>
      <c r="T29" s="27"/>
    </row>
    <row r="30" spans="11:20">
      <c r="K30" s="51"/>
      <c r="T30" s="27"/>
    </row>
    <row r="31" spans="11:20">
      <c r="K31" s="51"/>
      <c r="T31" s="27"/>
    </row>
    <row r="32" spans="11:20">
      <c r="K32" s="51"/>
      <c r="T32" s="27"/>
    </row>
    <row r="33" spans="11:20">
      <c r="K33" s="51"/>
      <c r="T33" s="27"/>
    </row>
    <row r="34" spans="11:20">
      <c r="K34" s="51"/>
      <c r="T34" s="27"/>
    </row>
    <row r="35" spans="11:20">
      <c r="K35" s="51"/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</row>
    <row r="1969" spans="11:11">
      <c r="K1969" s="51"/>
    </row>
    <row r="1970" spans="11:11">
      <c r="K1970" s="51"/>
    </row>
  </sheetData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1"/>
  <sheetViews>
    <sheetView view="pageBreakPreview" zoomScaleSheetLayoutView="100" workbookViewId="0">
      <selection activeCell="G6" sqref="G6"/>
    </sheetView>
  </sheetViews>
  <sheetFormatPr defaultRowHeight="12.75"/>
  <cols>
    <col min="1" max="1" width="4.85546875" style="17" customWidth="1"/>
    <col min="2" max="2" width="4.7109375" style="17" hidden="1" customWidth="1"/>
    <col min="3" max="3" width="7.42578125" style="17" hidden="1" customWidth="1"/>
    <col min="4" max="4" width="19.140625" style="17" customWidth="1"/>
    <col min="5" max="5" width="8.28515625" style="17" customWidth="1"/>
    <col min="6" max="6" width="4.7109375" style="17" customWidth="1"/>
    <col min="7" max="7" width="34.85546875" style="17" customWidth="1"/>
    <col min="8" max="8" width="9.28515625" style="17" customWidth="1"/>
    <col min="9" max="9" width="16.140625" style="17" customWidth="1"/>
    <col min="10" max="10" width="12.7109375" style="17" hidden="1" customWidth="1"/>
    <col min="11" max="11" width="25.1406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54.75" customHeight="1">
      <c r="A1" s="421" t="s">
        <v>724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44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44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44" s="20" customFormat="1" ht="20.25" customHeight="1">
      <c r="A4" s="370" t="s">
        <v>205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44" s="3" customFormat="1" ht="19.149999999999999" customHeight="1">
      <c r="A5" s="420" t="s">
        <v>738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44" s="3" customFormat="1" ht="16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44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628</v>
      </c>
    </row>
    <row r="8" spans="1:44" s="22" customFormat="1" ht="20.100000000000001" customHeight="1">
      <c r="A8" s="41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273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44" s="22" customFormat="1" ht="39.950000000000003" customHeight="1">
      <c r="A9" s="417"/>
      <c r="B9" s="416"/>
      <c r="C9" s="416"/>
      <c r="D9" s="415"/>
      <c r="E9" s="415"/>
      <c r="F9" s="417"/>
      <c r="G9" s="415"/>
      <c r="H9" s="415"/>
      <c r="I9" s="415"/>
      <c r="J9" s="273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44" s="22" customFormat="1" ht="57.75" customHeight="1">
      <c r="A10" s="40">
        <v>1</v>
      </c>
      <c r="B10" s="69"/>
      <c r="C10" s="340"/>
      <c r="D10" s="196" t="s">
        <v>211</v>
      </c>
      <c r="E10" s="197" t="s">
        <v>207</v>
      </c>
      <c r="F10" s="198" t="s">
        <v>8</v>
      </c>
      <c r="G10" s="199" t="s">
        <v>212</v>
      </c>
      <c r="H10" s="197" t="s">
        <v>208</v>
      </c>
      <c r="I10" s="198" t="s">
        <v>209</v>
      </c>
      <c r="J10" s="198" t="s">
        <v>210</v>
      </c>
      <c r="K10" s="237" t="s">
        <v>97</v>
      </c>
      <c r="L10" s="30">
        <v>304.5</v>
      </c>
      <c r="M10" s="29">
        <f>L10/4.6-IF($U10=1,2,IF($U10=2,3,0))</f>
        <v>66.195652173913047</v>
      </c>
      <c r="N10" s="41">
        <f>RANK(M10,M$10:M$11,0)</f>
        <v>1</v>
      </c>
      <c r="O10" s="30">
        <v>298</v>
      </c>
      <c r="P10" s="29">
        <f>O10/4.6-IF($U10=1,2,IF($U10=2,3,0))</f>
        <v>64.782608695652172</v>
      </c>
      <c r="Q10" s="41">
        <f>RANK(P10,P$10:P$11,0)</f>
        <v>1</v>
      </c>
      <c r="R10" s="30">
        <v>309.5</v>
      </c>
      <c r="S10" s="29">
        <f>R10/4.6-IF($U10=1,2,IF($U10=2,3,0))</f>
        <v>67.282608695652172</v>
      </c>
      <c r="T10" s="41">
        <f>RANK(S10,S$10:S$11,0)</f>
        <v>1</v>
      </c>
      <c r="U10" s="273"/>
      <c r="V10" s="275"/>
      <c r="W10" s="30">
        <f>L10+O10+R10</f>
        <v>912</v>
      </c>
      <c r="X10" s="275"/>
      <c r="Y10" s="29">
        <f>ROUND(SUM(M10,P10,S10)/3,3)</f>
        <v>66.087000000000003</v>
      </c>
      <c r="Z10" s="57" t="s">
        <v>221</v>
      </c>
    </row>
    <row r="11" spans="1:44" s="22" customFormat="1" ht="57.75" customHeight="1">
      <c r="A11" s="40">
        <v>2</v>
      </c>
      <c r="B11" s="69"/>
      <c r="C11" s="340"/>
      <c r="D11" s="196" t="s">
        <v>429</v>
      </c>
      <c r="E11" s="197" t="s">
        <v>430</v>
      </c>
      <c r="F11" s="198" t="s">
        <v>39</v>
      </c>
      <c r="G11" s="199" t="s">
        <v>431</v>
      </c>
      <c r="H11" s="197" t="s">
        <v>432</v>
      </c>
      <c r="I11" s="198" t="s">
        <v>433</v>
      </c>
      <c r="J11" s="198" t="s">
        <v>210</v>
      </c>
      <c r="K11" s="237" t="s">
        <v>434</v>
      </c>
      <c r="L11" s="30">
        <v>292.5</v>
      </c>
      <c r="M11" s="29">
        <f>L11/4.6-IF($U11=1,2,IF($U11=2,3,0))</f>
        <v>63.586956521739133</v>
      </c>
      <c r="N11" s="41">
        <f>RANK(M11,M$10:M$11,0)</f>
        <v>2</v>
      </c>
      <c r="O11" s="30">
        <v>294</v>
      </c>
      <c r="P11" s="29">
        <f>O11/4.6-IF($U11=1,2,IF($U11=2,3,0))</f>
        <v>63.913043478260875</v>
      </c>
      <c r="Q11" s="41">
        <f>RANK(P11,P$10:P$11,0)</f>
        <v>2</v>
      </c>
      <c r="R11" s="30">
        <v>290.5</v>
      </c>
      <c r="S11" s="29">
        <f>R11/4.6-IF($U11=1,2,IF($U11=2,3,0))</f>
        <v>63.152173913043484</v>
      </c>
      <c r="T11" s="41">
        <f>RANK(S11,S$10:S$11,0)</f>
        <v>2</v>
      </c>
      <c r="U11" s="273"/>
      <c r="V11" s="275"/>
      <c r="W11" s="30">
        <f>L11+O11+R11</f>
        <v>877</v>
      </c>
      <c r="X11" s="275"/>
      <c r="Y11" s="29">
        <f>ROUND(SUM(M11,P11,S11)/3,3)</f>
        <v>63.551000000000002</v>
      </c>
      <c r="Z11" s="57" t="s">
        <v>221</v>
      </c>
    </row>
    <row r="12" spans="1:44" s="58" customFormat="1" ht="24.75" customHeight="1">
      <c r="A12" s="59"/>
      <c r="B12" s="70"/>
      <c r="C12" s="70"/>
      <c r="D12" s="101"/>
      <c r="E12" s="100"/>
      <c r="F12" s="100"/>
      <c r="G12" s="102"/>
      <c r="H12" s="103"/>
      <c r="I12" s="104"/>
      <c r="J12" s="105"/>
      <c r="K12" s="106"/>
      <c r="L12" s="63"/>
      <c r="M12" s="64"/>
      <c r="N12" s="61"/>
      <c r="O12" s="63"/>
      <c r="P12" s="64"/>
      <c r="Q12" s="61"/>
      <c r="R12" s="63"/>
      <c r="S12" s="64"/>
      <c r="T12" s="61"/>
      <c r="U12" s="65"/>
      <c r="V12" s="62"/>
      <c r="W12" s="63"/>
      <c r="X12" s="62"/>
      <c r="Y12" s="64"/>
      <c r="Z12" s="68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s="27" customFormat="1" ht="33" customHeight="1">
      <c r="A13" s="17"/>
      <c r="B13" s="17"/>
      <c r="C13" s="23"/>
      <c r="D13" s="23" t="s">
        <v>16</v>
      </c>
      <c r="E13" s="23"/>
      <c r="F13" s="23"/>
      <c r="G13" s="23"/>
      <c r="H13" s="24"/>
      <c r="I13" s="25"/>
      <c r="J13" s="24"/>
      <c r="K13" s="99" t="s">
        <v>81</v>
      </c>
      <c r="L13" s="26"/>
      <c r="N13" s="17"/>
      <c r="O13" s="28"/>
      <c r="Q13" s="17"/>
      <c r="R13" s="28"/>
      <c r="T13" s="17"/>
      <c r="U13" s="17"/>
      <c r="V13" s="17"/>
      <c r="W13" s="17"/>
      <c r="X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33" customHeight="1">
      <c r="D14" s="23" t="s">
        <v>9</v>
      </c>
      <c r="K14" s="2" t="s">
        <v>107</v>
      </c>
    </row>
    <row r="26" spans="11:20">
      <c r="T26" s="27"/>
    </row>
    <row r="27" spans="11:20">
      <c r="T27" s="27"/>
    </row>
    <row r="28" spans="11:20">
      <c r="T28" s="27"/>
    </row>
    <row r="29" spans="11:20">
      <c r="K29" s="51"/>
      <c r="T29" s="27"/>
    </row>
    <row r="30" spans="11:20">
      <c r="K30" s="51"/>
      <c r="T30" s="27"/>
    </row>
    <row r="31" spans="11:20">
      <c r="K31" s="51"/>
      <c r="T31" s="27"/>
    </row>
    <row r="32" spans="11:20">
      <c r="K32" s="51"/>
      <c r="T32" s="27"/>
    </row>
    <row r="33" spans="11:20">
      <c r="K33" s="51"/>
      <c r="T33" s="27"/>
    </row>
    <row r="34" spans="11:20">
      <c r="K34" s="51"/>
      <c r="T34" s="27"/>
    </row>
    <row r="35" spans="11:20">
      <c r="K35" s="51"/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11">
      <c r="K1969" s="51"/>
    </row>
    <row r="1970" spans="11:11">
      <c r="K1970" s="51"/>
    </row>
    <row r="1971" spans="11:11">
      <c r="K1971" s="51"/>
    </row>
  </sheetData>
  <sortState ref="A10:AR11">
    <sortCondition descending="1" ref="Y10:Y11"/>
  </sortState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zoomScaleSheetLayoutView="100" workbookViewId="0">
      <selection activeCell="G6" sqref="G6"/>
    </sheetView>
  </sheetViews>
  <sheetFormatPr defaultRowHeight="12.75"/>
  <cols>
    <col min="1" max="1" width="4.85546875" style="17" customWidth="1"/>
    <col min="2" max="2" width="4.7109375" style="17" hidden="1" customWidth="1"/>
    <col min="3" max="3" width="7.28515625" style="17" hidden="1" customWidth="1"/>
    <col min="4" max="4" width="19.140625" style="17" customWidth="1"/>
    <col min="5" max="5" width="8.28515625" style="17" customWidth="1"/>
    <col min="6" max="6" width="5.42578125" style="17" customWidth="1"/>
    <col min="7" max="7" width="34.85546875" style="17" customWidth="1"/>
    <col min="8" max="8" width="9.28515625" style="17" customWidth="1"/>
    <col min="9" max="9" width="16.140625" style="17" customWidth="1"/>
    <col min="10" max="10" width="12.7109375" style="17" hidden="1" customWidth="1"/>
    <col min="11" max="11" width="23.8554687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54.75" customHeight="1">
      <c r="A1" s="421" t="s">
        <v>225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44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44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44" s="20" customFormat="1" ht="20.25" customHeight="1">
      <c r="A4" s="370" t="s">
        <v>671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44" s="3" customFormat="1" ht="19.149999999999999" customHeight="1">
      <c r="A5" s="420" t="s">
        <v>738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44" s="3" customFormat="1" ht="19.149999999999999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44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628</v>
      </c>
    </row>
    <row r="8" spans="1:44" s="22" customFormat="1" ht="20.100000000000001" customHeight="1">
      <c r="A8" s="41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219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44" s="22" customFormat="1" ht="39.950000000000003" customHeight="1">
      <c r="A9" s="417"/>
      <c r="B9" s="416"/>
      <c r="C9" s="416"/>
      <c r="D9" s="415"/>
      <c r="E9" s="415"/>
      <c r="F9" s="417"/>
      <c r="G9" s="415"/>
      <c r="H9" s="415"/>
      <c r="I9" s="415"/>
      <c r="J9" s="219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44" s="22" customFormat="1" ht="57.75" customHeight="1">
      <c r="A10" s="210">
        <v>1</v>
      </c>
      <c r="B10" s="69"/>
      <c r="C10" s="342"/>
      <c r="D10" s="196" t="s">
        <v>408</v>
      </c>
      <c r="E10" s="197" t="s">
        <v>409</v>
      </c>
      <c r="F10" s="198" t="s">
        <v>39</v>
      </c>
      <c r="G10" s="199" t="s">
        <v>410</v>
      </c>
      <c r="H10" s="197" t="s">
        <v>411</v>
      </c>
      <c r="I10" s="198" t="s">
        <v>62</v>
      </c>
      <c r="J10" s="198" t="s">
        <v>375</v>
      </c>
      <c r="K10" s="237" t="s">
        <v>147</v>
      </c>
      <c r="L10" s="30">
        <v>320.5</v>
      </c>
      <c r="M10" s="29">
        <f>L10/4.7-IF($U10=1,2,IF($U10=2,3,0))</f>
        <v>68.191489361702125</v>
      </c>
      <c r="N10" s="41">
        <f>RANK(M10,M$10:M$11,0)</f>
        <v>1</v>
      </c>
      <c r="O10" s="30">
        <v>311.5</v>
      </c>
      <c r="P10" s="29">
        <f>O10/4.7-IF($U10=1,2,IF($U10=2,3,0))</f>
        <v>66.276595744680847</v>
      </c>
      <c r="Q10" s="41">
        <f>RANK(P10,P$10:P$11,0)</f>
        <v>1</v>
      </c>
      <c r="R10" s="30">
        <v>318</v>
      </c>
      <c r="S10" s="29">
        <f>R10/4.7-IF($U10=1,2,IF($U10=2,3,0))</f>
        <v>67.659574468085097</v>
      </c>
      <c r="T10" s="41">
        <f>RANK(S10,S$10:S$11,0)</f>
        <v>2</v>
      </c>
      <c r="U10" s="219"/>
      <c r="V10" s="221"/>
      <c r="W10" s="30">
        <f>L10+O10+R10</f>
        <v>950</v>
      </c>
      <c r="X10" s="221"/>
      <c r="Y10" s="29">
        <f>ROUND(SUM(M10,P10,S10)/3,3)</f>
        <v>67.376000000000005</v>
      </c>
      <c r="Z10" s="57" t="s">
        <v>50</v>
      </c>
    </row>
    <row r="11" spans="1:44" s="22" customFormat="1" ht="57.75" customHeight="1">
      <c r="A11" s="210">
        <v>2</v>
      </c>
      <c r="B11" s="69"/>
      <c r="C11" s="341"/>
      <c r="D11" s="196" t="s">
        <v>113</v>
      </c>
      <c r="E11" s="197" t="s">
        <v>84</v>
      </c>
      <c r="F11" s="198" t="s">
        <v>39</v>
      </c>
      <c r="G11" s="199" t="s">
        <v>412</v>
      </c>
      <c r="H11" s="197" t="s">
        <v>413</v>
      </c>
      <c r="I11" s="198" t="s">
        <v>62</v>
      </c>
      <c r="J11" s="198" t="s">
        <v>375</v>
      </c>
      <c r="K11" s="237" t="s">
        <v>147</v>
      </c>
      <c r="L11" s="30">
        <v>318</v>
      </c>
      <c r="M11" s="29">
        <f>L11/4.7-IF($U11=1,2,IF($U11=2,3,0))</f>
        <v>67.659574468085097</v>
      </c>
      <c r="N11" s="41">
        <f>RANK(M11,M$10:M$11,0)</f>
        <v>2</v>
      </c>
      <c r="O11" s="30">
        <v>309.5</v>
      </c>
      <c r="P11" s="29">
        <f>O11/4.7-IF($U11=1,2,IF($U11=2,3,0))</f>
        <v>65.851063829787236</v>
      </c>
      <c r="Q11" s="41">
        <f>RANK(P11,P$10:P$11,0)</f>
        <v>2</v>
      </c>
      <c r="R11" s="30">
        <v>320</v>
      </c>
      <c r="S11" s="29">
        <f>R11/4.7-IF($U11=1,2,IF($U11=2,3,0))</f>
        <v>68.085106382978722</v>
      </c>
      <c r="T11" s="41">
        <f>RANK(S11,S$10:S$11,0)</f>
        <v>1</v>
      </c>
      <c r="U11" s="219"/>
      <c r="V11" s="221"/>
      <c r="W11" s="30">
        <f>L11+O11+R11</f>
        <v>947.5</v>
      </c>
      <c r="X11" s="221"/>
      <c r="Y11" s="29">
        <f>ROUND(SUM(M11,P11,S11)/3,3)</f>
        <v>67.198999999999998</v>
      </c>
      <c r="Z11" s="57" t="s">
        <v>50</v>
      </c>
    </row>
    <row r="12" spans="1:44" s="58" customFormat="1" ht="38.25" customHeight="1">
      <c r="A12" s="59"/>
      <c r="B12" s="70"/>
      <c r="C12" s="70"/>
      <c r="D12" s="101"/>
      <c r="E12" s="100"/>
      <c r="F12" s="100"/>
      <c r="G12" s="102"/>
      <c r="H12" s="103"/>
      <c r="I12" s="104"/>
      <c r="J12" s="105"/>
      <c r="K12" s="106"/>
      <c r="L12" s="63"/>
      <c r="M12" s="64"/>
      <c r="N12" s="61"/>
      <c r="O12" s="63"/>
      <c r="P12" s="64"/>
      <c r="Q12" s="61"/>
      <c r="R12" s="63"/>
      <c r="S12" s="64"/>
      <c r="T12" s="61"/>
      <c r="U12" s="65"/>
      <c r="V12" s="62"/>
      <c r="W12" s="63"/>
      <c r="X12" s="62"/>
      <c r="Y12" s="64"/>
      <c r="Z12" s="68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s="27" customFormat="1" ht="33" customHeight="1">
      <c r="A13" s="17"/>
      <c r="B13" s="17"/>
      <c r="C13" s="23"/>
      <c r="D13" s="23" t="s">
        <v>16</v>
      </c>
      <c r="E13" s="23"/>
      <c r="F13" s="23"/>
      <c r="G13" s="23"/>
      <c r="H13" s="24"/>
      <c r="I13" s="25"/>
      <c r="J13" s="24"/>
      <c r="K13" s="99" t="s">
        <v>81</v>
      </c>
      <c r="L13" s="26"/>
      <c r="N13" s="17"/>
      <c r="O13" s="28"/>
      <c r="Q13" s="17"/>
      <c r="R13" s="28"/>
      <c r="T13" s="17"/>
      <c r="U13" s="17"/>
      <c r="V13" s="17"/>
      <c r="W13" s="17"/>
      <c r="X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s="27" customFormat="1" ht="21" customHeight="1">
      <c r="A14" s="17"/>
      <c r="B14" s="17"/>
      <c r="C14" s="23"/>
      <c r="D14" s="23"/>
      <c r="E14" s="23"/>
      <c r="F14" s="23"/>
      <c r="G14" s="23"/>
      <c r="H14" s="24"/>
      <c r="I14" s="25"/>
      <c r="J14" s="24"/>
      <c r="K14" s="99"/>
      <c r="L14" s="26"/>
      <c r="N14" s="17"/>
      <c r="O14" s="28"/>
      <c r="Q14" s="17"/>
      <c r="R14" s="28"/>
      <c r="T14" s="17"/>
      <c r="U14" s="17"/>
      <c r="V14" s="17"/>
      <c r="W14" s="17"/>
      <c r="X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ht="33" customHeight="1">
      <c r="D15" s="23" t="s">
        <v>9</v>
      </c>
      <c r="K15" s="2" t="s">
        <v>107</v>
      </c>
    </row>
    <row r="27" spans="11:20">
      <c r="T27" s="27"/>
    </row>
    <row r="28" spans="11:20">
      <c r="T28" s="27"/>
    </row>
    <row r="29" spans="11:20">
      <c r="T29" s="27"/>
    </row>
    <row r="30" spans="11:20">
      <c r="K30" s="51"/>
      <c r="T30" s="27"/>
    </row>
    <row r="31" spans="11:20">
      <c r="K31" s="51"/>
      <c r="T31" s="27"/>
    </row>
    <row r="32" spans="11:20">
      <c r="K32" s="51"/>
      <c r="T32" s="27"/>
    </row>
    <row r="33" spans="11:20">
      <c r="K33" s="51"/>
      <c r="T33" s="27"/>
    </row>
    <row r="34" spans="11:20">
      <c r="K34" s="51"/>
      <c r="T34" s="27"/>
    </row>
    <row r="35" spans="11:20">
      <c r="K35" s="51"/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20">
      <c r="K1969" s="51"/>
      <c r="T1969" s="27"/>
    </row>
    <row r="1970" spans="11:20">
      <c r="K1970" s="51"/>
    </row>
    <row r="1971" spans="11:20">
      <c r="K1971" s="51"/>
    </row>
    <row r="1972" spans="11:20">
      <c r="K1972" s="51"/>
    </row>
  </sheetData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1984"/>
  <sheetViews>
    <sheetView view="pageBreakPreview" topLeftCell="A13" zoomScaleSheetLayoutView="100" workbookViewId="0">
      <selection activeCell="K24" sqref="K24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19.140625" style="17" customWidth="1"/>
    <col min="5" max="5" width="8.28515625" style="17" hidden="1" customWidth="1"/>
    <col min="6" max="6" width="4.7109375" style="17" hidden="1" customWidth="1"/>
    <col min="7" max="7" width="25.42578125" style="17" customWidth="1"/>
    <col min="8" max="8" width="9.28515625" style="17" hidden="1" customWidth="1"/>
    <col min="9" max="9" width="16.140625" style="17" hidden="1" customWidth="1"/>
    <col min="10" max="10" width="12.7109375" style="17" hidden="1" customWidth="1"/>
    <col min="11" max="11" width="23.85546875" style="17" customWidth="1"/>
    <col min="12" max="22" width="10.28515625" style="17" customWidth="1"/>
    <col min="23" max="23" width="12.5703125" style="17" customWidth="1"/>
    <col min="24" max="24" width="5.7109375" style="17" customWidth="1"/>
    <col min="25" max="25" width="14.28515625" style="17" customWidth="1"/>
    <col min="26" max="26" width="16.42578125" style="27" customWidth="1"/>
    <col min="27" max="260" width="9.140625" style="17"/>
    <col min="261" max="261" width="4.85546875" style="17" customWidth="1"/>
    <col min="262" max="263" width="0" style="17" hidden="1" customWidth="1"/>
    <col min="264" max="264" width="17.85546875" style="17" customWidth="1"/>
    <col min="265" max="266" width="0" style="17" hidden="1" customWidth="1"/>
    <col min="267" max="267" width="25.42578125" style="17" customWidth="1"/>
    <col min="268" max="270" width="0" style="17" hidden="1" customWidth="1"/>
    <col min="271" max="271" width="20.28515625" style="17" customWidth="1"/>
    <col min="272" max="278" width="10.28515625" style="17" customWidth="1"/>
    <col min="279" max="279" width="12.5703125" style="17" customWidth="1"/>
    <col min="280" max="280" width="5.7109375" style="17" customWidth="1"/>
    <col min="281" max="281" width="12.5703125" style="17" customWidth="1"/>
    <col min="282" max="282" width="16.42578125" style="17" customWidth="1"/>
    <col min="283" max="516" width="9.140625" style="17"/>
    <col min="517" max="517" width="4.85546875" style="17" customWidth="1"/>
    <col min="518" max="519" width="0" style="17" hidden="1" customWidth="1"/>
    <col min="520" max="520" width="17.85546875" style="17" customWidth="1"/>
    <col min="521" max="522" width="0" style="17" hidden="1" customWidth="1"/>
    <col min="523" max="523" width="25.42578125" style="17" customWidth="1"/>
    <col min="524" max="526" width="0" style="17" hidden="1" customWidth="1"/>
    <col min="527" max="527" width="20.28515625" style="17" customWidth="1"/>
    <col min="528" max="534" width="10.28515625" style="17" customWidth="1"/>
    <col min="535" max="535" width="12.5703125" style="17" customWidth="1"/>
    <col min="536" max="536" width="5.7109375" style="17" customWidth="1"/>
    <col min="537" max="537" width="12.5703125" style="17" customWidth="1"/>
    <col min="538" max="538" width="16.42578125" style="17" customWidth="1"/>
    <col min="539" max="772" width="9.140625" style="17"/>
    <col min="773" max="773" width="4.85546875" style="17" customWidth="1"/>
    <col min="774" max="775" width="0" style="17" hidden="1" customWidth="1"/>
    <col min="776" max="776" width="17.85546875" style="17" customWidth="1"/>
    <col min="777" max="778" width="0" style="17" hidden="1" customWidth="1"/>
    <col min="779" max="779" width="25.42578125" style="17" customWidth="1"/>
    <col min="780" max="782" width="0" style="17" hidden="1" customWidth="1"/>
    <col min="783" max="783" width="20.28515625" style="17" customWidth="1"/>
    <col min="784" max="790" width="10.28515625" style="17" customWidth="1"/>
    <col min="791" max="791" width="12.5703125" style="17" customWidth="1"/>
    <col min="792" max="792" width="5.7109375" style="17" customWidth="1"/>
    <col min="793" max="793" width="12.5703125" style="17" customWidth="1"/>
    <col min="794" max="794" width="16.42578125" style="17" customWidth="1"/>
    <col min="795" max="1028" width="9.140625" style="17"/>
    <col min="1029" max="1029" width="4.85546875" style="17" customWidth="1"/>
    <col min="1030" max="1031" width="0" style="17" hidden="1" customWidth="1"/>
    <col min="1032" max="1032" width="17.85546875" style="17" customWidth="1"/>
    <col min="1033" max="1034" width="0" style="17" hidden="1" customWidth="1"/>
    <col min="1035" max="1035" width="25.42578125" style="17" customWidth="1"/>
    <col min="1036" max="1038" width="0" style="17" hidden="1" customWidth="1"/>
    <col min="1039" max="1039" width="20.28515625" style="17" customWidth="1"/>
    <col min="1040" max="1046" width="10.28515625" style="17" customWidth="1"/>
    <col min="1047" max="1047" width="12.5703125" style="17" customWidth="1"/>
    <col min="1048" max="1048" width="5.7109375" style="17" customWidth="1"/>
    <col min="1049" max="1049" width="12.5703125" style="17" customWidth="1"/>
    <col min="1050" max="1050" width="16.42578125" style="17" customWidth="1"/>
    <col min="1051" max="1284" width="9.140625" style="17"/>
    <col min="1285" max="1285" width="4.85546875" style="17" customWidth="1"/>
    <col min="1286" max="1287" width="0" style="17" hidden="1" customWidth="1"/>
    <col min="1288" max="1288" width="17.85546875" style="17" customWidth="1"/>
    <col min="1289" max="1290" width="0" style="17" hidden="1" customWidth="1"/>
    <col min="1291" max="1291" width="25.42578125" style="17" customWidth="1"/>
    <col min="1292" max="1294" width="0" style="17" hidden="1" customWidth="1"/>
    <col min="1295" max="1295" width="20.28515625" style="17" customWidth="1"/>
    <col min="1296" max="1302" width="10.28515625" style="17" customWidth="1"/>
    <col min="1303" max="1303" width="12.5703125" style="17" customWidth="1"/>
    <col min="1304" max="1304" width="5.7109375" style="17" customWidth="1"/>
    <col min="1305" max="1305" width="12.5703125" style="17" customWidth="1"/>
    <col min="1306" max="1306" width="16.42578125" style="17" customWidth="1"/>
    <col min="1307" max="1540" width="9.140625" style="17"/>
    <col min="1541" max="1541" width="4.85546875" style="17" customWidth="1"/>
    <col min="1542" max="1543" width="0" style="17" hidden="1" customWidth="1"/>
    <col min="1544" max="1544" width="17.85546875" style="17" customWidth="1"/>
    <col min="1545" max="1546" width="0" style="17" hidden="1" customWidth="1"/>
    <col min="1547" max="1547" width="25.42578125" style="17" customWidth="1"/>
    <col min="1548" max="1550" width="0" style="17" hidden="1" customWidth="1"/>
    <col min="1551" max="1551" width="20.28515625" style="17" customWidth="1"/>
    <col min="1552" max="1558" width="10.28515625" style="17" customWidth="1"/>
    <col min="1559" max="1559" width="12.5703125" style="17" customWidth="1"/>
    <col min="1560" max="1560" width="5.7109375" style="17" customWidth="1"/>
    <col min="1561" max="1561" width="12.5703125" style="17" customWidth="1"/>
    <col min="1562" max="1562" width="16.42578125" style="17" customWidth="1"/>
    <col min="1563" max="1796" width="9.140625" style="17"/>
    <col min="1797" max="1797" width="4.85546875" style="17" customWidth="1"/>
    <col min="1798" max="1799" width="0" style="17" hidden="1" customWidth="1"/>
    <col min="1800" max="1800" width="17.85546875" style="17" customWidth="1"/>
    <col min="1801" max="1802" width="0" style="17" hidden="1" customWidth="1"/>
    <col min="1803" max="1803" width="25.42578125" style="17" customWidth="1"/>
    <col min="1804" max="1806" width="0" style="17" hidden="1" customWidth="1"/>
    <col min="1807" max="1807" width="20.28515625" style="17" customWidth="1"/>
    <col min="1808" max="1814" width="10.28515625" style="17" customWidth="1"/>
    <col min="1815" max="1815" width="12.5703125" style="17" customWidth="1"/>
    <col min="1816" max="1816" width="5.7109375" style="17" customWidth="1"/>
    <col min="1817" max="1817" width="12.5703125" style="17" customWidth="1"/>
    <col min="1818" max="1818" width="16.42578125" style="17" customWidth="1"/>
    <col min="1819" max="2052" width="9.140625" style="17"/>
    <col min="2053" max="2053" width="4.85546875" style="17" customWidth="1"/>
    <col min="2054" max="2055" width="0" style="17" hidden="1" customWidth="1"/>
    <col min="2056" max="2056" width="17.85546875" style="17" customWidth="1"/>
    <col min="2057" max="2058" width="0" style="17" hidden="1" customWidth="1"/>
    <col min="2059" max="2059" width="25.42578125" style="17" customWidth="1"/>
    <col min="2060" max="2062" width="0" style="17" hidden="1" customWidth="1"/>
    <col min="2063" max="2063" width="20.28515625" style="17" customWidth="1"/>
    <col min="2064" max="2070" width="10.28515625" style="17" customWidth="1"/>
    <col min="2071" max="2071" width="12.5703125" style="17" customWidth="1"/>
    <col min="2072" max="2072" width="5.7109375" style="17" customWidth="1"/>
    <col min="2073" max="2073" width="12.5703125" style="17" customWidth="1"/>
    <col min="2074" max="2074" width="16.42578125" style="17" customWidth="1"/>
    <col min="2075" max="2308" width="9.140625" style="17"/>
    <col min="2309" max="2309" width="4.85546875" style="17" customWidth="1"/>
    <col min="2310" max="2311" width="0" style="17" hidden="1" customWidth="1"/>
    <col min="2312" max="2312" width="17.85546875" style="17" customWidth="1"/>
    <col min="2313" max="2314" width="0" style="17" hidden="1" customWidth="1"/>
    <col min="2315" max="2315" width="25.42578125" style="17" customWidth="1"/>
    <col min="2316" max="2318" width="0" style="17" hidden="1" customWidth="1"/>
    <col min="2319" max="2319" width="20.28515625" style="17" customWidth="1"/>
    <col min="2320" max="2326" width="10.28515625" style="17" customWidth="1"/>
    <col min="2327" max="2327" width="12.5703125" style="17" customWidth="1"/>
    <col min="2328" max="2328" width="5.7109375" style="17" customWidth="1"/>
    <col min="2329" max="2329" width="12.5703125" style="17" customWidth="1"/>
    <col min="2330" max="2330" width="16.42578125" style="17" customWidth="1"/>
    <col min="2331" max="2564" width="9.140625" style="17"/>
    <col min="2565" max="2565" width="4.85546875" style="17" customWidth="1"/>
    <col min="2566" max="2567" width="0" style="17" hidden="1" customWidth="1"/>
    <col min="2568" max="2568" width="17.85546875" style="17" customWidth="1"/>
    <col min="2569" max="2570" width="0" style="17" hidden="1" customWidth="1"/>
    <col min="2571" max="2571" width="25.42578125" style="17" customWidth="1"/>
    <col min="2572" max="2574" width="0" style="17" hidden="1" customWidth="1"/>
    <col min="2575" max="2575" width="20.28515625" style="17" customWidth="1"/>
    <col min="2576" max="2582" width="10.28515625" style="17" customWidth="1"/>
    <col min="2583" max="2583" width="12.5703125" style="17" customWidth="1"/>
    <col min="2584" max="2584" width="5.7109375" style="17" customWidth="1"/>
    <col min="2585" max="2585" width="12.5703125" style="17" customWidth="1"/>
    <col min="2586" max="2586" width="16.42578125" style="17" customWidth="1"/>
    <col min="2587" max="2820" width="9.140625" style="17"/>
    <col min="2821" max="2821" width="4.85546875" style="17" customWidth="1"/>
    <col min="2822" max="2823" width="0" style="17" hidden="1" customWidth="1"/>
    <col min="2824" max="2824" width="17.85546875" style="17" customWidth="1"/>
    <col min="2825" max="2826" width="0" style="17" hidden="1" customWidth="1"/>
    <col min="2827" max="2827" width="25.42578125" style="17" customWidth="1"/>
    <col min="2828" max="2830" width="0" style="17" hidden="1" customWidth="1"/>
    <col min="2831" max="2831" width="20.28515625" style="17" customWidth="1"/>
    <col min="2832" max="2838" width="10.28515625" style="17" customWidth="1"/>
    <col min="2839" max="2839" width="12.5703125" style="17" customWidth="1"/>
    <col min="2840" max="2840" width="5.7109375" style="17" customWidth="1"/>
    <col min="2841" max="2841" width="12.5703125" style="17" customWidth="1"/>
    <col min="2842" max="2842" width="16.42578125" style="17" customWidth="1"/>
    <col min="2843" max="3076" width="9.140625" style="17"/>
    <col min="3077" max="3077" width="4.85546875" style="17" customWidth="1"/>
    <col min="3078" max="3079" width="0" style="17" hidden="1" customWidth="1"/>
    <col min="3080" max="3080" width="17.85546875" style="17" customWidth="1"/>
    <col min="3081" max="3082" width="0" style="17" hidden="1" customWidth="1"/>
    <col min="3083" max="3083" width="25.42578125" style="17" customWidth="1"/>
    <col min="3084" max="3086" width="0" style="17" hidden="1" customWidth="1"/>
    <col min="3087" max="3087" width="20.28515625" style="17" customWidth="1"/>
    <col min="3088" max="3094" width="10.28515625" style="17" customWidth="1"/>
    <col min="3095" max="3095" width="12.5703125" style="17" customWidth="1"/>
    <col min="3096" max="3096" width="5.7109375" style="17" customWidth="1"/>
    <col min="3097" max="3097" width="12.5703125" style="17" customWidth="1"/>
    <col min="3098" max="3098" width="16.42578125" style="17" customWidth="1"/>
    <col min="3099" max="3332" width="9.140625" style="17"/>
    <col min="3333" max="3333" width="4.85546875" style="17" customWidth="1"/>
    <col min="3334" max="3335" width="0" style="17" hidden="1" customWidth="1"/>
    <col min="3336" max="3336" width="17.85546875" style="17" customWidth="1"/>
    <col min="3337" max="3338" width="0" style="17" hidden="1" customWidth="1"/>
    <col min="3339" max="3339" width="25.42578125" style="17" customWidth="1"/>
    <col min="3340" max="3342" width="0" style="17" hidden="1" customWidth="1"/>
    <col min="3343" max="3343" width="20.28515625" style="17" customWidth="1"/>
    <col min="3344" max="3350" width="10.28515625" style="17" customWidth="1"/>
    <col min="3351" max="3351" width="12.5703125" style="17" customWidth="1"/>
    <col min="3352" max="3352" width="5.7109375" style="17" customWidth="1"/>
    <col min="3353" max="3353" width="12.5703125" style="17" customWidth="1"/>
    <col min="3354" max="3354" width="16.42578125" style="17" customWidth="1"/>
    <col min="3355" max="3588" width="9.140625" style="17"/>
    <col min="3589" max="3589" width="4.85546875" style="17" customWidth="1"/>
    <col min="3590" max="3591" width="0" style="17" hidden="1" customWidth="1"/>
    <col min="3592" max="3592" width="17.85546875" style="17" customWidth="1"/>
    <col min="3593" max="3594" width="0" style="17" hidden="1" customWidth="1"/>
    <col min="3595" max="3595" width="25.42578125" style="17" customWidth="1"/>
    <col min="3596" max="3598" width="0" style="17" hidden="1" customWidth="1"/>
    <col min="3599" max="3599" width="20.28515625" style="17" customWidth="1"/>
    <col min="3600" max="3606" width="10.28515625" style="17" customWidth="1"/>
    <col min="3607" max="3607" width="12.5703125" style="17" customWidth="1"/>
    <col min="3608" max="3608" width="5.7109375" style="17" customWidth="1"/>
    <col min="3609" max="3609" width="12.5703125" style="17" customWidth="1"/>
    <col min="3610" max="3610" width="16.42578125" style="17" customWidth="1"/>
    <col min="3611" max="3844" width="9.140625" style="17"/>
    <col min="3845" max="3845" width="4.85546875" style="17" customWidth="1"/>
    <col min="3846" max="3847" width="0" style="17" hidden="1" customWidth="1"/>
    <col min="3848" max="3848" width="17.85546875" style="17" customWidth="1"/>
    <col min="3849" max="3850" width="0" style="17" hidden="1" customWidth="1"/>
    <col min="3851" max="3851" width="25.42578125" style="17" customWidth="1"/>
    <col min="3852" max="3854" width="0" style="17" hidden="1" customWidth="1"/>
    <col min="3855" max="3855" width="20.28515625" style="17" customWidth="1"/>
    <col min="3856" max="3862" width="10.28515625" style="17" customWidth="1"/>
    <col min="3863" max="3863" width="12.5703125" style="17" customWidth="1"/>
    <col min="3864" max="3864" width="5.7109375" style="17" customWidth="1"/>
    <col min="3865" max="3865" width="12.5703125" style="17" customWidth="1"/>
    <col min="3866" max="3866" width="16.42578125" style="17" customWidth="1"/>
    <col min="3867" max="4100" width="9.140625" style="17"/>
    <col min="4101" max="4101" width="4.85546875" style="17" customWidth="1"/>
    <col min="4102" max="4103" width="0" style="17" hidden="1" customWidth="1"/>
    <col min="4104" max="4104" width="17.85546875" style="17" customWidth="1"/>
    <col min="4105" max="4106" width="0" style="17" hidden="1" customWidth="1"/>
    <col min="4107" max="4107" width="25.42578125" style="17" customWidth="1"/>
    <col min="4108" max="4110" width="0" style="17" hidden="1" customWidth="1"/>
    <col min="4111" max="4111" width="20.28515625" style="17" customWidth="1"/>
    <col min="4112" max="4118" width="10.28515625" style="17" customWidth="1"/>
    <col min="4119" max="4119" width="12.5703125" style="17" customWidth="1"/>
    <col min="4120" max="4120" width="5.7109375" style="17" customWidth="1"/>
    <col min="4121" max="4121" width="12.5703125" style="17" customWidth="1"/>
    <col min="4122" max="4122" width="16.42578125" style="17" customWidth="1"/>
    <col min="4123" max="4356" width="9.140625" style="17"/>
    <col min="4357" max="4357" width="4.85546875" style="17" customWidth="1"/>
    <col min="4358" max="4359" width="0" style="17" hidden="1" customWidth="1"/>
    <col min="4360" max="4360" width="17.85546875" style="17" customWidth="1"/>
    <col min="4361" max="4362" width="0" style="17" hidden="1" customWidth="1"/>
    <col min="4363" max="4363" width="25.42578125" style="17" customWidth="1"/>
    <col min="4364" max="4366" width="0" style="17" hidden="1" customWidth="1"/>
    <col min="4367" max="4367" width="20.28515625" style="17" customWidth="1"/>
    <col min="4368" max="4374" width="10.28515625" style="17" customWidth="1"/>
    <col min="4375" max="4375" width="12.5703125" style="17" customWidth="1"/>
    <col min="4376" max="4376" width="5.7109375" style="17" customWidth="1"/>
    <col min="4377" max="4377" width="12.5703125" style="17" customWidth="1"/>
    <col min="4378" max="4378" width="16.42578125" style="17" customWidth="1"/>
    <col min="4379" max="4612" width="9.140625" style="17"/>
    <col min="4613" max="4613" width="4.85546875" style="17" customWidth="1"/>
    <col min="4614" max="4615" width="0" style="17" hidden="1" customWidth="1"/>
    <col min="4616" max="4616" width="17.85546875" style="17" customWidth="1"/>
    <col min="4617" max="4618" width="0" style="17" hidden="1" customWidth="1"/>
    <col min="4619" max="4619" width="25.42578125" style="17" customWidth="1"/>
    <col min="4620" max="4622" width="0" style="17" hidden="1" customWidth="1"/>
    <col min="4623" max="4623" width="20.28515625" style="17" customWidth="1"/>
    <col min="4624" max="4630" width="10.28515625" style="17" customWidth="1"/>
    <col min="4631" max="4631" width="12.5703125" style="17" customWidth="1"/>
    <col min="4632" max="4632" width="5.7109375" style="17" customWidth="1"/>
    <col min="4633" max="4633" width="12.5703125" style="17" customWidth="1"/>
    <col min="4634" max="4634" width="16.42578125" style="17" customWidth="1"/>
    <col min="4635" max="4868" width="9.140625" style="17"/>
    <col min="4869" max="4869" width="4.85546875" style="17" customWidth="1"/>
    <col min="4870" max="4871" width="0" style="17" hidden="1" customWidth="1"/>
    <col min="4872" max="4872" width="17.85546875" style="17" customWidth="1"/>
    <col min="4873" max="4874" width="0" style="17" hidden="1" customWidth="1"/>
    <col min="4875" max="4875" width="25.42578125" style="17" customWidth="1"/>
    <col min="4876" max="4878" width="0" style="17" hidden="1" customWidth="1"/>
    <col min="4879" max="4879" width="20.28515625" style="17" customWidth="1"/>
    <col min="4880" max="4886" width="10.28515625" style="17" customWidth="1"/>
    <col min="4887" max="4887" width="12.5703125" style="17" customWidth="1"/>
    <col min="4888" max="4888" width="5.7109375" style="17" customWidth="1"/>
    <col min="4889" max="4889" width="12.5703125" style="17" customWidth="1"/>
    <col min="4890" max="4890" width="16.42578125" style="17" customWidth="1"/>
    <col min="4891" max="5124" width="9.140625" style="17"/>
    <col min="5125" max="5125" width="4.85546875" style="17" customWidth="1"/>
    <col min="5126" max="5127" width="0" style="17" hidden="1" customWidth="1"/>
    <col min="5128" max="5128" width="17.85546875" style="17" customWidth="1"/>
    <col min="5129" max="5130" width="0" style="17" hidden="1" customWidth="1"/>
    <col min="5131" max="5131" width="25.42578125" style="17" customWidth="1"/>
    <col min="5132" max="5134" width="0" style="17" hidden="1" customWidth="1"/>
    <col min="5135" max="5135" width="20.28515625" style="17" customWidth="1"/>
    <col min="5136" max="5142" width="10.28515625" style="17" customWidth="1"/>
    <col min="5143" max="5143" width="12.5703125" style="17" customWidth="1"/>
    <col min="5144" max="5144" width="5.7109375" style="17" customWidth="1"/>
    <col min="5145" max="5145" width="12.5703125" style="17" customWidth="1"/>
    <col min="5146" max="5146" width="16.42578125" style="17" customWidth="1"/>
    <col min="5147" max="5380" width="9.140625" style="17"/>
    <col min="5381" max="5381" width="4.85546875" style="17" customWidth="1"/>
    <col min="5382" max="5383" width="0" style="17" hidden="1" customWidth="1"/>
    <col min="5384" max="5384" width="17.85546875" style="17" customWidth="1"/>
    <col min="5385" max="5386" width="0" style="17" hidden="1" customWidth="1"/>
    <col min="5387" max="5387" width="25.42578125" style="17" customWidth="1"/>
    <col min="5388" max="5390" width="0" style="17" hidden="1" customWidth="1"/>
    <col min="5391" max="5391" width="20.28515625" style="17" customWidth="1"/>
    <col min="5392" max="5398" width="10.28515625" style="17" customWidth="1"/>
    <col min="5399" max="5399" width="12.5703125" style="17" customWidth="1"/>
    <col min="5400" max="5400" width="5.7109375" style="17" customWidth="1"/>
    <col min="5401" max="5401" width="12.5703125" style="17" customWidth="1"/>
    <col min="5402" max="5402" width="16.42578125" style="17" customWidth="1"/>
    <col min="5403" max="5636" width="9.140625" style="17"/>
    <col min="5637" max="5637" width="4.85546875" style="17" customWidth="1"/>
    <col min="5638" max="5639" width="0" style="17" hidden="1" customWidth="1"/>
    <col min="5640" max="5640" width="17.85546875" style="17" customWidth="1"/>
    <col min="5641" max="5642" width="0" style="17" hidden="1" customWidth="1"/>
    <col min="5643" max="5643" width="25.42578125" style="17" customWidth="1"/>
    <col min="5644" max="5646" width="0" style="17" hidden="1" customWidth="1"/>
    <col min="5647" max="5647" width="20.28515625" style="17" customWidth="1"/>
    <col min="5648" max="5654" width="10.28515625" style="17" customWidth="1"/>
    <col min="5655" max="5655" width="12.5703125" style="17" customWidth="1"/>
    <col min="5656" max="5656" width="5.7109375" style="17" customWidth="1"/>
    <col min="5657" max="5657" width="12.5703125" style="17" customWidth="1"/>
    <col min="5658" max="5658" width="16.42578125" style="17" customWidth="1"/>
    <col min="5659" max="5892" width="9.140625" style="17"/>
    <col min="5893" max="5893" width="4.85546875" style="17" customWidth="1"/>
    <col min="5894" max="5895" width="0" style="17" hidden="1" customWidth="1"/>
    <col min="5896" max="5896" width="17.85546875" style="17" customWidth="1"/>
    <col min="5897" max="5898" width="0" style="17" hidden="1" customWidth="1"/>
    <col min="5899" max="5899" width="25.42578125" style="17" customWidth="1"/>
    <col min="5900" max="5902" width="0" style="17" hidden="1" customWidth="1"/>
    <col min="5903" max="5903" width="20.28515625" style="17" customWidth="1"/>
    <col min="5904" max="5910" width="10.28515625" style="17" customWidth="1"/>
    <col min="5911" max="5911" width="12.5703125" style="17" customWidth="1"/>
    <col min="5912" max="5912" width="5.7109375" style="17" customWidth="1"/>
    <col min="5913" max="5913" width="12.5703125" style="17" customWidth="1"/>
    <col min="5914" max="5914" width="16.42578125" style="17" customWidth="1"/>
    <col min="5915" max="6148" width="9.140625" style="17"/>
    <col min="6149" max="6149" width="4.85546875" style="17" customWidth="1"/>
    <col min="6150" max="6151" width="0" style="17" hidden="1" customWidth="1"/>
    <col min="6152" max="6152" width="17.85546875" style="17" customWidth="1"/>
    <col min="6153" max="6154" width="0" style="17" hidden="1" customWidth="1"/>
    <col min="6155" max="6155" width="25.42578125" style="17" customWidth="1"/>
    <col min="6156" max="6158" width="0" style="17" hidden="1" customWidth="1"/>
    <col min="6159" max="6159" width="20.28515625" style="17" customWidth="1"/>
    <col min="6160" max="6166" width="10.28515625" style="17" customWidth="1"/>
    <col min="6167" max="6167" width="12.5703125" style="17" customWidth="1"/>
    <col min="6168" max="6168" width="5.7109375" style="17" customWidth="1"/>
    <col min="6169" max="6169" width="12.5703125" style="17" customWidth="1"/>
    <col min="6170" max="6170" width="16.42578125" style="17" customWidth="1"/>
    <col min="6171" max="6404" width="9.140625" style="17"/>
    <col min="6405" max="6405" width="4.85546875" style="17" customWidth="1"/>
    <col min="6406" max="6407" width="0" style="17" hidden="1" customWidth="1"/>
    <col min="6408" max="6408" width="17.85546875" style="17" customWidth="1"/>
    <col min="6409" max="6410" width="0" style="17" hidden="1" customWidth="1"/>
    <col min="6411" max="6411" width="25.42578125" style="17" customWidth="1"/>
    <col min="6412" max="6414" width="0" style="17" hidden="1" customWidth="1"/>
    <col min="6415" max="6415" width="20.28515625" style="17" customWidth="1"/>
    <col min="6416" max="6422" width="10.28515625" style="17" customWidth="1"/>
    <col min="6423" max="6423" width="12.5703125" style="17" customWidth="1"/>
    <col min="6424" max="6424" width="5.7109375" style="17" customWidth="1"/>
    <col min="6425" max="6425" width="12.5703125" style="17" customWidth="1"/>
    <col min="6426" max="6426" width="16.42578125" style="17" customWidth="1"/>
    <col min="6427" max="6660" width="9.140625" style="17"/>
    <col min="6661" max="6661" width="4.85546875" style="17" customWidth="1"/>
    <col min="6662" max="6663" width="0" style="17" hidden="1" customWidth="1"/>
    <col min="6664" max="6664" width="17.85546875" style="17" customWidth="1"/>
    <col min="6665" max="6666" width="0" style="17" hidden="1" customWidth="1"/>
    <col min="6667" max="6667" width="25.42578125" style="17" customWidth="1"/>
    <col min="6668" max="6670" width="0" style="17" hidden="1" customWidth="1"/>
    <col min="6671" max="6671" width="20.28515625" style="17" customWidth="1"/>
    <col min="6672" max="6678" width="10.28515625" style="17" customWidth="1"/>
    <col min="6679" max="6679" width="12.5703125" style="17" customWidth="1"/>
    <col min="6680" max="6680" width="5.7109375" style="17" customWidth="1"/>
    <col min="6681" max="6681" width="12.5703125" style="17" customWidth="1"/>
    <col min="6682" max="6682" width="16.42578125" style="17" customWidth="1"/>
    <col min="6683" max="6916" width="9.140625" style="17"/>
    <col min="6917" max="6917" width="4.85546875" style="17" customWidth="1"/>
    <col min="6918" max="6919" width="0" style="17" hidden="1" customWidth="1"/>
    <col min="6920" max="6920" width="17.85546875" style="17" customWidth="1"/>
    <col min="6921" max="6922" width="0" style="17" hidden="1" customWidth="1"/>
    <col min="6923" max="6923" width="25.42578125" style="17" customWidth="1"/>
    <col min="6924" max="6926" width="0" style="17" hidden="1" customWidth="1"/>
    <col min="6927" max="6927" width="20.28515625" style="17" customWidth="1"/>
    <col min="6928" max="6934" width="10.28515625" style="17" customWidth="1"/>
    <col min="6935" max="6935" width="12.5703125" style="17" customWidth="1"/>
    <col min="6936" max="6936" width="5.7109375" style="17" customWidth="1"/>
    <col min="6937" max="6937" width="12.5703125" style="17" customWidth="1"/>
    <col min="6938" max="6938" width="16.42578125" style="17" customWidth="1"/>
    <col min="6939" max="7172" width="9.140625" style="17"/>
    <col min="7173" max="7173" width="4.85546875" style="17" customWidth="1"/>
    <col min="7174" max="7175" width="0" style="17" hidden="1" customWidth="1"/>
    <col min="7176" max="7176" width="17.85546875" style="17" customWidth="1"/>
    <col min="7177" max="7178" width="0" style="17" hidden="1" customWidth="1"/>
    <col min="7179" max="7179" width="25.42578125" style="17" customWidth="1"/>
    <col min="7180" max="7182" width="0" style="17" hidden="1" customWidth="1"/>
    <col min="7183" max="7183" width="20.28515625" style="17" customWidth="1"/>
    <col min="7184" max="7190" width="10.28515625" style="17" customWidth="1"/>
    <col min="7191" max="7191" width="12.5703125" style="17" customWidth="1"/>
    <col min="7192" max="7192" width="5.7109375" style="17" customWidth="1"/>
    <col min="7193" max="7193" width="12.5703125" style="17" customWidth="1"/>
    <col min="7194" max="7194" width="16.42578125" style="17" customWidth="1"/>
    <col min="7195" max="7428" width="9.140625" style="17"/>
    <col min="7429" max="7429" width="4.85546875" style="17" customWidth="1"/>
    <col min="7430" max="7431" width="0" style="17" hidden="1" customWidth="1"/>
    <col min="7432" max="7432" width="17.85546875" style="17" customWidth="1"/>
    <col min="7433" max="7434" width="0" style="17" hidden="1" customWidth="1"/>
    <col min="7435" max="7435" width="25.42578125" style="17" customWidth="1"/>
    <col min="7436" max="7438" width="0" style="17" hidden="1" customWidth="1"/>
    <col min="7439" max="7439" width="20.28515625" style="17" customWidth="1"/>
    <col min="7440" max="7446" width="10.28515625" style="17" customWidth="1"/>
    <col min="7447" max="7447" width="12.5703125" style="17" customWidth="1"/>
    <col min="7448" max="7448" width="5.7109375" style="17" customWidth="1"/>
    <col min="7449" max="7449" width="12.5703125" style="17" customWidth="1"/>
    <col min="7450" max="7450" width="16.42578125" style="17" customWidth="1"/>
    <col min="7451" max="7684" width="9.140625" style="17"/>
    <col min="7685" max="7685" width="4.85546875" style="17" customWidth="1"/>
    <col min="7686" max="7687" width="0" style="17" hidden="1" customWidth="1"/>
    <col min="7688" max="7688" width="17.85546875" style="17" customWidth="1"/>
    <col min="7689" max="7690" width="0" style="17" hidden="1" customWidth="1"/>
    <col min="7691" max="7691" width="25.42578125" style="17" customWidth="1"/>
    <col min="7692" max="7694" width="0" style="17" hidden="1" customWidth="1"/>
    <col min="7695" max="7695" width="20.28515625" style="17" customWidth="1"/>
    <col min="7696" max="7702" width="10.28515625" style="17" customWidth="1"/>
    <col min="7703" max="7703" width="12.5703125" style="17" customWidth="1"/>
    <col min="7704" max="7704" width="5.7109375" style="17" customWidth="1"/>
    <col min="7705" max="7705" width="12.5703125" style="17" customWidth="1"/>
    <col min="7706" max="7706" width="16.42578125" style="17" customWidth="1"/>
    <col min="7707" max="7940" width="9.140625" style="17"/>
    <col min="7941" max="7941" width="4.85546875" style="17" customWidth="1"/>
    <col min="7942" max="7943" width="0" style="17" hidden="1" customWidth="1"/>
    <col min="7944" max="7944" width="17.85546875" style="17" customWidth="1"/>
    <col min="7945" max="7946" width="0" style="17" hidden="1" customWidth="1"/>
    <col min="7947" max="7947" width="25.42578125" style="17" customWidth="1"/>
    <col min="7948" max="7950" width="0" style="17" hidden="1" customWidth="1"/>
    <col min="7951" max="7951" width="20.28515625" style="17" customWidth="1"/>
    <col min="7952" max="7958" width="10.28515625" style="17" customWidth="1"/>
    <col min="7959" max="7959" width="12.5703125" style="17" customWidth="1"/>
    <col min="7960" max="7960" width="5.7109375" style="17" customWidth="1"/>
    <col min="7961" max="7961" width="12.5703125" style="17" customWidth="1"/>
    <col min="7962" max="7962" width="16.42578125" style="17" customWidth="1"/>
    <col min="7963" max="8196" width="9.140625" style="17"/>
    <col min="8197" max="8197" width="4.85546875" style="17" customWidth="1"/>
    <col min="8198" max="8199" width="0" style="17" hidden="1" customWidth="1"/>
    <col min="8200" max="8200" width="17.85546875" style="17" customWidth="1"/>
    <col min="8201" max="8202" width="0" style="17" hidden="1" customWidth="1"/>
    <col min="8203" max="8203" width="25.42578125" style="17" customWidth="1"/>
    <col min="8204" max="8206" width="0" style="17" hidden="1" customWidth="1"/>
    <col min="8207" max="8207" width="20.28515625" style="17" customWidth="1"/>
    <col min="8208" max="8214" width="10.28515625" style="17" customWidth="1"/>
    <col min="8215" max="8215" width="12.5703125" style="17" customWidth="1"/>
    <col min="8216" max="8216" width="5.7109375" style="17" customWidth="1"/>
    <col min="8217" max="8217" width="12.5703125" style="17" customWidth="1"/>
    <col min="8218" max="8218" width="16.42578125" style="17" customWidth="1"/>
    <col min="8219" max="8452" width="9.140625" style="17"/>
    <col min="8453" max="8453" width="4.85546875" style="17" customWidth="1"/>
    <col min="8454" max="8455" width="0" style="17" hidden="1" customWidth="1"/>
    <col min="8456" max="8456" width="17.85546875" style="17" customWidth="1"/>
    <col min="8457" max="8458" width="0" style="17" hidden="1" customWidth="1"/>
    <col min="8459" max="8459" width="25.42578125" style="17" customWidth="1"/>
    <col min="8460" max="8462" width="0" style="17" hidden="1" customWidth="1"/>
    <col min="8463" max="8463" width="20.28515625" style="17" customWidth="1"/>
    <col min="8464" max="8470" width="10.28515625" style="17" customWidth="1"/>
    <col min="8471" max="8471" width="12.5703125" style="17" customWidth="1"/>
    <col min="8472" max="8472" width="5.7109375" style="17" customWidth="1"/>
    <col min="8473" max="8473" width="12.5703125" style="17" customWidth="1"/>
    <col min="8474" max="8474" width="16.42578125" style="17" customWidth="1"/>
    <col min="8475" max="8708" width="9.140625" style="17"/>
    <col min="8709" max="8709" width="4.85546875" style="17" customWidth="1"/>
    <col min="8710" max="8711" width="0" style="17" hidden="1" customWidth="1"/>
    <col min="8712" max="8712" width="17.85546875" style="17" customWidth="1"/>
    <col min="8713" max="8714" width="0" style="17" hidden="1" customWidth="1"/>
    <col min="8715" max="8715" width="25.42578125" style="17" customWidth="1"/>
    <col min="8716" max="8718" width="0" style="17" hidden="1" customWidth="1"/>
    <col min="8719" max="8719" width="20.28515625" style="17" customWidth="1"/>
    <col min="8720" max="8726" width="10.28515625" style="17" customWidth="1"/>
    <col min="8727" max="8727" width="12.5703125" style="17" customWidth="1"/>
    <col min="8728" max="8728" width="5.7109375" style="17" customWidth="1"/>
    <col min="8729" max="8729" width="12.5703125" style="17" customWidth="1"/>
    <col min="8730" max="8730" width="16.42578125" style="17" customWidth="1"/>
    <col min="8731" max="8964" width="9.140625" style="17"/>
    <col min="8965" max="8965" width="4.85546875" style="17" customWidth="1"/>
    <col min="8966" max="8967" width="0" style="17" hidden="1" customWidth="1"/>
    <col min="8968" max="8968" width="17.85546875" style="17" customWidth="1"/>
    <col min="8969" max="8970" width="0" style="17" hidden="1" customWidth="1"/>
    <col min="8971" max="8971" width="25.42578125" style="17" customWidth="1"/>
    <col min="8972" max="8974" width="0" style="17" hidden="1" customWidth="1"/>
    <col min="8975" max="8975" width="20.28515625" style="17" customWidth="1"/>
    <col min="8976" max="8982" width="10.28515625" style="17" customWidth="1"/>
    <col min="8983" max="8983" width="12.5703125" style="17" customWidth="1"/>
    <col min="8984" max="8984" width="5.7109375" style="17" customWidth="1"/>
    <col min="8985" max="8985" width="12.5703125" style="17" customWidth="1"/>
    <col min="8986" max="8986" width="16.42578125" style="17" customWidth="1"/>
    <col min="8987" max="9220" width="9.140625" style="17"/>
    <col min="9221" max="9221" width="4.85546875" style="17" customWidth="1"/>
    <col min="9222" max="9223" width="0" style="17" hidden="1" customWidth="1"/>
    <col min="9224" max="9224" width="17.85546875" style="17" customWidth="1"/>
    <col min="9225" max="9226" width="0" style="17" hidden="1" customWidth="1"/>
    <col min="9227" max="9227" width="25.42578125" style="17" customWidth="1"/>
    <col min="9228" max="9230" width="0" style="17" hidden="1" customWidth="1"/>
    <col min="9231" max="9231" width="20.28515625" style="17" customWidth="1"/>
    <col min="9232" max="9238" width="10.28515625" style="17" customWidth="1"/>
    <col min="9239" max="9239" width="12.5703125" style="17" customWidth="1"/>
    <col min="9240" max="9240" width="5.7109375" style="17" customWidth="1"/>
    <col min="9241" max="9241" width="12.5703125" style="17" customWidth="1"/>
    <col min="9242" max="9242" width="16.42578125" style="17" customWidth="1"/>
    <col min="9243" max="9476" width="9.140625" style="17"/>
    <col min="9477" max="9477" width="4.85546875" style="17" customWidth="1"/>
    <col min="9478" max="9479" width="0" style="17" hidden="1" customWidth="1"/>
    <col min="9480" max="9480" width="17.85546875" style="17" customWidth="1"/>
    <col min="9481" max="9482" width="0" style="17" hidden="1" customWidth="1"/>
    <col min="9483" max="9483" width="25.42578125" style="17" customWidth="1"/>
    <col min="9484" max="9486" width="0" style="17" hidden="1" customWidth="1"/>
    <col min="9487" max="9487" width="20.28515625" style="17" customWidth="1"/>
    <col min="9488" max="9494" width="10.28515625" style="17" customWidth="1"/>
    <col min="9495" max="9495" width="12.5703125" style="17" customWidth="1"/>
    <col min="9496" max="9496" width="5.7109375" style="17" customWidth="1"/>
    <col min="9497" max="9497" width="12.5703125" style="17" customWidth="1"/>
    <col min="9498" max="9498" width="16.42578125" style="17" customWidth="1"/>
    <col min="9499" max="9732" width="9.140625" style="17"/>
    <col min="9733" max="9733" width="4.85546875" style="17" customWidth="1"/>
    <col min="9734" max="9735" width="0" style="17" hidden="1" customWidth="1"/>
    <col min="9736" max="9736" width="17.85546875" style="17" customWidth="1"/>
    <col min="9737" max="9738" width="0" style="17" hidden="1" customWidth="1"/>
    <col min="9739" max="9739" width="25.42578125" style="17" customWidth="1"/>
    <col min="9740" max="9742" width="0" style="17" hidden="1" customWidth="1"/>
    <col min="9743" max="9743" width="20.28515625" style="17" customWidth="1"/>
    <col min="9744" max="9750" width="10.28515625" style="17" customWidth="1"/>
    <col min="9751" max="9751" width="12.5703125" style="17" customWidth="1"/>
    <col min="9752" max="9752" width="5.7109375" style="17" customWidth="1"/>
    <col min="9753" max="9753" width="12.5703125" style="17" customWidth="1"/>
    <col min="9754" max="9754" width="16.42578125" style="17" customWidth="1"/>
    <col min="9755" max="9988" width="9.140625" style="17"/>
    <col min="9989" max="9989" width="4.85546875" style="17" customWidth="1"/>
    <col min="9990" max="9991" width="0" style="17" hidden="1" customWidth="1"/>
    <col min="9992" max="9992" width="17.85546875" style="17" customWidth="1"/>
    <col min="9993" max="9994" width="0" style="17" hidden="1" customWidth="1"/>
    <col min="9995" max="9995" width="25.42578125" style="17" customWidth="1"/>
    <col min="9996" max="9998" width="0" style="17" hidden="1" customWidth="1"/>
    <col min="9999" max="9999" width="20.28515625" style="17" customWidth="1"/>
    <col min="10000" max="10006" width="10.28515625" style="17" customWidth="1"/>
    <col min="10007" max="10007" width="12.5703125" style="17" customWidth="1"/>
    <col min="10008" max="10008" width="5.7109375" style="17" customWidth="1"/>
    <col min="10009" max="10009" width="12.5703125" style="17" customWidth="1"/>
    <col min="10010" max="10010" width="16.42578125" style="17" customWidth="1"/>
    <col min="10011" max="10244" width="9.140625" style="17"/>
    <col min="10245" max="10245" width="4.85546875" style="17" customWidth="1"/>
    <col min="10246" max="10247" width="0" style="17" hidden="1" customWidth="1"/>
    <col min="10248" max="10248" width="17.85546875" style="17" customWidth="1"/>
    <col min="10249" max="10250" width="0" style="17" hidden="1" customWidth="1"/>
    <col min="10251" max="10251" width="25.42578125" style="17" customWidth="1"/>
    <col min="10252" max="10254" width="0" style="17" hidden="1" customWidth="1"/>
    <col min="10255" max="10255" width="20.28515625" style="17" customWidth="1"/>
    <col min="10256" max="10262" width="10.28515625" style="17" customWidth="1"/>
    <col min="10263" max="10263" width="12.5703125" style="17" customWidth="1"/>
    <col min="10264" max="10264" width="5.7109375" style="17" customWidth="1"/>
    <col min="10265" max="10265" width="12.5703125" style="17" customWidth="1"/>
    <col min="10266" max="10266" width="16.42578125" style="17" customWidth="1"/>
    <col min="10267" max="10500" width="9.140625" style="17"/>
    <col min="10501" max="10501" width="4.85546875" style="17" customWidth="1"/>
    <col min="10502" max="10503" width="0" style="17" hidden="1" customWidth="1"/>
    <col min="10504" max="10504" width="17.85546875" style="17" customWidth="1"/>
    <col min="10505" max="10506" width="0" style="17" hidden="1" customWidth="1"/>
    <col min="10507" max="10507" width="25.42578125" style="17" customWidth="1"/>
    <col min="10508" max="10510" width="0" style="17" hidden="1" customWidth="1"/>
    <col min="10511" max="10511" width="20.28515625" style="17" customWidth="1"/>
    <col min="10512" max="10518" width="10.28515625" style="17" customWidth="1"/>
    <col min="10519" max="10519" width="12.5703125" style="17" customWidth="1"/>
    <col min="10520" max="10520" width="5.7109375" style="17" customWidth="1"/>
    <col min="10521" max="10521" width="12.5703125" style="17" customWidth="1"/>
    <col min="10522" max="10522" width="16.42578125" style="17" customWidth="1"/>
    <col min="10523" max="10756" width="9.140625" style="17"/>
    <col min="10757" max="10757" width="4.85546875" style="17" customWidth="1"/>
    <col min="10758" max="10759" width="0" style="17" hidden="1" customWidth="1"/>
    <col min="10760" max="10760" width="17.85546875" style="17" customWidth="1"/>
    <col min="10761" max="10762" width="0" style="17" hidden="1" customWidth="1"/>
    <col min="10763" max="10763" width="25.42578125" style="17" customWidth="1"/>
    <col min="10764" max="10766" width="0" style="17" hidden="1" customWidth="1"/>
    <col min="10767" max="10767" width="20.28515625" style="17" customWidth="1"/>
    <col min="10768" max="10774" width="10.28515625" style="17" customWidth="1"/>
    <col min="10775" max="10775" width="12.5703125" style="17" customWidth="1"/>
    <col min="10776" max="10776" width="5.7109375" style="17" customWidth="1"/>
    <col min="10777" max="10777" width="12.5703125" style="17" customWidth="1"/>
    <col min="10778" max="10778" width="16.42578125" style="17" customWidth="1"/>
    <col min="10779" max="11012" width="9.140625" style="17"/>
    <col min="11013" max="11013" width="4.85546875" style="17" customWidth="1"/>
    <col min="11014" max="11015" width="0" style="17" hidden="1" customWidth="1"/>
    <col min="11016" max="11016" width="17.85546875" style="17" customWidth="1"/>
    <col min="11017" max="11018" width="0" style="17" hidden="1" customWidth="1"/>
    <col min="11019" max="11019" width="25.42578125" style="17" customWidth="1"/>
    <col min="11020" max="11022" width="0" style="17" hidden="1" customWidth="1"/>
    <col min="11023" max="11023" width="20.28515625" style="17" customWidth="1"/>
    <col min="11024" max="11030" width="10.28515625" style="17" customWidth="1"/>
    <col min="11031" max="11031" width="12.5703125" style="17" customWidth="1"/>
    <col min="11032" max="11032" width="5.7109375" style="17" customWidth="1"/>
    <col min="11033" max="11033" width="12.5703125" style="17" customWidth="1"/>
    <col min="11034" max="11034" width="16.42578125" style="17" customWidth="1"/>
    <col min="11035" max="11268" width="9.140625" style="17"/>
    <col min="11269" max="11269" width="4.85546875" style="17" customWidth="1"/>
    <col min="11270" max="11271" width="0" style="17" hidden="1" customWidth="1"/>
    <col min="11272" max="11272" width="17.85546875" style="17" customWidth="1"/>
    <col min="11273" max="11274" width="0" style="17" hidden="1" customWidth="1"/>
    <col min="11275" max="11275" width="25.42578125" style="17" customWidth="1"/>
    <col min="11276" max="11278" width="0" style="17" hidden="1" customWidth="1"/>
    <col min="11279" max="11279" width="20.28515625" style="17" customWidth="1"/>
    <col min="11280" max="11286" width="10.28515625" style="17" customWidth="1"/>
    <col min="11287" max="11287" width="12.5703125" style="17" customWidth="1"/>
    <col min="11288" max="11288" width="5.7109375" style="17" customWidth="1"/>
    <col min="11289" max="11289" width="12.5703125" style="17" customWidth="1"/>
    <col min="11290" max="11290" width="16.42578125" style="17" customWidth="1"/>
    <col min="11291" max="11524" width="9.140625" style="17"/>
    <col min="11525" max="11525" width="4.85546875" style="17" customWidth="1"/>
    <col min="11526" max="11527" width="0" style="17" hidden="1" customWidth="1"/>
    <col min="11528" max="11528" width="17.85546875" style="17" customWidth="1"/>
    <col min="11529" max="11530" width="0" style="17" hidden="1" customWidth="1"/>
    <col min="11531" max="11531" width="25.42578125" style="17" customWidth="1"/>
    <col min="11532" max="11534" width="0" style="17" hidden="1" customWidth="1"/>
    <col min="11535" max="11535" width="20.28515625" style="17" customWidth="1"/>
    <col min="11536" max="11542" width="10.28515625" style="17" customWidth="1"/>
    <col min="11543" max="11543" width="12.5703125" style="17" customWidth="1"/>
    <col min="11544" max="11544" width="5.7109375" style="17" customWidth="1"/>
    <col min="11545" max="11545" width="12.5703125" style="17" customWidth="1"/>
    <col min="11546" max="11546" width="16.42578125" style="17" customWidth="1"/>
    <col min="11547" max="11780" width="9.140625" style="17"/>
    <col min="11781" max="11781" width="4.85546875" style="17" customWidth="1"/>
    <col min="11782" max="11783" width="0" style="17" hidden="1" customWidth="1"/>
    <col min="11784" max="11784" width="17.85546875" style="17" customWidth="1"/>
    <col min="11785" max="11786" width="0" style="17" hidden="1" customWidth="1"/>
    <col min="11787" max="11787" width="25.42578125" style="17" customWidth="1"/>
    <col min="11788" max="11790" width="0" style="17" hidden="1" customWidth="1"/>
    <col min="11791" max="11791" width="20.28515625" style="17" customWidth="1"/>
    <col min="11792" max="11798" width="10.28515625" style="17" customWidth="1"/>
    <col min="11799" max="11799" width="12.5703125" style="17" customWidth="1"/>
    <col min="11800" max="11800" width="5.7109375" style="17" customWidth="1"/>
    <col min="11801" max="11801" width="12.5703125" style="17" customWidth="1"/>
    <col min="11802" max="11802" width="16.42578125" style="17" customWidth="1"/>
    <col min="11803" max="12036" width="9.140625" style="17"/>
    <col min="12037" max="12037" width="4.85546875" style="17" customWidth="1"/>
    <col min="12038" max="12039" width="0" style="17" hidden="1" customWidth="1"/>
    <col min="12040" max="12040" width="17.85546875" style="17" customWidth="1"/>
    <col min="12041" max="12042" width="0" style="17" hidden="1" customWidth="1"/>
    <col min="12043" max="12043" width="25.42578125" style="17" customWidth="1"/>
    <col min="12044" max="12046" width="0" style="17" hidden="1" customWidth="1"/>
    <col min="12047" max="12047" width="20.28515625" style="17" customWidth="1"/>
    <col min="12048" max="12054" width="10.28515625" style="17" customWidth="1"/>
    <col min="12055" max="12055" width="12.5703125" style="17" customWidth="1"/>
    <col min="12056" max="12056" width="5.7109375" style="17" customWidth="1"/>
    <col min="12057" max="12057" width="12.5703125" style="17" customWidth="1"/>
    <col min="12058" max="12058" width="16.42578125" style="17" customWidth="1"/>
    <col min="12059" max="12292" width="9.140625" style="17"/>
    <col min="12293" max="12293" width="4.85546875" style="17" customWidth="1"/>
    <col min="12294" max="12295" width="0" style="17" hidden="1" customWidth="1"/>
    <col min="12296" max="12296" width="17.85546875" style="17" customWidth="1"/>
    <col min="12297" max="12298" width="0" style="17" hidden="1" customWidth="1"/>
    <col min="12299" max="12299" width="25.42578125" style="17" customWidth="1"/>
    <col min="12300" max="12302" width="0" style="17" hidden="1" customWidth="1"/>
    <col min="12303" max="12303" width="20.28515625" style="17" customWidth="1"/>
    <col min="12304" max="12310" width="10.28515625" style="17" customWidth="1"/>
    <col min="12311" max="12311" width="12.5703125" style="17" customWidth="1"/>
    <col min="12312" max="12312" width="5.7109375" style="17" customWidth="1"/>
    <col min="12313" max="12313" width="12.5703125" style="17" customWidth="1"/>
    <col min="12314" max="12314" width="16.42578125" style="17" customWidth="1"/>
    <col min="12315" max="12548" width="9.140625" style="17"/>
    <col min="12549" max="12549" width="4.85546875" style="17" customWidth="1"/>
    <col min="12550" max="12551" width="0" style="17" hidden="1" customWidth="1"/>
    <col min="12552" max="12552" width="17.85546875" style="17" customWidth="1"/>
    <col min="12553" max="12554" width="0" style="17" hidden="1" customWidth="1"/>
    <col min="12555" max="12555" width="25.42578125" style="17" customWidth="1"/>
    <col min="12556" max="12558" width="0" style="17" hidden="1" customWidth="1"/>
    <col min="12559" max="12559" width="20.28515625" style="17" customWidth="1"/>
    <col min="12560" max="12566" width="10.28515625" style="17" customWidth="1"/>
    <col min="12567" max="12567" width="12.5703125" style="17" customWidth="1"/>
    <col min="12568" max="12568" width="5.7109375" style="17" customWidth="1"/>
    <col min="12569" max="12569" width="12.5703125" style="17" customWidth="1"/>
    <col min="12570" max="12570" width="16.42578125" style="17" customWidth="1"/>
    <col min="12571" max="12804" width="9.140625" style="17"/>
    <col min="12805" max="12805" width="4.85546875" style="17" customWidth="1"/>
    <col min="12806" max="12807" width="0" style="17" hidden="1" customWidth="1"/>
    <col min="12808" max="12808" width="17.85546875" style="17" customWidth="1"/>
    <col min="12809" max="12810" width="0" style="17" hidden="1" customWidth="1"/>
    <col min="12811" max="12811" width="25.42578125" style="17" customWidth="1"/>
    <col min="12812" max="12814" width="0" style="17" hidden="1" customWidth="1"/>
    <col min="12815" max="12815" width="20.28515625" style="17" customWidth="1"/>
    <col min="12816" max="12822" width="10.28515625" style="17" customWidth="1"/>
    <col min="12823" max="12823" width="12.5703125" style="17" customWidth="1"/>
    <col min="12824" max="12824" width="5.7109375" style="17" customWidth="1"/>
    <col min="12825" max="12825" width="12.5703125" style="17" customWidth="1"/>
    <col min="12826" max="12826" width="16.42578125" style="17" customWidth="1"/>
    <col min="12827" max="13060" width="9.140625" style="17"/>
    <col min="13061" max="13061" width="4.85546875" style="17" customWidth="1"/>
    <col min="13062" max="13063" width="0" style="17" hidden="1" customWidth="1"/>
    <col min="13064" max="13064" width="17.85546875" style="17" customWidth="1"/>
    <col min="13065" max="13066" width="0" style="17" hidden="1" customWidth="1"/>
    <col min="13067" max="13067" width="25.42578125" style="17" customWidth="1"/>
    <col min="13068" max="13070" width="0" style="17" hidden="1" customWidth="1"/>
    <col min="13071" max="13071" width="20.28515625" style="17" customWidth="1"/>
    <col min="13072" max="13078" width="10.28515625" style="17" customWidth="1"/>
    <col min="13079" max="13079" width="12.5703125" style="17" customWidth="1"/>
    <col min="13080" max="13080" width="5.7109375" style="17" customWidth="1"/>
    <col min="13081" max="13081" width="12.5703125" style="17" customWidth="1"/>
    <col min="13082" max="13082" width="16.42578125" style="17" customWidth="1"/>
    <col min="13083" max="13316" width="9.140625" style="17"/>
    <col min="13317" max="13317" width="4.85546875" style="17" customWidth="1"/>
    <col min="13318" max="13319" width="0" style="17" hidden="1" customWidth="1"/>
    <col min="13320" max="13320" width="17.85546875" style="17" customWidth="1"/>
    <col min="13321" max="13322" width="0" style="17" hidden="1" customWidth="1"/>
    <col min="13323" max="13323" width="25.42578125" style="17" customWidth="1"/>
    <col min="13324" max="13326" width="0" style="17" hidden="1" customWidth="1"/>
    <col min="13327" max="13327" width="20.28515625" style="17" customWidth="1"/>
    <col min="13328" max="13334" width="10.28515625" style="17" customWidth="1"/>
    <col min="13335" max="13335" width="12.5703125" style="17" customWidth="1"/>
    <col min="13336" max="13336" width="5.7109375" style="17" customWidth="1"/>
    <col min="13337" max="13337" width="12.5703125" style="17" customWidth="1"/>
    <col min="13338" max="13338" width="16.42578125" style="17" customWidth="1"/>
    <col min="13339" max="13572" width="9.140625" style="17"/>
    <col min="13573" max="13573" width="4.85546875" style="17" customWidth="1"/>
    <col min="13574" max="13575" width="0" style="17" hidden="1" customWidth="1"/>
    <col min="13576" max="13576" width="17.85546875" style="17" customWidth="1"/>
    <col min="13577" max="13578" width="0" style="17" hidden="1" customWidth="1"/>
    <col min="13579" max="13579" width="25.42578125" style="17" customWidth="1"/>
    <col min="13580" max="13582" width="0" style="17" hidden="1" customWidth="1"/>
    <col min="13583" max="13583" width="20.28515625" style="17" customWidth="1"/>
    <col min="13584" max="13590" width="10.28515625" style="17" customWidth="1"/>
    <col min="13591" max="13591" width="12.5703125" style="17" customWidth="1"/>
    <col min="13592" max="13592" width="5.7109375" style="17" customWidth="1"/>
    <col min="13593" max="13593" width="12.5703125" style="17" customWidth="1"/>
    <col min="13594" max="13594" width="16.42578125" style="17" customWidth="1"/>
    <col min="13595" max="13828" width="9.140625" style="17"/>
    <col min="13829" max="13829" width="4.85546875" style="17" customWidth="1"/>
    <col min="13830" max="13831" width="0" style="17" hidden="1" customWidth="1"/>
    <col min="13832" max="13832" width="17.85546875" style="17" customWidth="1"/>
    <col min="13833" max="13834" width="0" style="17" hidden="1" customWidth="1"/>
    <col min="13835" max="13835" width="25.42578125" style="17" customWidth="1"/>
    <col min="13836" max="13838" width="0" style="17" hidden="1" customWidth="1"/>
    <col min="13839" max="13839" width="20.28515625" style="17" customWidth="1"/>
    <col min="13840" max="13846" width="10.28515625" style="17" customWidth="1"/>
    <col min="13847" max="13847" width="12.5703125" style="17" customWidth="1"/>
    <col min="13848" max="13848" width="5.7109375" style="17" customWidth="1"/>
    <col min="13849" max="13849" width="12.5703125" style="17" customWidth="1"/>
    <col min="13850" max="13850" width="16.42578125" style="17" customWidth="1"/>
    <col min="13851" max="14084" width="9.140625" style="17"/>
    <col min="14085" max="14085" width="4.85546875" style="17" customWidth="1"/>
    <col min="14086" max="14087" width="0" style="17" hidden="1" customWidth="1"/>
    <col min="14088" max="14088" width="17.85546875" style="17" customWidth="1"/>
    <col min="14089" max="14090" width="0" style="17" hidden="1" customWidth="1"/>
    <col min="14091" max="14091" width="25.42578125" style="17" customWidth="1"/>
    <col min="14092" max="14094" width="0" style="17" hidden="1" customWidth="1"/>
    <col min="14095" max="14095" width="20.28515625" style="17" customWidth="1"/>
    <col min="14096" max="14102" width="10.28515625" style="17" customWidth="1"/>
    <col min="14103" max="14103" width="12.5703125" style="17" customWidth="1"/>
    <col min="14104" max="14104" width="5.7109375" style="17" customWidth="1"/>
    <col min="14105" max="14105" width="12.5703125" style="17" customWidth="1"/>
    <col min="14106" max="14106" width="16.42578125" style="17" customWidth="1"/>
    <col min="14107" max="14340" width="9.140625" style="17"/>
    <col min="14341" max="14341" width="4.85546875" style="17" customWidth="1"/>
    <col min="14342" max="14343" width="0" style="17" hidden="1" customWidth="1"/>
    <col min="14344" max="14344" width="17.85546875" style="17" customWidth="1"/>
    <col min="14345" max="14346" width="0" style="17" hidden="1" customWidth="1"/>
    <col min="14347" max="14347" width="25.42578125" style="17" customWidth="1"/>
    <col min="14348" max="14350" width="0" style="17" hidden="1" customWidth="1"/>
    <col min="14351" max="14351" width="20.28515625" style="17" customWidth="1"/>
    <col min="14352" max="14358" width="10.28515625" style="17" customWidth="1"/>
    <col min="14359" max="14359" width="12.5703125" style="17" customWidth="1"/>
    <col min="14360" max="14360" width="5.7109375" style="17" customWidth="1"/>
    <col min="14361" max="14361" width="12.5703125" style="17" customWidth="1"/>
    <col min="14362" max="14362" width="16.42578125" style="17" customWidth="1"/>
    <col min="14363" max="14596" width="9.140625" style="17"/>
    <col min="14597" max="14597" width="4.85546875" style="17" customWidth="1"/>
    <col min="14598" max="14599" width="0" style="17" hidden="1" customWidth="1"/>
    <col min="14600" max="14600" width="17.85546875" style="17" customWidth="1"/>
    <col min="14601" max="14602" width="0" style="17" hidden="1" customWidth="1"/>
    <col min="14603" max="14603" width="25.42578125" style="17" customWidth="1"/>
    <col min="14604" max="14606" width="0" style="17" hidden="1" customWidth="1"/>
    <col min="14607" max="14607" width="20.28515625" style="17" customWidth="1"/>
    <col min="14608" max="14614" width="10.28515625" style="17" customWidth="1"/>
    <col min="14615" max="14615" width="12.5703125" style="17" customWidth="1"/>
    <col min="14616" max="14616" width="5.7109375" style="17" customWidth="1"/>
    <col min="14617" max="14617" width="12.5703125" style="17" customWidth="1"/>
    <col min="14618" max="14618" width="16.42578125" style="17" customWidth="1"/>
    <col min="14619" max="14852" width="9.140625" style="17"/>
    <col min="14853" max="14853" width="4.85546875" style="17" customWidth="1"/>
    <col min="14854" max="14855" width="0" style="17" hidden="1" customWidth="1"/>
    <col min="14856" max="14856" width="17.85546875" style="17" customWidth="1"/>
    <col min="14857" max="14858" width="0" style="17" hidden="1" customWidth="1"/>
    <col min="14859" max="14859" width="25.42578125" style="17" customWidth="1"/>
    <col min="14860" max="14862" width="0" style="17" hidden="1" customWidth="1"/>
    <col min="14863" max="14863" width="20.28515625" style="17" customWidth="1"/>
    <col min="14864" max="14870" width="10.28515625" style="17" customWidth="1"/>
    <col min="14871" max="14871" width="12.5703125" style="17" customWidth="1"/>
    <col min="14872" max="14872" width="5.7109375" style="17" customWidth="1"/>
    <col min="14873" max="14873" width="12.5703125" style="17" customWidth="1"/>
    <col min="14874" max="14874" width="16.42578125" style="17" customWidth="1"/>
    <col min="14875" max="15108" width="9.140625" style="17"/>
    <col min="15109" max="15109" width="4.85546875" style="17" customWidth="1"/>
    <col min="15110" max="15111" width="0" style="17" hidden="1" customWidth="1"/>
    <col min="15112" max="15112" width="17.85546875" style="17" customWidth="1"/>
    <col min="15113" max="15114" width="0" style="17" hidden="1" customWidth="1"/>
    <col min="15115" max="15115" width="25.42578125" style="17" customWidth="1"/>
    <col min="15116" max="15118" width="0" style="17" hidden="1" customWidth="1"/>
    <col min="15119" max="15119" width="20.28515625" style="17" customWidth="1"/>
    <col min="15120" max="15126" width="10.28515625" style="17" customWidth="1"/>
    <col min="15127" max="15127" width="12.5703125" style="17" customWidth="1"/>
    <col min="15128" max="15128" width="5.7109375" style="17" customWidth="1"/>
    <col min="15129" max="15129" width="12.5703125" style="17" customWidth="1"/>
    <col min="15130" max="15130" width="16.42578125" style="17" customWidth="1"/>
    <col min="15131" max="15364" width="9.140625" style="17"/>
    <col min="15365" max="15365" width="4.85546875" style="17" customWidth="1"/>
    <col min="15366" max="15367" width="0" style="17" hidden="1" customWidth="1"/>
    <col min="15368" max="15368" width="17.85546875" style="17" customWidth="1"/>
    <col min="15369" max="15370" width="0" style="17" hidden="1" customWidth="1"/>
    <col min="15371" max="15371" width="25.42578125" style="17" customWidth="1"/>
    <col min="15372" max="15374" width="0" style="17" hidden="1" customWidth="1"/>
    <col min="15375" max="15375" width="20.28515625" style="17" customWidth="1"/>
    <col min="15376" max="15382" width="10.28515625" style="17" customWidth="1"/>
    <col min="15383" max="15383" width="12.5703125" style="17" customWidth="1"/>
    <col min="15384" max="15384" width="5.7109375" style="17" customWidth="1"/>
    <col min="15385" max="15385" width="12.5703125" style="17" customWidth="1"/>
    <col min="15386" max="15386" width="16.42578125" style="17" customWidth="1"/>
    <col min="15387" max="15620" width="9.140625" style="17"/>
    <col min="15621" max="15621" width="4.85546875" style="17" customWidth="1"/>
    <col min="15622" max="15623" width="0" style="17" hidden="1" customWidth="1"/>
    <col min="15624" max="15624" width="17.85546875" style="17" customWidth="1"/>
    <col min="15625" max="15626" width="0" style="17" hidden="1" customWidth="1"/>
    <col min="15627" max="15627" width="25.42578125" style="17" customWidth="1"/>
    <col min="15628" max="15630" width="0" style="17" hidden="1" customWidth="1"/>
    <col min="15631" max="15631" width="20.28515625" style="17" customWidth="1"/>
    <col min="15632" max="15638" width="10.28515625" style="17" customWidth="1"/>
    <col min="15639" max="15639" width="12.5703125" style="17" customWidth="1"/>
    <col min="15640" max="15640" width="5.7109375" style="17" customWidth="1"/>
    <col min="15641" max="15641" width="12.5703125" style="17" customWidth="1"/>
    <col min="15642" max="15642" width="16.42578125" style="17" customWidth="1"/>
    <col min="15643" max="15876" width="9.140625" style="17"/>
    <col min="15877" max="15877" width="4.85546875" style="17" customWidth="1"/>
    <col min="15878" max="15879" width="0" style="17" hidden="1" customWidth="1"/>
    <col min="15880" max="15880" width="17.85546875" style="17" customWidth="1"/>
    <col min="15881" max="15882" width="0" style="17" hidden="1" customWidth="1"/>
    <col min="15883" max="15883" width="25.42578125" style="17" customWidth="1"/>
    <col min="15884" max="15886" width="0" style="17" hidden="1" customWidth="1"/>
    <col min="15887" max="15887" width="20.28515625" style="17" customWidth="1"/>
    <col min="15888" max="15894" width="10.28515625" style="17" customWidth="1"/>
    <col min="15895" max="15895" width="12.5703125" style="17" customWidth="1"/>
    <col min="15896" max="15896" width="5.7109375" style="17" customWidth="1"/>
    <col min="15897" max="15897" width="12.5703125" style="17" customWidth="1"/>
    <col min="15898" max="15898" width="16.42578125" style="17" customWidth="1"/>
    <col min="15899" max="16132" width="9.140625" style="17"/>
    <col min="16133" max="16133" width="4.85546875" style="17" customWidth="1"/>
    <col min="16134" max="16135" width="0" style="17" hidden="1" customWidth="1"/>
    <col min="16136" max="16136" width="17.85546875" style="17" customWidth="1"/>
    <col min="16137" max="16138" width="0" style="17" hidden="1" customWidth="1"/>
    <col min="16139" max="16139" width="25.42578125" style="17" customWidth="1"/>
    <col min="16140" max="16142" width="0" style="17" hidden="1" customWidth="1"/>
    <col min="16143" max="16143" width="20.28515625" style="17" customWidth="1"/>
    <col min="16144" max="16150" width="10.28515625" style="17" customWidth="1"/>
    <col min="16151" max="16151" width="12.5703125" style="17" customWidth="1"/>
    <col min="16152" max="16152" width="5.7109375" style="17" customWidth="1"/>
    <col min="16153" max="16153" width="12.5703125" style="17" customWidth="1"/>
    <col min="16154" max="16154" width="16.42578125" style="17" customWidth="1"/>
    <col min="16155" max="16384" width="9.140625" style="17"/>
  </cols>
  <sheetData>
    <row r="1" spans="1:26" ht="54.75" customHeight="1">
      <c r="A1" s="367" t="s">
        <v>737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</row>
    <row r="2" spans="1:26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242"/>
    </row>
    <row r="3" spans="1:26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243"/>
    </row>
    <row r="4" spans="1:26" s="20" customFormat="1" ht="20.25" customHeight="1">
      <c r="A4" s="370" t="s">
        <v>396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244"/>
    </row>
    <row r="5" spans="1:26" ht="12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Y5" s="234"/>
    </row>
    <row r="6" spans="1:26" s="249" customFormat="1" ht="15" customHeight="1" thickBot="1">
      <c r="A6" s="240" t="s">
        <v>46</v>
      </c>
      <c r="B6" s="246"/>
      <c r="C6" s="246"/>
      <c r="D6" s="247"/>
      <c r="E6" s="247"/>
      <c r="F6" s="247"/>
      <c r="G6" s="247"/>
      <c r="H6" s="247"/>
      <c r="I6" s="248"/>
      <c r="J6" s="248"/>
      <c r="K6" s="246"/>
      <c r="Y6" s="234" t="s">
        <v>239</v>
      </c>
      <c r="Z6" s="250"/>
    </row>
    <row r="7" spans="1:26" s="22" customFormat="1" ht="20.100000000000001" customHeight="1">
      <c r="A7" s="380" t="s">
        <v>27</v>
      </c>
      <c r="B7" s="382" t="s">
        <v>2</v>
      </c>
      <c r="C7" s="382"/>
      <c r="D7" s="373" t="s">
        <v>14</v>
      </c>
      <c r="E7" s="373" t="s">
        <v>3</v>
      </c>
      <c r="F7" s="371" t="s">
        <v>13</v>
      </c>
      <c r="G7" s="373" t="s">
        <v>15</v>
      </c>
      <c r="H7" s="373" t="s">
        <v>3</v>
      </c>
      <c r="I7" s="373" t="s">
        <v>4</v>
      </c>
      <c r="J7" s="282"/>
      <c r="K7" s="375" t="s">
        <v>6</v>
      </c>
      <c r="L7" s="377" t="s">
        <v>435</v>
      </c>
      <c r="M7" s="378"/>
      <c r="N7" s="378"/>
      <c r="O7" s="378"/>
      <c r="P7" s="379"/>
      <c r="Q7" s="377" t="s">
        <v>436</v>
      </c>
      <c r="R7" s="378"/>
      <c r="S7" s="378"/>
      <c r="T7" s="378"/>
      <c r="U7" s="378"/>
      <c r="V7" s="379"/>
      <c r="W7" s="384" t="s">
        <v>397</v>
      </c>
      <c r="X7" s="386" t="s">
        <v>398</v>
      </c>
      <c r="Y7" s="360" t="s">
        <v>399</v>
      </c>
      <c r="Z7" s="251"/>
    </row>
    <row r="8" spans="1:26" s="22" customFormat="1" ht="39.950000000000003" customHeight="1" thickBot="1">
      <c r="A8" s="381"/>
      <c r="B8" s="383"/>
      <c r="C8" s="383"/>
      <c r="D8" s="374"/>
      <c r="E8" s="374"/>
      <c r="F8" s="372"/>
      <c r="G8" s="374"/>
      <c r="H8" s="374"/>
      <c r="I8" s="374"/>
      <c r="J8" s="283"/>
      <c r="K8" s="376"/>
      <c r="L8" s="252" t="s">
        <v>400</v>
      </c>
      <c r="M8" s="335" t="s">
        <v>720</v>
      </c>
      <c r="N8" s="253" t="s">
        <v>401</v>
      </c>
      <c r="O8" s="334" t="s">
        <v>721</v>
      </c>
      <c r="P8" s="254" t="s">
        <v>402</v>
      </c>
      <c r="Q8" s="252" t="s">
        <v>400</v>
      </c>
      <c r="R8" s="253" t="s">
        <v>403</v>
      </c>
      <c r="S8" s="253" t="s">
        <v>722</v>
      </c>
      <c r="T8" s="253" t="s">
        <v>401</v>
      </c>
      <c r="U8" s="254" t="s">
        <v>402</v>
      </c>
      <c r="V8" s="254" t="s">
        <v>723</v>
      </c>
      <c r="W8" s="385"/>
      <c r="X8" s="387"/>
      <c r="Y8" s="361"/>
      <c r="Z8" s="251"/>
    </row>
    <row r="9" spans="1:26" s="22" customFormat="1" ht="49.5" customHeight="1">
      <c r="A9" s="362">
        <v>1</v>
      </c>
      <c r="B9" s="255"/>
      <c r="C9" s="255"/>
      <c r="D9" s="527" t="s">
        <v>747</v>
      </c>
      <c r="E9" s="528" t="s">
        <v>405</v>
      </c>
      <c r="F9" s="529" t="s">
        <v>39</v>
      </c>
      <c r="G9" s="530" t="s">
        <v>748</v>
      </c>
      <c r="H9" s="528" t="s">
        <v>407</v>
      </c>
      <c r="I9" s="529" t="s">
        <v>62</v>
      </c>
      <c r="J9" s="529" t="s">
        <v>370</v>
      </c>
      <c r="K9" s="531" t="s">
        <v>147</v>
      </c>
      <c r="L9" s="459">
        <v>67.941000000000003</v>
      </c>
      <c r="M9" s="460"/>
      <c r="N9" s="461"/>
      <c r="O9" s="462"/>
      <c r="P9" s="463"/>
      <c r="Q9" s="487">
        <v>65.489999999999995</v>
      </c>
      <c r="R9" s="461"/>
      <c r="S9" s="461"/>
      <c r="T9" s="461"/>
      <c r="U9" s="462"/>
      <c r="V9" s="463"/>
      <c r="W9" s="460">
        <f>L9+Q9</f>
        <v>133.43099999999998</v>
      </c>
      <c r="X9" s="465">
        <v>0</v>
      </c>
      <c r="Y9" s="524">
        <f>X10+X11+W10+W11</f>
        <v>280.14</v>
      </c>
      <c r="Z9" s="251"/>
    </row>
    <row r="10" spans="1:26" s="22" customFormat="1" ht="49.5" customHeight="1">
      <c r="A10" s="363"/>
      <c r="B10" s="69"/>
      <c r="C10" s="69"/>
      <c r="D10" s="527" t="s">
        <v>749</v>
      </c>
      <c r="E10" s="528" t="s">
        <v>409</v>
      </c>
      <c r="F10" s="529" t="s">
        <v>39</v>
      </c>
      <c r="G10" s="530" t="s">
        <v>750</v>
      </c>
      <c r="H10" s="528" t="s">
        <v>411</v>
      </c>
      <c r="I10" s="529" t="s">
        <v>62</v>
      </c>
      <c r="J10" s="529" t="s">
        <v>375</v>
      </c>
      <c r="K10" s="531" t="s">
        <v>147</v>
      </c>
      <c r="L10" s="466"/>
      <c r="M10" s="467"/>
      <c r="N10" s="468"/>
      <c r="O10" s="469"/>
      <c r="P10" s="514">
        <v>67.861999999999995</v>
      </c>
      <c r="Q10" s="505"/>
      <c r="R10" s="512"/>
      <c r="S10" s="512"/>
      <c r="T10" s="512"/>
      <c r="U10" s="513"/>
      <c r="V10" s="522">
        <v>67.376000000000005</v>
      </c>
      <c r="W10" s="479">
        <f>P10+V10</f>
        <v>135.238</v>
      </c>
      <c r="X10" s="508">
        <v>5.5</v>
      </c>
      <c r="Y10" s="510"/>
      <c r="Z10" s="251"/>
    </row>
    <row r="11" spans="1:26" s="22" customFormat="1" ht="49.5" customHeight="1" thickBot="1">
      <c r="A11" s="363"/>
      <c r="B11" s="256"/>
      <c r="C11" s="256"/>
      <c r="D11" s="527" t="s">
        <v>751</v>
      </c>
      <c r="E11" s="528" t="s">
        <v>84</v>
      </c>
      <c r="F11" s="529" t="s">
        <v>39</v>
      </c>
      <c r="G11" s="530" t="s">
        <v>752</v>
      </c>
      <c r="H11" s="528" t="s">
        <v>413</v>
      </c>
      <c r="I11" s="529" t="s">
        <v>62</v>
      </c>
      <c r="J11" s="529" t="s">
        <v>375</v>
      </c>
      <c r="K11" s="531" t="s">
        <v>147</v>
      </c>
      <c r="L11" s="472"/>
      <c r="M11" s="473"/>
      <c r="N11" s="474"/>
      <c r="O11" s="475"/>
      <c r="P11" s="502">
        <v>66.703000000000003</v>
      </c>
      <c r="Q11" s="494"/>
      <c r="R11" s="500"/>
      <c r="S11" s="500"/>
      <c r="T11" s="500"/>
      <c r="U11" s="501"/>
      <c r="V11" s="523">
        <v>67.198999999999998</v>
      </c>
      <c r="W11" s="477">
        <f>P11+V11</f>
        <v>133.90199999999999</v>
      </c>
      <c r="X11" s="509">
        <v>5.5</v>
      </c>
      <c r="Y11" s="526"/>
      <c r="Z11" s="251"/>
    </row>
    <row r="12" spans="1:26" s="22" customFormat="1" ht="49.5" customHeight="1">
      <c r="A12" s="362">
        <v>2</v>
      </c>
      <c r="B12" s="255"/>
      <c r="C12" s="255"/>
      <c r="D12" s="532" t="s">
        <v>753</v>
      </c>
      <c r="E12" s="533" t="s">
        <v>180</v>
      </c>
      <c r="F12" s="534" t="s">
        <v>38</v>
      </c>
      <c r="G12" s="535" t="s">
        <v>754</v>
      </c>
      <c r="H12" s="533" t="s">
        <v>92</v>
      </c>
      <c r="I12" s="534" t="s">
        <v>62</v>
      </c>
      <c r="J12" s="534" t="s">
        <v>375</v>
      </c>
      <c r="K12" s="536" t="s">
        <v>147</v>
      </c>
      <c r="L12" s="459">
        <v>65.441000000000003</v>
      </c>
      <c r="M12" s="460"/>
      <c r="N12" s="461"/>
      <c r="O12" s="462"/>
      <c r="P12" s="463"/>
      <c r="Q12" s="459"/>
      <c r="R12" s="504">
        <v>62.951000000000001</v>
      </c>
      <c r="S12" s="461"/>
      <c r="T12" s="461"/>
      <c r="U12" s="462"/>
      <c r="V12" s="463"/>
      <c r="W12" s="460">
        <f>L12+R12</f>
        <v>128.392</v>
      </c>
      <c r="X12" s="465">
        <v>1.5</v>
      </c>
      <c r="Y12" s="524">
        <f>W13+X13+W14+X14</f>
        <v>274.63800000000003</v>
      </c>
      <c r="Z12" s="251"/>
    </row>
    <row r="13" spans="1:26" s="22" customFormat="1" ht="49.5" customHeight="1">
      <c r="A13" s="363"/>
      <c r="B13" s="69"/>
      <c r="C13" s="69"/>
      <c r="D13" s="527" t="s">
        <v>755</v>
      </c>
      <c r="E13" s="528" t="s">
        <v>415</v>
      </c>
      <c r="F13" s="529" t="s">
        <v>38</v>
      </c>
      <c r="G13" s="530" t="s">
        <v>756</v>
      </c>
      <c r="H13" s="528" t="s">
        <v>417</v>
      </c>
      <c r="I13" s="529" t="s">
        <v>418</v>
      </c>
      <c r="J13" s="529" t="s">
        <v>370</v>
      </c>
      <c r="K13" s="537" t="s">
        <v>147</v>
      </c>
      <c r="L13" s="505">
        <v>67.745000000000005</v>
      </c>
      <c r="M13" s="467"/>
      <c r="N13" s="468"/>
      <c r="O13" s="469"/>
      <c r="P13" s="470"/>
      <c r="Q13" s="506">
        <v>69.706000000000003</v>
      </c>
      <c r="R13" s="468"/>
      <c r="S13" s="468"/>
      <c r="T13" s="468"/>
      <c r="U13" s="469"/>
      <c r="V13" s="470"/>
      <c r="W13" s="479">
        <f>L13+Q13</f>
        <v>137.45100000000002</v>
      </c>
      <c r="X13" s="508">
        <v>0</v>
      </c>
      <c r="Y13" s="510"/>
      <c r="Z13" s="251"/>
    </row>
    <row r="14" spans="1:26" s="22" customFormat="1" ht="49.5" customHeight="1" thickBot="1">
      <c r="A14" s="364"/>
      <c r="B14" s="261"/>
      <c r="C14" s="261"/>
      <c r="D14" s="538" t="s">
        <v>757</v>
      </c>
      <c r="E14" s="539" t="s">
        <v>420</v>
      </c>
      <c r="F14" s="540" t="s">
        <v>38</v>
      </c>
      <c r="G14" s="541" t="s">
        <v>758</v>
      </c>
      <c r="H14" s="539" t="s">
        <v>422</v>
      </c>
      <c r="I14" s="540" t="s">
        <v>62</v>
      </c>
      <c r="J14" s="540" t="s">
        <v>375</v>
      </c>
      <c r="K14" s="542" t="s">
        <v>147</v>
      </c>
      <c r="L14" s="472"/>
      <c r="M14" s="473"/>
      <c r="N14" s="500">
        <v>66.421999999999997</v>
      </c>
      <c r="O14" s="475"/>
      <c r="P14" s="476"/>
      <c r="Q14" s="472"/>
      <c r="R14" s="474"/>
      <c r="S14" s="474"/>
      <c r="T14" s="507">
        <v>66.765000000000001</v>
      </c>
      <c r="U14" s="475"/>
      <c r="V14" s="476"/>
      <c r="W14" s="477">
        <f>N14+T14</f>
        <v>133.18700000000001</v>
      </c>
      <c r="X14" s="509">
        <v>4</v>
      </c>
      <c r="Y14" s="526"/>
      <c r="Z14" s="251"/>
    </row>
    <row r="15" spans="1:26" s="22" customFormat="1" ht="49.5" customHeight="1">
      <c r="A15" s="363">
        <v>3</v>
      </c>
      <c r="B15" s="266"/>
      <c r="C15" s="266"/>
      <c r="D15" s="543" t="s">
        <v>759</v>
      </c>
      <c r="E15" s="544" t="s">
        <v>89</v>
      </c>
      <c r="F15" s="545" t="s">
        <v>38</v>
      </c>
      <c r="G15" s="546" t="s">
        <v>760</v>
      </c>
      <c r="H15" s="544" t="s">
        <v>90</v>
      </c>
      <c r="I15" s="545" t="s">
        <v>91</v>
      </c>
      <c r="J15" s="545" t="s">
        <v>83</v>
      </c>
      <c r="K15" s="547" t="s">
        <v>78</v>
      </c>
      <c r="L15" s="488">
        <v>67.843000000000004</v>
      </c>
      <c r="M15" s="464"/>
      <c r="N15" s="517"/>
      <c r="O15" s="518"/>
      <c r="P15" s="519"/>
      <c r="Q15" s="488"/>
      <c r="R15" s="520">
        <v>68.039000000000001</v>
      </c>
      <c r="S15" s="461"/>
      <c r="T15" s="461"/>
      <c r="U15" s="462"/>
      <c r="V15" s="463"/>
      <c r="W15" s="464">
        <f>L15+R15</f>
        <v>135.88200000000001</v>
      </c>
      <c r="X15" s="521">
        <v>1.5</v>
      </c>
      <c r="Y15" s="524">
        <f>X15+X16+W15+W16</f>
        <v>271.74700000000001</v>
      </c>
      <c r="Z15" s="251"/>
    </row>
    <row r="16" spans="1:26" s="22" customFormat="1" ht="49.5" customHeight="1">
      <c r="A16" s="363"/>
      <c r="B16" s="69"/>
      <c r="C16" s="69"/>
      <c r="D16" s="527" t="s">
        <v>761</v>
      </c>
      <c r="E16" s="528" t="s">
        <v>86</v>
      </c>
      <c r="F16" s="529" t="s">
        <v>38</v>
      </c>
      <c r="G16" s="530" t="s">
        <v>762</v>
      </c>
      <c r="H16" s="528" t="s">
        <v>87</v>
      </c>
      <c r="I16" s="529" t="s">
        <v>88</v>
      </c>
      <c r="J16" s="529" t="s">
        <v>83</v>
      </c>
      <c r="K16" s="531" t="s">
        <v>51</v>
      </c>
      <c r="L16" s="466"/>
      <c r="M16" s="479">
        <v>66.275000000000006</v>
      </c>
      <c r="N16" s="512"/>
      <c r="O16" s="513"/>
      <c r="P16" s="514"/>
      <c r="Q16" s="505"/>
      <c r="R16" s="512"/>
      <c r="S16" s="515">
        <v>65.09</v>
      </c>
      <c r="T16" s="468"/>
      <c r="U16" s="469"/>
      <c r="V16" s="470"/>
      <c r="W16" s="479">
        <f>M16+S16</f>
        <v>131.36500000000001</v>
      </c>
      <c r="X16" s="508">
        <v>3</v>
      </c>
      <c r="Y16" s="525"/>
      <c r="Z16" s="251"/>
    </row>
    <row r="17" spans="1:38" s="22" customFormat="1" ht="49.5" customHeight="1" thickBot="1">
      <c r="A17" s="363"/>
      <c r="B17" s="256"/>
      <c r="C17" s="256"/>
      <c r="D17" s="548" t="s">
        <v>763</v>
      </c>
      <c r="E17" s="549" t="s">
        <v>515</v>
      </c>
      <c r="F17" s="550" t="s">
        <v>8</v>
      </c>
      <c r="G17" s="551" t="s">
        <v>764</v>
      </c>
      <c r="H17" s="549" t="s">
        <v>521</v>
      </c>
      <c r="I17" s="550" t="s">
        <v>522</v>
      </c>
      <c r="J17" s="550" t="s">
        <v>519</v>
      </c>
      <c r="K17" s="552" t="s">
        <v>473</v>
      </c>
      <c r="L17" s="472">
        <v>64.069000000000003</v>
      </c>
      <c r="M17" s="473"/>
      <c r="N17" s="474"/>
      <c r="O17" s="475"/>
      <c r="P17" s="476"/>
      <c r="Q17" s="486">
        <v>65.391999999999996</v>
      </c>
      <c r="R17" s="474"/>
      <c r="S17" s="474"/>
      <c r="T17" s="474"/>
      <c r="U17" s="475"/>
      <c r="V17" s="476"/>
      <c r="W17" s="473">
        <f>L17+Q17</f>
        <v>129.46100000000001</v>
      </c>
      <c r="X17" s="478">
        <v>0</v>
      </c>
      <c r="Y17" s="511"/>
      <c r="Z17" s="251"/>
    </row>
    <row r="18" spans="1:38" s="22" customFormat="1" ht="49.5" customHeight="1">
      <c r="A18" s="362">
        <v>4</v>
      </c>
      <c r="B18" s="255"/>
      <c r="C18" s="255"/>
      <c r="D18" s="532" t="s">
        <v>765</v>
      </c>
      <c r="E18" s="533" t="s">
        <v>424</v>
      </c>
      <c r="F18" s="534" t="s">
        <v>38</v>
      </c>
      <c r="G18" s="535" t="s">
        <v>766</v>
      </c>
      <c r="H18" s="533" t="s">
        <v>426</v>
      </c>
      <c r="I18" s="534" t="s">
        <v>427</v>
      </c>
      <c r="J18" s="534" t="s">
        <v>428</v>
      </c>
      <c r="K18" s="536" t="s">
        <v>78</v>
      </c>
      <c r="L18" s="505">
        <v>69.069000000000003</v>
      </c>
      <c r="M18" s="479"/>
      <c r="N18" s="512"/>
      <c r="O18" s="513"/>
      <c r="P18" s="514"/>
      <c r="Q18" s="466"/>
      <c r="R18" s="515">
        <v>68.137</v>
      </c>
      <c r="S18" s="512"/>
      <c r="T18" s="512"/>
      <c r="U18" s="513"/>
      <c r="V18" s="470"/>
      <c r="W18" s="479">
        <f>L18+R18</f>
        <v>137.20600000000002</v>
      </c>
      <c r="X18" s="508">
        <v>1.5</v>
      </c>
      <c r="Y18" s="510">
        <f>W18+W19+X18+X19</f>
        <v>271.09800000000001</v>
      </c>
      <c r="Z18" s="251"/>
    </row>
    <row r="19" spans="1:38" s="22" customFormat="1" ht="49.5" customHeight="1" thickBot="1">
      <c r="A19" s="364"/>
      <c r="B19" s="261"/>
      <c r="C19" s="261"/>
      <c r="D19" s="538" t="s">
        <v>767</v>
      </c>
      <c r="E19" s="539" t="s">
        <v>430</v>
      </c>
      <c r="F19" s="540" t="s">
        <v>39</v>
      </c>
      <c r="G19" s="541" t="s">
        <v>768</v>
      </c>
      <c r="H19" s="539" t="s">
        <v>432</v>
      </c>
      <c r="I19" s="540" t="s">
        <v>433</v>
      </c>
      <c r="J19" s="540" t="s">
        <v>210</v>
      </c>
      <c r="K19" s="542" t="s">
        <v>434</v>
      </c>
      <c r="L19" s="494"/>
      <c r="M19" s="477"/>
      <c r="N19" s="500"/>
      <c r="O19" s="501"/>
      <c r="P19" s="502">
        <v>63.841000000000001</v>
      </c>
      <c r="Q19" s="472"/>
      <c r="R19" s="500"/>
      <c r="S19" s="500"/>
      <c r="T19" s="500"/>
      <c r="U19" s="516">
        <v>63.551000000000002</v>
      </c>
      <c r="V19" s="476"/>
      <c r="W19" s="477">
        <f>P19+U19</f>
        <v>127.392</v>
      </c>
      <c r="X19" s="509">
        <v>5</v>
      </c>
      <c r="Y19" s="511"/>
      <c r="Z19" s="251"/>
    </row>
    <row r="20" spans="1:38" s="22" customFormat="1" ht="49.5" customHeight="1">
      <c r="A20" s="362">
        <v>5</v>
      </c>
      <c r="B20" s="255"/>
      <c r="C20" s="255"/>
      <c r="D20" s="532" t="s">
        <v>769</v>
      </c>
      <c r="E20" s="533" t="s">
        <v>524</v>
      </c>
      <c r="F20" s="534" t="s">
        <v>8</v>
      </c>
      <c r="G20" s="535" t="s">
        <v>770</v>
      </c>
      <c r="H20" s="533" t="s">
        <v>530</v>
      </c>
      <c r="I20" s="534" t="s">
        <v>531</v>
      </c>
      <c r="J20" s="534" t="s">
        <v>108</v>
      </c>
      <c r="K20" s="553" t="s">
        <v>528</v>
      </c>
      <c r="L20" s="488">
        <v>62.892000000000003</v>
      </c>
      <c r="M20" s="464"/>
      <c r="N20" s="517"/>
      <c r="O20" s="518"/>
      <c r="P20" s="519"/>
      <c r="Q20" s="488"/>
      <c r="R20" s="520">
        <v>63.381999999999998</v>
      </c>
      <c r="S20" s="461"/>
      <c r="T20" s="461"/>
      <c r="U20" s="462"/>
      <c r="V20" s="463"/>
      <c r="W20" s="464">
        <f>L20+R20</f>
        <v>126.274</v>
      </c>
      <c r="X20" s="521">
        <v>1.5</v>
      </c>
      <c r="Y20" s="524">
        <f>X20+X22+W22+W20</f>
        <v>255.911</v>
      </c>
      <c r="Z20" s="251"/>
    </row>
    <row r="21" spans="1:38" s="22" customFormat="1" ht="49.5" customHeight="1">
      <c r="A21" s="363"/>
      <c r="B21" s="69"/>
      <c r="C21" s="69"/>
      <c r="D21" s="527" t="s">
        <v>771</v>
      </c>
      <c r="E21" s="528" t="s">
        <v>496</v>
      </c>
      <c r="F21" s="529" t="s">
        <v>38</v>
      </c>
      <c r="G21" s="530" t="s">
        <v>772</v>
      </c>
      <c r="H21" s="528" t="s">
        <v>498</v>
      </c>
      <c r="I21" s="529" t="s">
        <v>499</v>
      </c>
      <c r="J21" s="529" t="s">
        <v>108</v>
      </c>
      <c r="K21" s="531" t="s">
        <v>51</v>
      </c>
      <c r="L21" s="466"/>
      <c r="M21" s="467"/>
      <c r="N21" s="468">
        <v>59.460999999999999</v>
      </c>
      <c r="O21" s="469"/>
      <c r="P21" s="470"/>
      <c r="Q21" s="466"/>
      <c r="R21" s="468"/>
      <c r="S21" s="468"/>
      <c r="T21" s="503">
        <v>61.667000000000002</v>
      </c>
      <c r="U21" s="469"/>
      <c r="V21" s="470"/>
      <c r="W21" s="467">
        <f>N21+T21</f>
        <v>121.128</v>
      </c>
      <c r="X21" s="471">
        <v>4</v>
      </c>
      <c r="Y21" s="525"/>
      <c r="Z21" s="251"/>
    </row>
    <row r="22" spans="1:38" s="22" customFormat="1" ht="49.5" customHeight="1" thickBot="1">
      <c r="A22" s="364"/>
      <c r="B22" s="261"/>
      <c r="C22" s="261"/>
      <c r="D22" s="538" t="s">
        <v>773</v>
      </c>
      <c r="E22" s="539" t="s">
        <v>264</v>
      </c>
      <c r="F22" s="540" t="s">
        <v>38</v>
      </c>
      <c r="G22" s="541" t="s">
        <v>774</v>
      </c>
      <c r="H22" s="539" t="s">
        <v>547</v>
      </c>
      <c r="I22" s="540" t="s">
        <v>548</v>
      </c>
      <c r="J22" s="540" t="s">
        <v>108</v>
      </c>
      <c r="K22" s="554" t="s">
        <v>268</v>
      </c>
      <c r="L22" s="494">
        <v>63.725000000000001</v>
      </c>
      <c r="M22" s="477"/>
      <c r="N22" s="500"/>
      <c r="O22" s="501"/>
      <c r="P22" s="502"/>
      <c r="Q22" s="499">
        <v>64.412000000000006</v>
      </c>
      <c r="R22" s="474"/>
      <c r="S22" s="474"/>
      <c r="T22" s="474"/>
      <c r="U22" s="475"/>
      <c r="V22" s="476"/>
      <c r="W22" s="477">
        <f>L22+Q22</f>
        <v>128.137</v>
      </c>
      <c r="X22" s="509">
        <v>0</v>
      </c>
      <c r="Y22" s="511"/>
      <c r="Z22" s="251"/>
    </row>
    <row r="23" spans="1:38" s="22" customFormat="1" ht="49.5" customHeight="1">
      <c r="A23" s="388"/>
      <c r="B23" s="284"/>
      <c r="C23" s="284"/>
      <c r="D23" s="532" t="s">
        <v>775</v>
      </c>
      <c r="E23" s="533" t="s">
        <v>506</v>
      </c>
      <c r="F23" s="534" t="s">
        <v>8</v>
      </c>
      <c r="G23" s="535" t="s">
        <v>776</v>
      </c>
      <c r="H23" s="533" t="s">
        <v>508</v>
      </c>
      <c r="I23" s="534" t="s">
        <v>485</v>
      </c>
      <c r="J23" s="534" t="s">
        <v>485</v>
      </c>
      <c r="K23" s="553" t="s">
        <v>486</v>
      </c>
      <c r="L23" s="488">
        <v>61.029000000000003</v>
      </c>
      <c r="M23" s="489"/>
      <c r="N23" s="490"/>
      <c r="O23" s="491"/>
      <c r="P23" s="492"/>
      <c r="Q23" s="493" t="s">
        <v>729</v>
      </c>
      <c r="R23" s="480"/>
      <c r="S23" s="480"/>
      <c r="T23" s="480"/>
      <c r="U23" s="481"/>
      <c r="V23" s="482"/>
      <c r="W23" s="460" t="s">
        <v>221</v>
      </c>
      <c r="X23" s="465">
        <v>0</v>
      </c>
      <c r="Y23" s="365" t="s">
        <v>221</v>
      </c>
      <c r="Z23" s="251"/>
    </row>
    <row r="24" spans="1:38" s="22" customFormat="1" ht="49.5" customHeight="1" thickBot="1">
      <c r="A24" s="389"/>
      <c r="B24" s="285"/>
      <c r="C24" s="285"/>
      <c r="D24" s="538" t="s">
        <v>777</v>
      </c>
      <c r="E24" s="539" t="s">
        <v>502</v>
      </c>
      <c r="F24" s="540" t="s">
        <v>8</v>
      </c>
      <c r="G24" s="541" t="s">
        <v>778</v>
      </c>
      <c r="H24" s="539" t="s">
        <v>504</v>
      </c>
      <c r="I24" s="540" t="s">
        <v>158</v>
      </c>
      <c r="J24" s="540" t="s">
        <v>158</v>
      </c>
      <c r="K24" s="554" t="s">
        <v>434</v>
      </c>
      <c r="L24" s="494">
        <v>59.265000000000001</v>
      </c>
      <c r="M24" s="495"/>
      <c r="N24" s="496"/>
      <c r="O24" s="497"/>
      <c r="P24" s="498"/>
      <c r="Q24" s="499">
        <v>58.283999999999999</v>
      </c>
      <c r="R24" s="483"/>
      <c r="S24" s="483"/>
      <c r="T24" s="483"/>
      <c r="U24" s="484"/>
      <c r="V24" s="485"/>
      <c r="W24" s="477">
        <f>L24+Q24</f>
        <v>117.54900000000001</v>
      </c>
      <c r="X24" s="478">
        <v>0</v>
      </c>
      <c r="Y24" s="366"/>
      <c r="Z24" s="251"/>
    </row>
    <row r="25" spans="1:38" s="58" customFormat="1" ht="21.75" customHeight="1">
      <c r="A25" s="59"/>
      <c r="B25" s="70"/>
      <c r="C25" s="70"/>
      <c r="D25" s="101"/>
      <c r="E25" s="100"/>
      <c r="F25" s="100"/>
      <c r="G25" s="102"/>
      <c r="H25" s="103"/>
      <c r="I25" s="104"/>
      <c r="J25" s="105"/>
      <c r="K25" s="106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51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s="27" customFormat="1" ht="33" customHeight="1">
      <c r="A26" s="17"/>
      <c r="B26" s="17"/>
      <c r="C26" s="23"/>
      <c r="D26" s="23" t="s">
        <v>16</v>
      </c>
      <c r="E26" s="23"/>
      <c r="F26" s="23"/>
      <c r="G26" s="23"/>
      <c r="H26" s="24"/>
      <c r="I26" s="25"/>
      <c r="J26" s="24"/>
      <c r="L26" s="17"/>
      <c r="M26" s="17"/>
      <c r="N26" s="17"/>
      <c r="O26" s="17"/>
      <c r="P26" s="17"/>
      <c r="Q26" s="17"/>
      <c r="R26" s="99" t="s">
        <v>362</v>
      </c>
      <c r="S26" s="99"/>
      <c r="T26" s="17"/>
      <c r="U26" s="17"/>
      <c r="V26" s="17"/>
      <c r="W26" s="17"/>
      <c r="X26" s="17"/>
      <c r="Y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</row>
    <row r="27" spans="1:38" s="27" customFormat="1" ht="33" customHeight="1">
      <c r="A27" s="17"/>
      <c r="B27" s="17"/>
      <c r="C27" s="23"/>
      <c r="D27" s="23" t="s">
        <v>9</v>
      </c>
      <c r="E27" s="23"/>
      <c r="F27" s="23"/>
      <c r="G27" s="23"/>
      <c r="H27" s="24"/>
      <c r="I27" s="25"/>
      <c r="J27" s="24"/>
      <c r="L27" s="17"/>
      <c r="M27" s="17"/>
      <c r="N27" s="17"/>
      <c r="O27" s="17"/>
      <c r="P27" s="17"/>
      <c r="Q27" s="17"/>
      <c r="R27" s="99" t="s">
        <v>363</v>
      </c>
      <c r="S27" s="99"/>
      <c r="T27" s="17"/>
      <c r="U27" s="17"/>
      <c r="V27" s="17"/>
      <c r="W27" s="17"/>
      <c r="X27" s="17"/>
      <c r="Y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</row>
    <row r="42" spans="11:11">
      <c r="K42" s="51"/>
    </row>
    <row r="43" spans="11:11">
      <c r="K43" s="51"/>
    </row>
    <row r="44" spans="11:11">
      <c r="K44" s="51"/>
    </row>
    <row r="45" spans="11:11">
      <c r="K45" s="51"/>
    </row>
    <row r="46" spans="11:11">
      <c r="K46" s="51"/>
    </row>
    <row r="47" spans="11:11">
      <c r="K47" s="51"/>
    </row>
    <row r="48" spans="11:11">
      <c r="K48" s="51"/>
    </row>
    <row r="49" spans="11:11">
      <c r="K49" s="51"/>
    </row>
    <row r="50" spans="11:11">
      <c r="K50" s="51"/>
    </row>
    <row r="51" spans="11:11">
      <c r="K51" s="51"/>
    </row>
    <row r="52" spans="11:11">
      <c r="K52" s="51"/>
    </row>
    <row r="53" spans="11:11">
      <c r="K53" s="51"/>
    </row>
    <row r="54" spans="11:11">
      <c r="K54" s="51"/>
    </row>
    <row r="55" spans="11:11">
      <c r="K55" s="51"/>
    </row>
    <row r="56" spans="11:11">
      <c r="K56" s="51"/>
    </row>
    <row r="57" spans="11:11">
      <c r="K57" s="51"/>
    </row>
    <row r="58" spans="11:11">
      <c r="K58" s="51"/>
    </row>
    <row r="59" spans="11:11">
      <c r="K59" s="51"/>
    </row>
    <row r="60" spans="11:11">
      <c r="K60" s="51"/>
    </row>
    <row r="61" spans="11:11">
      <c r="K61" s="51"/>
    </row>
    <row r="62" spans="11:11">
      <c r="K62" s="51"/>
    </row>
    <row r="63" spans="11:11">
      <c r="K63" s="51"/>
    </row>
    <row r="64" spans="11:11">
      <c r="K64" s="51"/>
    </row>
    <row r="65" spans="11:11">
      <c r="K65" s="51"/>
    </row>
    <row r="66" spans="11:11">
      <c r="K66" s="51"/>
    </row>
    <row r="67" spans="11:11">
      <c r="K67" s="51"/>
    </row>
    <row r="68" spans="11:11">
      <c r="K68" s="51"/>
    </row>
    <row r="69" spans="11:11">
      <c r="K69" s="51"/>
    </row>
    <row r="70" spans="11:11">
      <c r="K70" s="51"/>
    </row>
    <row r="71" spans="11:11">
      <c r="K71" s="51"/>
    </row>
    <row r="72" spans="11:11">
      <c r="K72" s="51"/>
    </row>
    <row r="73" spans="11:11">
      <c r="K73" s="51"/>
    </row>
    <row r="74" spans="11:11">
      <c r="K74" s="51"/>
    </row>
    <row r="75" spans="11:11">
      <c r="K75" s="51"/>
    </row>
    <row r="76" spans="11:11">
      <c r="K76" s="51"/>
    </row>
    <row r="77" spans="11:11">
      <c r="K77" s="51"/>
    </row>
    <row r="78" spans="11:11">
      <c r="K78" s="51"/>
    </row>
    <row r="79" spans="11:11">
      <c r="K79" s="51"/>
    </row>
    <row r="80" spans="11:11">
      <c r="K80" s="51"/>
    </row>
    <row r="81" spans="11:11">
      <c r="K81" s="51"/>
    </row>
    <row r="82" spans="11:11">
      <c r="K82" s="51"/>
    </row>
    <row r="83" spans="11:11">
      <c r="K83" s="51"/>
    </row>
    <row r="84" spans="11:11">
      <c r="K84" s="51"/>
    </row>
    <row r="85" spans="11:11">
      <c r="K85" s="51"/>
    </row>
    <row r="86" spans="11:11">
      <c r="K86" s="51"/>
    </row>
    <row r="87" spans="11:11">
      <c r="K87" s="51"/>
    </row>
    <row r="88" spans="11:11">
      <c r="K88" s="51"/>
    </row>
    <row r="89" spans="11:11">
      <c r="K89" s="51"/>
    </row>
    <row r="90" spans="11:11">
      <c r="K90" s="51"/>
    </row>
    <row r="91" spans="11:11">
      <c r="K91" s="51"/>
    </row>
    <row r="92" spans="11:11">
      <c r="K92" s="51"/>
    </row>
    <row r="93" spans="11:11">
      <c r="K93" s="51"/>
    </row>
    <row r="94" spans="11:11">
      <c r="K94" s="51"/>
    </row>
    <row r="95" spans="11:11">
      <c r="K95" s="51"/>
    </row>
    <row r="96" spans="11:11">
      <c r="K96" s="51"/>
    </row>
    <row r="97" spans="11:11">
      <c r="K97" s="51"/>
    </row>
    <row r="98" spans="11:11">
      <c r="K98" s="51"/>
    </row>
    <row r="99" spans="11:11">
      <c r="K99" s="51"/>
    </row>
    <row r="100" spans="11:11">
      <c r="K100" s="51"/>
    </row>
    <row r="101" spans="11:11">
      <c r="K101" s="51"/>
    </row>
    <row r="102" spans="11:11">
      <c r="K102" s="51"/>
    </row>
    <row r="103" spans="11:11">
      <c r="K103" s="51"/>
    </row>
    <row r="104" spans="11:11">
      <c r="K104" s="51"/>
    </row>
    <row r="105" spans="11:11">
      <c r="K105" s="51"/>
    </row>
    <row r="106" spans="11:11">
      <c r="K106" s="51"/>
    </row>
    <row r="107" spans="11:11">
      <c r="K107" s="51"/>
    </row>
    <row r="108" spans="11:11">
      <c r="K108" s="51"/>
    </row>
    <row r="109" spans="11:11">
      <c r="K109" s="51"/>
    </row>
    <row r="110" spans="11:11">
      <c r="K110" s="51"/>
    </row>
    <row r="111" spans="11:11">
      <c r="K111" s="51"/>
    </row>
    <row r="112" spans="11:11">
      <c r="K112" s="51"/>
    </row>
    <row r="113" spans="11:11">
      <c r="K113" s="51"/>
    </row>
    <row r="114" spans="11:11">
      <c r="K114" s="51"/>
    </row>
    <row r="115" spans="11:11">
      <c r="K115" s="51"/>
    </row>
    <row r="116" spans="11:11">
      <c r="K116" s="51"/>
    </row>
    <row r="117" spans="11:11">
      <c r="K117" s="51"/>
    </row>
    <row r="118" spans="11:11">
      <c r="K118" s="51"/>
    </row>
    <row r="119" spans="11:11">
      <c r="K119" s="51"/>
    </row>
    <row r="120" spans="11:11">
      <c r="K120" s="51"/>
    </row>
    <row r="121" spans="11:11">
      <c r="K121" s="51"/>
    </row>
    <row r="122" spans="11:11">
      <c r="K122" s="51"/>
    </row>
    <row r="123" spans="11:11">
      <c r="K123" s="51"/>
    </row>
    <row r="124" spans="11:11">
      <c r="K124" s="51"/>
    </row>
    <row r="125" spans="11:11">
      <c r="K125" s="51"/>
    </row>
    <row r="126" spans="11:11">
      <c r="K126" s="51"/>
    </row>
    <row r="127" spans="11:11">
      <c r="K127" s="51"/>
    </row>
    <row r="128" spans="11:11">
      <c r="K128" s="51"/>
    </row>
    <row r="129" spans="11:11">
      <c r="K129" s="51"/>
    </row>
    <row r="130" spans="11:11">
      <c r="K130" s="51"/>
    </row>
    <row r="131" spans="11:11">
      <c r="K131" s="51"/>
    </row>
    <row r="132" spans="11:11">
      <c r="K132" s="51"/>
    </row>
    <row r="133" spans="11:11">
      <c r="K133" s="51"/>
    </row>
    <row r="134" spans="11:11">
      <c r="K134" s="51"/>
    </row>
    <row r="135" spans="11:11">
      <c r="K135" s="51"/>
    </row>
    <row r="136" spans="11:11">
      <c r="K136" s="51"/>
    </row>
    <row r="137" spans="11:11">
      <c r="K137" s="51"/>
    </row>
    <row r="138" spans="11:11">
      <c r="K138" s="51"/>
    </row>
    <row r="139" spans="11:11">
      <c r="K139" s="51"/>
    </row>
    <row r="140" spans="11:11">
      <c r="K140" s="51"/>
    </row>
    <row r="141" spans="11:11">
      <c r="K141" s="51"/>
    </row>
    <row r="142" spans="11:11">
      <c r="K142" s="51"/>
    </row>
    <row r="143" spans="11:11">
      <c r="K143" s="51"/>
    </row>
    <row r="144" spans="11:11">
      <c r="K144" s="51"/>
    </row>
    <row r="145" spans="11:11">
      <c r="K145" s="51"/>
    </row>
    <row r="146" spans="11:11">
      <c r="K146" s="51"/>
    </row>
    <row r="147" spans="11:11">
      <c r="K147" s="51"/>
    </row>
    <row r="148" spans="11:11">
      <c r="K148" s="51"/>
    </row>
    <row r="149" spans="11:11">
      <c r="K149" s="51"/>
    </row>
    <row r="150" spans="11:11">
      <c r="K150" s="51"/>
    </row>
    <row r="151" spans="11:11">
      <c r="K151" s="51"/>
    </row>
    <row r="152" spans="11:11">
      <c r="K152" s="51"/>
    </row>
    <row r="153" spans="11:11">
      <c r="K153" s="51"/>
    </row>
    <row r="154" spans="11:11">
      <c r="K154" s="51"/>
    </row>
    <row r="155" spans="11:11">
      <c r="K155" s="51"/>
    </row>
    <row r="156" spans="11:11">
      <c r="K156" s="51"/>
    </row>
    <row r="157" spans="11:11">
      <c r="K157" s="51"/>
    </row>
    <row r="158" spans="11:11">
      <c r="K158" s="51"/>
    </row>
    <row r="159" spans="11:11">
      <c r="K159" s="51"/>
    </row>
    <row r="160" spans="11:11">
      <c r="K160" s="51"/>
    </row>
    <row r="161" spans="11:11">
      <c r="K161" s="51"/>
    </row>
    <row r="162" spans="11:11">
      <c r="K162" s="51"/>
    </row>
    <row r="163" spans="11:11">
      <c r="K163" s="51"/>
    </row>
    <row r="164" spans="11:11">
      <c r="K164" s="51"/>
    </row>
    <row r="165" spans="11:11">
      <c r="K165" s="51"/>
    </row>
    <row r="166" spans="11:11">
      <c r="K166" s="51"/>
    </row>
    <row r="167" spans="11:11">
      <c r="K167" s="51"/>
    </row>
    <row r="168" spans="11:11">
      <c r="K168" s="51"/>
    </row>
    <row r="169" spans="11:11">
      <c r="K169" s="51"/>
    </row>
    <row r="170" spans="11:11">
      <c r="K170" s="51"/>
    </row>
    <row r="171" spans="11:11">
      <c r="K171" s="51"/>
    </row>
    <row r="172" spans="11:11">
      <c r="K172" s="51"/>
    </row>
    <row r="173" spans="11:11">
      <c r="K173" s="51"/>
    </row>
    <row r="174" spans="11:11">
      <c r="K174" s="51"/>
    </row>
    <row r="175" spans="11:11">
      <c r="K175" s="51"/>
    </row>
    <row r="176" spans="11:11">
      <c r="K176" s="51"/>
    </row>
    <row r="177" spans="11:11">
      <c r="K177" s="51"/>
    </row>
    <row r="178" spans="11:11">
      <c r="K178" s="51"/>
    </row>
    <row r="179" spans="11:11">
      <c r="K179" s="51"/>
    </row>
    <row r="180" spans="11:11">
      <c r="K180" s="51"/>
    </row>
    <row r="181" spans="11:11">
      <c r="K181" s="51"/>
    </row>
    <row r="182" spans="11:11">
      <c r="K182" s="51"/>
    </row>
    <row r="183" spans="11:11">
      <c r="K183" s="51"/>
    </row>
    <row r="184" spans="11:11">
      <c r="K184" s="51"/>
    </row>
    <row r="185" spans="11:11">
      <c r="K185" s="51"/>
    </row>
    <row r="186" spans="11:11">
      <c r="K186" s="51"/>
    </row>
    <row r="187" spans="11:11">
      <c r="K187" s="51"/>
    </row>
    <row r="188" spans="11:11">
      <c r="K188" s="51"/>
    </row>
    <row r="189" spans="11:11">
      <c r="K189" s="51"/>
    </row>
    <row r="190" spans="11:11">
      <c r="K190" s="51"/>
    </row>
    <row r="191" spans="11:11">
      <c r="K191" s="51"/>
    </row>
    <row r="192" spans="11:11">
      <c r="K192" s="51"/>
    </row>
    <row r="193" spans="11:11">
      <c r="K193" s="51"/>
    </row>
    <row r="194" spans="11:11">
      <c r="K194" s="51"/>
    </row>
    <row r="195" spans="11:11">
      <c r="K195" s="51"/>
    </row>
    <row r="196" spans="11:11">
      <c r="K196" s="51"/>
    </row>
    <row r="197" spans="11:11">
      <c r="K197" s="51"/>
    </row>
    <row r="198" spans="11:11">
      <c r="K198" s="51"/>
    </row>
    <row r="199" spans="11:11">
      <c r="K199" s="51"/>
    </row>
    <row r="200" spans="11:11">
      <c r="K200" s="51"/>
    </row>
    <row r="201" spans="11:11">
      <c r="K201" s="51"/>
    </row>
    <row r="202" spans="11:11">
      <c r="K202" s="51"/>
    </row>
    <row r="203" spans="11:11">
      <c r="K203" s="51"/>
    </row>
    <row r="204" spans="11:11">
      <c r="K204" s="51"/>
    </row>
    <row r="205" spans="11:11">
      <c r="K205" s="51"/>
    </row>
    <row r="206" spans="11:11">
      <c r="K206" s="51"/>
    </row>
    <row r="207" spans="11:11">
      <c r="K207" s="51"/>
    </row>
    <row r="208" spans="11:11">
      <c r="K208" s="51"/>
    </row>
    <row r="209" spans="11:11">
      <c r="K209" s="51"/>
    </row>
    <row r="210" spans="11:11">
      <c r="K210" s="51"/>
    </row>
    <row r="211" spans="11:11">
      <c r="K211" s="51"/>
    </row>
    <row r="212" spans="11:11">
      <c r="K212" s="51"/>
    </row>
    <row r="213" spans="11:11">
      <c r="K213" s="51"/>
    </row>
    <row r="214" spans="11:11">
      <c r="K214" s="51"/>
    </row>
    <row r="215" spans="11:11">
      <c r="K215" s="51"/>
    </row>
    <row r="216" spans="11:11">
      <c r="K216" s="51"/>
    </row>
    <row r="217" spans="11:11">
      <c r="K217" s="51"/>
    </row>
    <row r="218" spans="11:11">
      <c r="K218" s="51"/>
    </row>
    <row r="219" spans="11:11">
      <c r="K219" s="51"/>
    </row>
    <row r="220" spans="11:11">
      <c r="K220" s="51"/>
    </row>
    <row r="221" spans="11:11">
      <c r="K221" s="51"/>
    </row>
    <row r="222" spans="11:11">
      <c r="K222" s="51"/>
    </row>
    <row r="223" spans="11:11">
      <c r="K223" s="51"/>
    </row>
    <row r="224" spans="11:11">
      <c r="K224" s="51"/>
    </row>
    <row r="225" spans="11:11">
      <c r="K225" s="51"/>
    </row>
    <row r="226" spans="11:11">
      <c r="K226" s="51"/>
    </row>
    <row r="227" spans="11:11">
      <c r="K227" s="51"/>
    </row>
    <row r="228" spans="11:11">
      <c r="K228" s="51"/>
    </row>
    <row r="229" spans="11:11">
      <c r="K229" s="51"/>
    </row>
    <row r="230" spans="11:11">
      <c r="K230" s="51"/>
    </row>
    <row r="231" spans="11:11">
      <c r="K231" s="51"/>
    </row>
    <row r="232" spans="11:11">
      <c r="K232" s="51"/>
    </row>
    <row r="233" spans="11:11">
      <c r="K233" s="51"/>
    </row>
    <row r="234" spans="11:11">
      <c r="K234" s="51"/>
    </row>
    <row r="235" spans="11:11">
      <c r="K235" s="51"/>
    </row>
    <row r="236" spans="11:11">
      <c r="K236" s="51"/>
    </row>
    <row r="237" spans="11:11">
      <c r="K237" s="51"/>
    </row>
    <row r="238" spans="11:11">
      <c r="K238" s="51"/>
    </row>
    <row r="239" spans="11:11">
      <c r="K239" s="51"/>
    </row>
    <row r="240" spans="11:11">
      <c r="K240" s="51"/>
    </row>
    <row r="241" spans="11:11">
      <c r="K241" s="51"/>
    </row>
    <row r="242" spans="11:11">
      <c r="K242" s="51"/>
    </row>
    <row r="243" spans="11:11">
      <c r="K243" s="51"/>
    </row>
    <row r="244" spans="11:11">
      <c r="K244" s="51"/>
    </row>
    <row r="245" spans="11:11">
      <c r="K245" s="51"/>
    </row>
    <row r="246" spans="11:11">
      <c r="K246" s="51"/>
    </row>
    <row r="247" spans="11:11">
      <c r="K247" s="51"/>
    </row>
    <row r="248" spans="11:11">
      <c r="K248" s="51"/>
    </row>
    <row r="249" spans="11:11">
      <c r="K249" s="51"/>
    </row>
    <row r="250" spans="11:11">
      <c r="K250" s="51"/>
    </row>
    <row r="251" spans="11:11">
      <c r="K251" s="51"/>
    </row>
    <row r="252" spans="11:11">
      <c r="K252" s="51"/>
    </row>
    <row r="253" spans="11:11">
      <c r="K253" s="51"/>
    </row>
    <row r="254" spans="11:11">
      <c r="K254" s="51"/>
    </row>
    <row r="255" spans="11:11">
      <c r="K255" s="51"/>
    </row>
    <row r="256" spans="11:11">
      <c r="K256" s="51"/>
    </row>
    <row r="257" spans="11:11">
      <c r="K257" s="51"/>
    </row>
    <row r="258" spans="11:11">
      <c r="K258" s="51"/>
    </row>
    <row r="259" spans="11:11">
      <c r="K259" s="51"/>
    </row>
    <row r="260" spans="11:11">
      <c r="K260" s="51"/>
    </row>
    <row r="261" spans="11:11">
      <c r="K261" s="51"/>
    </row>
    <row r="262" spans="11:11">
      <c r="K262" s="51"/>
    </row>
    <row r="263" spans="11:11">
      <c r="K263" s="51"/>
    </row>
    <row r="264" spans="11:11">
      <c r="K264" s="51"/>
    </row>
    <row r="265" spans="11:11">
      <c r="K265" s="51"/>
    </row>
    <row r="266" spans="11:11">
      <c r="K266" s="51"/>
    </row>
    <row r="267" spans="11:11">
      <c r="K267" s="51"/>
    </row>
    <row r="268" spans="11:11">
      <c r="K268" s="51"/>
    </row>
    <row r="269" spans="11:11">
      <c r="K269" s="51"/>
    </row>
    <row r="270" spans="11:11">
      <c r="K270" s="51"/>
    </row>
    <row r="271" spans="11:11">
      <c r="K271" s="51"/>
    </row>
    <row r="272" spans="11:11">
      <c r="K272" s="51"/>
    </row>
    <row r="273" spans="11:11">
      <c r="K273" s="51"/>
    </row>
    <row r="274" spans="11:11">
      <c r="K274" s="51"/>
    </row>
    <row r="275" spans="11:11">
      <c r="K275" s="51"/>
    </row>
    <row r="276" spans="11:11">
      <c r="K276" s="51"/>
    </row>
    <row r="277" spans="11:11">
      <c r="K277" s="51"/>
    </row>
    <row r="278" spans="11:11">
      <c r="K278" s="51"/>
    </row>
    <row r="279" spans="11:11">
      <c r="K279" s="51"/>
    </row>
    <row r="280" spans="11:11">
      <c r="K280" s="51"/>
    </row>
    <row r="281" spans="11:11">
      <c r="K281" s="51"/>
    </row>
    <row r="282" spans="11:11">
      <c r="K282" s="51"/>
    </row>
    <row r="283" spans="11:11">
      <c r="K283" s="51"/>
    </row>
    <row r="284" spans="11:11">
      <c r="K284" s="51"/>
    </row>
    <row r="285" spans="11:11">
      <c r="K285" s="51"/>
    </row>
    <row r="286" spans="11:11">
      <c r="K286" s="51"/>
    </row>
    <row r="287" spans="11:11">
      <c r="K287" s="51"/>
    </row>
    <row r="288" spans="11:11">
      <c r="K288" s="51"/>
    </row>
    <row r="289" spans="11:11">
      <c r="K289" s="51"/>
    </row>
    <row r="290" spans="11:11">
      <c r="K290" s="51"/>
    </row>
    <row r="291" spans="11:11">
      <c r="K291" s="51"/>
    </row>
    <row r="292" spans="11:11">
      <c r="K292" s="51"/>
    </row>
    <row r="293" spans="11:11">
      <c r="K293" s="51"/>
    </row>
    <row r="294" spans="11:11">
      <c r="K294" s="51"/>
    </row>
    <row r="295" spans="11:11">
      <c r="K295" s="51"/>
    </row>
    <row r="296" spans="11:11">
      <c r="K296" s="51"/>
    </row>
    <row r="297" spans="11:11">
      <c r="K297" s="51"/>
    </row>
    <row r="298" spans="11:11">
      <c r="K298" s="51"/>
    </row>
    <row r="299" spans="11:11">
      <c r="K299" s="51"/>
    </row>
    <row r="300" spans="11:11">
      <c r="K300" s="51"/>
    </row>
    <row r="301" spans="11:11">
      <c r="K301" s="51"/>
    </row>
    <row r="302" spans="11:11">
      <c r="K302" s="51"/>
    </row>
    <row r="303" spans="11:11">
      <c r="K303" s="51"/>
    </row>
    <row r="304" spans="11:11">
      <c r="K304" s="51"/>
    </row>
    <row r="305" spans="11:11">
      <c r="K305" s="51"/>
    </row>
    <row r="306" spans="11:11">
      <c r="K306" s="51"/>
    </row>
    <row r="307" spans="11:11">
      <c r="K307" s="51"/>
    </row>
    <row r="308" spans="11:11">
      <c r="K308" s="51"/>
    </row>
    <row r="309" spans="11:11">
      <c r="K309" s="51"/>
    </row>
    <row r="310" spans="11:11">
      <c r="K310" s="51"/>
    </row>
    <row r="311" spans="11:11">
      <c r="K311" s="51"/>
    </row>
    <row r="312" spans="11:11">
      <c r="K312" s="51"/>
    </row>
    <row r="313" spans="11:11">
      <c r="K313" s="51"/>
    </row>
    <row r="314" spans="11:11">
      <c r="K314" s="51"/>
    </row>
    <row r="315" spans="11:11">
      <c r="K315" s="51"/>
    </row>
    <row r="316" spans="11:11">
      <c r="K316" s="51"/>
    </row>
    <row r="317" spans="11:11">
      <c r="K317" s="51"/>
    </row>
    <row r="318" spans="11:11">
      <c r="K318" s="51"/>
    </row>
    <row r="319" spans="11:11">
      <c r="K319" s="51"/>
    </row>
    <row r="320" spans="11:11">
      <c r="K320" s="51"/>
    </row>
    <row r="321" spans="11:11">
      <c r="K321" s="51"/>
    </row>
    <row r="322" spans="11:11">
      <c r="K322" s="51"/>
    </row>
    <row r="323" spans="11:11">
      <c r="K323" s="51"/>
    </row>
    <row r="324" spans="11:11">
      <c r="K324" s="51"/>
    </row>
    <row r="325" spans="11:11">
      <c r="K325" s="51"/>
    </row>
    <row r="326" spans="11:11">
      <c r="K326" s="51"/>
    </row>
    <row r="327" spans="11:11">
      <c r="K327" s="51"/>
    </row>
    <row r="328" spans="11:11">
      <c r="K328" s="51"/>
    </row>
    <row r="329" spans="11:11">
      <c r="K329" s="51"/>
    </row>
    <row r="330" spans="11:11">
      <c r="K330" s="51"/>
    </row>
    <row r="331" spans="11:11">
      <c r="K331" s="51"/>
    </row>
    <row r="332" spans="11:11">
      <c r="K332" s="51"/>
    </row>
    <row r="333" spans="11:11">
      <c r="K333" s="51"/>
    </row>
    <row r="334" spans="11:11">
      <c r="K334" s="51"/>
    </row>
    <row r="335" spans="11:11">
      <c r="K335" s="51"/>
    </row>
    <row r="336" spans="11:11">
      <c r="K336" s="51"/>
    </row>
    <row r="337" spans="11:11">
      <c r="K337" s="51"/>
    </row>
    <row r="338" spans="11:11">
      <c r="K338" s="51"/>
    </row>
    <row r="339" spans="11:11">
      <c r="K339" s="51"/>
    </row>
    <row r="340" spans="11:11">
      <c r="K340" s="51"/>
    </row>
    <row r="341" spans="11:11">
      <c r="K341" s="51"/>
    </row>
    <row r="342" spans="11:11">
      <c r="K342" s="51"/>
    </row>
    <row r="343" spans="11:11">
      <c r="K343" s="51"/>
    </row>
    <row r="344" spans="11:11">
      <c r="K344" s="51"/>
    </row>
    <row r="345" spans="11:11">
      <c r="K345" s="51"/>
    </row>
    <row r="346" spans="11:11">
      <c r="K346" s="51"/>
    </row>
    <row r="347" spans="11:11">
      <c r="K347" s="51"/>
    </row>
    <row r="348" spans="11:11">
      <c r="K348" s="51"/>
    </row>
    <row r="349" spans="11:11">
      <c r="K349" s="51"/>
    </row>
    <row r="350" spans="11:11">
      <c r="K350" s="51"/>
    </row>
    <row r="351" spans="11:11">
      <c r="K351" s="51"/>
    </row>
    <row r="352" spans="11:11">
      <c r="K352" s="51"/>
    </row>
    <row r="353" spans="11:11">
      <c r="K353" s="51"/>
    </row>
    <row r="354" spans="11:11">
      <c r="K354" s="51"/>
    </row>
    <row r="355" spans="11:11">
      <c r="K355" s="51"/>
    </row>
    <row r="356" spans="11:11">
      <c r="K356" s="51"/>
    </row>
    <row r="357" spans="11:11">
      <c r="K357" s="51"/>
    </row>
    <row r="358" spans="11:11">
      <c r="K358" s="51"/>
    </row>
    <row r="359" spans="11:11">
      <c r="K359" s="51"/>
    </row>
    <row r="360" spans="11:11">
      <c r="K360" s="51"/>
    </row>
    <row r="361" spans="11:11">
      <c r="K361" s="51"/>
    </row>
    <row r="362" spans="11:11">
      <c r="K362" s="51"/>
    </row>
    <row r="363" spans="11:11">
      <c r="K363" s="51"/>
    </row>
    <row r="364" spans="11:11">
      <c r="K364" s="51"/>
    </row>
    <row r="365" spans="11:11">
      <c r="K365" s="51"/>
    </row>
    <row r="366" spans="11:11">
      <c r="K366" s="51"/>
    </row>
    <row r="367" spans="11:11">
      <c r="K367" s="51"/>
    </row>
    <row r="368" spans="11:11">
      <c r="K368" s="51"/>
    </row>
    <row r="369" spans="11:11">
      <c r="K369" s="51"/>
    </row>
    <row r="370" spans="11:11">
      <c r="K370" s="51"/>
    </row>
    <row r="371" spans="11:11">
      <c r="K371" s="51"/>
    </row>
    <row r="372" spans="11:11">
      <c r="K372" s="51"/>
    </row>
    <row r="373" spans="11:11">
      <c r="K373" s="51"/>
    </row>
    <row r="374" spans="11:11">
      <c r="K374" s="51"/>
    </row>
    <row r="375" spans="11:11">
      <c r="K375" s="51"/>
    </row>
    <row r="376" spans="11:11">
      <c r="K376" s="51"/>
    </row>
    <row r="377" spans="11:11">
      <c r="K377" s="51"/>
    </row>
    <row r="378" spans="11:11">
      <c r="K378" s="51"/>
    </row>
    <row r="379" spans="11:11">
      <c r="K379" s="51"/>
    </row>
    <row r="380" spans="11:11">
      <c r="K380" s="51"/>
    </row>
    <row r="381" spans="11:11">
      <c r="K381" s="51"/>
    </row>
    <row r="382" spans="11:11">
      <c r="K382" s="51"/>
    </row>
    <row r="383" spans="11:11">
      <c r="K383" s="51"/>
    </row>
    <row r="384" spans="11:11">
      <c r="K384" s="51"/>
    </row>
    <row r="385" spans="11:11">
      <c r="K385" s="51"/>
    </row>
    <row r="386" spans="11:11">
      <c r="K386" s="51"/>
    </row>
    <row r="387" spans="11:11">
      <c r="K387" s="51"/>
    </row>
    <row r="388" spans="11:11">
      <c r="K388" s="51"/>
    </row>
    <row r="389" spans="11:11">
      <c r="K389" s="51"/>
    </row>
    <row r="390" spans="11:11">
      <c r="K390" s="51"/>
    </row>
    <row r="391" spans="11:11">
      <c r="K391" s="51"/>
    </row>
    <row r="392" spans="11:11">
      <c r="K392" s="51"/>
    </row>
    <row r="393" spans="11:11">
      <c r="K393" s="51"/>
    </row>
    <row r="394" spans="11:11">
      <c r="K394" s="51"/>
    </row>
    <row r="395" spans="11:11">
      <c r="K395" s="51"/>
    </row>
    <row r="396" spans="11:11">
      <c r="K396" s="51"/>
    </row>
    <row r="397" spans="11:11">
      <c r="K397" s="51"/>
    </row>
    <row r="398" spans="11:11">
      <c r="K398" s="51"/>
    </row>
    <row r="399" spans="11:11">
      <c r="K399" s="51"/>
    </row>
    <row r="400" spans="11:11">
      <c r="K400" s="51"/>
    </row>
    <row r="401" spans="11:11">
      <c r="K401" s="51"/>
    </row>
    <row r="402" spans="11:11">
      <c r="K402" s="51"/>
    </row>
    <row r="403" spans="11:11">
      <c r="K403" s="51"/>
    </row>
    <row r="404" spans="11:11">
      <c r="K404" s="51"/>
    </row>
    <row r="405" spans="11:11">
      <c r="K405" s="51"/>
    </row>
    <row r="406" spans="11:11">
      <c r="K406" s="51"/>
    </row>
    <row r="407" spans="11:11">
      <c r="K407" s="51"/>
    </row>
    <row r="408" spans="11:11">
      <c r="K408" s="51"/>
    </row>
    <row r="409" spans="11:11">
      <c r="K409" s="51"/>
    </row>
    <row r="410" spans="11:11">
      <c r="K410" s="51"/>
    </row>
    <row r="411" spans="11:11">
      <c r="K411" s="51"/>
    </row>
    <row r="412" spans="11:11">
      <c r="K412" s="51"/>
    </row>
    <row r="413" spans="11:11">
      <c r="K413" s="51"/>
    </row>
    <row r="414" spans="11:11">
      <c r="K414" s="51"/>
    </row>
    <row r="415" spans="11:11">
      <c r="K415" s="51"/>
    </row>
    <row r="416" spans="11:11">
      <c r="K416" s="51"/>
    </row>
    <row r="417" spans="11:11">
      <c r="K417" s="51"/>
    </row>
    <row r="418" spans="11:11">
      <c r="K418" s="51"/>
    </row>
    <row r="419" spans="11:11">
      <c r="K419" s="51"/>
    </row>
    <row r="420" spans="11:11">
      <c r="K420" s="51"/>
    </row>
    <row r="421" spans="11:11">
      <c r="K421" s="51"/>
    </row>
    <row r="422" spans="11:11">
      <c r="K422" s="51"/>
    </row>
    <row r="423" spans="11:11">
      <c r="K423" s="51"/>
    </row>
    <row r="424" spans="11:11">
      <c r="K424" s="51"/>
    </row>
    <row r="425" spans="11:11">
      <c r="K425" s="51"/>
    </row>
    <row r="426" spans="11:11">
      <c r="K426" s="51"/>
    </row>
    <row r="427" spans="11:11">
      <c r="K427" s="51"/>
    </row>
    <row r="428" spans="11:11">
      <c r="K428" s="51"/>
    </row>
    <row r="429" spans="11:11">
      <c r="K429" s="51"/>
    </row>
    <row r="430" spans="11:11">
      <c r="K430" s="51"/>
    </row>
    <row r="431" spans="11:11">
      <c r="K431" s="51"/>
    </row>
    <row r="432" spans="11:11">
      <c r="K432" s="51"/>
    </row>
    <row r="433" spans="11:11">
      <c r="K433" s="51"/>
    </row>
    <row r="434" spans="11:11">
      <c r="K434" s="51"/>
    </row>
    <row r="435" spans="11:11">
      <c r="K435" s="51"/>
    </row>
    <row r="436" spans="11:11">
      <c r="K436" s="51"/>
    </row>
    <row r="437" spans="11:11">
      <c r="K437" s="51"/>
    </row>
    <row r="438" spans="11:11">
      <c r="K438" s="51"/>
    </row>
    <row r="439" spans="11:11">
      <c r="K439" s="51"/>
    </row>
    <row r="440" spans="11:11">
      <c r="K440" s="51"/>
    </row>
    <row r="441" spans="11:11">
      <c r="K441" s="51"/>
    </row>
    <row r="442" spans="11:11">
      <c r="K442" s="51"/>
    </row>
    <row r="443" spans="11:11">
      <c r="K443" s="51"/>
    </row>
    <row r="444" spans="11:11">
      <c r="K444" s="51"/>
    </row>
    <row r="445" spans="11:11">
      <c r="K445" s="51"/>
    </row>
    <row r="446" spans="11:11">
      <c r="K446" s="51"/>
    </row>
    <row r="447" spans="11:11">
      <c r="K447" s="51"/>
    </row>
    <row r="448" spans="11:11">
      <c r="K448" s="51"/>
    </row>
    <row r="449" spans="11:11">
      <c r="K449" s="51"/>
    </row>
    <row r="450" spans="11:11">
      <c r="K450" s="51"/>
    </row>
    <row r="451" spans="11:11">
      <c r="K451" s="51"/>
    </row>
    <row r="452" spans="11:11">
      <c r="K452" s="51"/>
    </row>
    <row r="453" spans="11:11">
      <c r="K453" s="51"/>
    </row>
    <row r="454" spans="11:11">
      <c r="K454" s="51"/>
    </row>
    <row r="455" spans="11:11">
      <c r="K455" s="51"/>
    </row>
    <row r="456" spans="11:11">
      <c r="K456" s="51"/>
    </row>
    <row r="457" spans="11:11">
      <c r="K457" s="51"/>
    </row>
    <row r="458" spans="11:11">
      <c r="K458" s="51"/>
    </row>
    <row r="459" spans="11:11">
      <c r="K459" s="51"/>
    </row>
    <row r="460" spans="11:11">
      <c r="K460" s="51"/>
    </row>
    <row r="461" spans="11:11">
      <c r="K461" s="51"/>
    </row>
    <row r="462" spans="11:11">
      <c r="K462" s="51"/>
    </row>
    <row r="463" spans="11:11">
      <c r="K463" s="51"/>
    </row>
    <row r="464" spans="11:11">
      <c r="K464" s="51"/>
    </row>
    <row r="465" spans="11:11">
      <c r="K465" s="51"/>
    </row>
    <row r="466" spans="11:11">
      <c r="K466" s="51"/>
    </row>
    <row r="467" spans="11:11">
      <c r="K467" s="51"/>
    </row>
    <row r="468" spans="11:11">
      <c r="K468" s="51"/>
    </row>
    <row r="469" spans="11:11">
      <c r="K469" s="51"/>
    </row>
    <row r="470" spans="11:11">
      <c r="K470" s="51"/>
    </row>
    <row r="471" spans="11:11">
      <c r="K471" s="51"/>
    </row>
    <row r="472" spans="11:11">
      <c r="K472" s="51"/>
    </row>
    <row r="473" spans="11:11">
      <c r="K473" s="51"/>
    </row>
    <row r="474" spans="11:11">
      <c r="K474" s="51"/>
    </row>
    <row r="475" spans="11:11">
      <c r="K475" s="51"/>
    </row>
    <row r="476" spans="11:11">
      <c r="K476" s="51"/>
    </row>
    <row r="477" spans="11:11">
      <c r="K477" s="51"/>
    </row>
    <row r="478" spans="11:11">
      <c r="K478" s="51"/>
    </row>
    <row r="479" spans="11:11">
      <c r="K479" s="51"/>
    </row>
    <row r="480" spans="11:11">
      <c r="K480" s="51"/>
    </row>
    <row r="481" spans="11:11">
      <c r="K481" s="51"/>
    </row>
    <row r="482" spans="11:11">
      <c r="K482" s="51"/>
    </row>
    <row r="483" spans="11:11">
      <c r="K483" s="51"/>
    </row>
    <row r="484" spans="11:11">
      <c r="K484" s="51"/>
    </row>
    <row r="485" spans="11:11">
      <c r="K485" s="51"/>
    </row>
    <row r="486" spans="11:11">
      <c r="K486" s="51"/>
    </row>
    <row r="487" spans="11:11">
      <c r="K487" s="51"/>
    </row>
    <row r="488" spans="11:11">
      <c r="K488" s="51"/>
    </row>
    <row r="489" spans="11:11">
      <c r="K489" s="51"/>
    </row>
    <row r="490" spans="11:11">
      <c r="K490" s="51"/>
    </row>
    <row r="491" spans="11:11">
      <c r="K491" s="51"/>
    </row>
    <row r="492" spans="11:11">
      <c r="K492" s="51"/>
    </row>
    <row r="493" spans="11:11">
      <c r="K493" s="51"/>
    </row>
    <row r="494" spans="11:11">
      <c r="K494" s="51"/>
    </row>
    <row r="495" spans="11:11">
      <c r="K495" s="51"/>
    </row>
    <row r="496" spans="11:11">
      <c r="K496" s="51"/>
    </row>
    <row r="497" spans="11:11">
      <c r="K497" s="51"/>
    </row>
    <row r="498" spans="11:11">
      <c r="K498" s="51"/>
    </row>
    <row r="499" spans="11:11">
      <c r="K499" s="51"/>
    </row>
    <row r="500" spans="11:11">
      <c r="K500" s="51"/>
    </row>
    <row r="501" spans="11:11">
      <c r="K501" s="51"/>
    </row>
    <row r="502" spans="11:11">
      <c r="K502" s="51"/>
    </row>
    <row r="503" spans="11:11">
      <c r="K503" s="51"/>
    </row>
    <row r="504" spans="11:11">
      <c r="K504" s="51"/>
    </row>
    <row r="505" spans="11:11">
      <c r="K505" s="51"/>
    </row>
    <row r="506" spans="11:11">
      <c r="K506" s="51"/>
    </row>
    <row r="507" spans="11:11">
      <c r="K507" s="51"/>
    </row>
    <row r="508" spans="11:11">
      <c r="K508" s="51"/>
    </row>
    <row r="509" spans="11:11">
      <c r="K509" s="51"/>
    </row>
    <row r="510" spans="11:11">
      <c r="K510" s="51"/>
    </row>
    <row r="511" spans="11:11">
      <c r="K511" s="51"/>
    </row>
    <row r="512" spans="11:11">
      <c r="K512" s="51"/>
    </row>
    <row r="513" spans="11:11">
      <c r="K513" s="51"/>
    </row>
    <row r="514" spans="11:11">
      <c r="K514" s="51"/>
    </row>
    <row r="515" spans="11:11">
      <c r="K515" s="51"/>
    </row>
    <row r="516" spans="11:11">
      <c r="K516" s="51"/>
    </row>
    <row r="517" spans="11:11">
      <c r="K517" s="51"/>
    </row>
    <row r="518" spans="11:11">
      <c r="K518" s="51"/>
    </row>
    <row r="519" spans="11:11">
      <c r="K519" s="51"/>
    </row>
    <row r="520" spans="11:11">
      <c r="K520" s="51"/>
    </row>
    <row r="521" spans="11:11">
      <c r="K521" s="51"/>
    </row>
    <row r="522" spans="11:11">
      <c r="K522" s="51"/>
    </row>
    <row r="523" spans="11:11">
      <c r="K523" s="51"/>
    </row>
    <row r="524" spans="11:11">
      <c r="K524" s="51"/>
    </row>
    <row r="525" spans="11:11">
      <c r="K525" s="51"/>
    </row>
    <row r="526" spans="11:11">
      <c r="K526" s="51"/>
    </row>
    <row r="527" spans="11:11">
      <c r="K527" s="51"/>
    </row>
    <row r="528" spans="11:11">
      <c r="K528" s="51"/>
    </row>
    <row r="529" spans="11:11">
      <c r="K529" s="51"/>
    </row>
    <row r="530" spans="11:11">
      <c r="K530" s="51"/>
    </row>
    <row r="531" spans="11:11">
      <c r="K531" s="51"/>
    </row>
    <row r="532" spans="11:11">
      <c r="K532" s="51"/>
    </row>
    <row r="533" spans="11:11">
      <c r="K533" s="51"/>
    </row>
    <row r="534" spans="11:11">
      <c r="K534" s="51"/>
    </row>
    <row r="535" spans="11:11">
      <c r="K535" s="51"/>
    </row>
    <row r="536" spans="11:11">
      <c r="K536" s="51"/>
    </row>
    <row r="537" spans="11:11">
      <c r="K537" s="51"/>
    </row>
    <row r="538" spans="11:11">
      <c r="K538" s="51"/>
    </row>
    <row r="539" spans="11:11">
      <c r="K539" s="51"/>
    </row>
    <row r="540" spans="11:11">
      <c r="K540" s="51"/>
    </row>
    <row r="541" spans="11:11">
      <c r="K541" s="51"/>
    </row>
    <row r="542" spans="11:11">
      <c r="K542" s="51"/>
    </row>
    <row r="543" spans="11:11">
      <c r="K543" s="51"/>
    </row>
    <row r="544" spans="11:11">
      <c r="K544" s="51"/>
    </row>
    <row r="545" spans="11:11">
      <c r="K545" s="51"/>
    </row>
    <row r="546" spans="11:11">
      <c r="K546" s="51"/>
    </row>
    <row r="547" spans="11:11">
      <c r="K547" s="51"/>
    </row>
    <row r="548" spans="11:11">
      <c r="K548" s="51"/>
    </row>
    <row r="549" spans="11:11">
      <c r="K549" s="51"/>
    </row>
    <row r="550" spans="11:11">
      <c r="K550" s="51"/>
    </row>
    <row r="551" spans="11:11">
      <c r="K551" s="51"/>
    </row>
    <row r="552" spans="11:11">
      <c r="K552" s="51"/>
    </row>
    <row r="553" spans="11:11">
      <c r="K553" s="51"/>
    </row>
    <row r="554" spans="11:11">
      <c r="K554" s="51"/>
    </row>
    <row r="555" spans="11:11">
      <c r="K555" s="51"/>
    </row>
    <row r="556" spans="11:11">
      <c r="K556" s="51"/>
    </row>
    <row r="557" spans="11:11">
      <c r="K557" s="51"/>
    </row>
    <row r="558" spans="11:11">
      <c r="K558" s="51"/>
    </row>
    <row r="559" spans="11:11">
      <c r="K559" s="51"/>
    </row>
    <row r="560" spans="11:11">
      <c r="K560" s="51"/>
    </row>
    <row r="561" spans="11:11">
      <c r="K561" s="51"/>
    </row>
    <row r="562" spans="11:11">
      <c r="K562" s="51"/>
    </row>
    <row r="563" spans="11:11">
      <c r="K563" s="51"/>
    </row>
    <row r="564" spans="11:11">
      <c r="K564" s="51"/>
    </row>
    <row r="565" spans="11:11">
      <c r="K565" s="51"/>
    </row>
    <row r="566" spans="11:11">
      <c r="K566" s="51"/>
    </row>
    <row r="567" spans="11:11">
      <c r="K567" s="51"/>
    </row>
    <row r="568" spans="11:11">
      <c r="K568" s="51"/>
    </row>
    <row r="569" spans="11:11">
      <c r="K569" s="51"/>
    </row>
    <row r="570" spans="11:11">
      <c r="K570" s="51"/>
    </row>
    <row r="571" spans="11:11">
      <c r="K571" s="51"/>
    </row>
    <row r="572" spans="11:11">
      <c r="K572" s="51"/>
    </row>
    <row r="573" spans="11:11">
      <c r="K573" s="51"/>
    </row>
    <row r="574" spans="11:11">
      <c r="K574" s="51"/>
    </row>
    <row r="575" spans="11:11">
      <c r="K575" s="51"/>
    </row>
    <row r="576" spans="11:11">
      <c r="K576" s="51"/>
    </row>
    <row r="577" spans="11:11">
      <c r="K577" s="51"/>
    </row>
    <row r="578" spans="11:11">
      <c r="K578" s="51"/>
    </row>
    <row r="579" spans="11:11">
      <c r="K579" s="51"/>
    </row>
    <row r="580" spans="11:11">
      <c r="K580" s="51"/>
    </row>
    <row r="581" spans="11:11">
      <c r="K581" s="51"/>
    </row>
    <row r="582" spans="11:11">
      <c r="K582" s="51"/>
    </row>
    <row r="583" spans="11:11">
      <c r="K583" s="51"/>
    </row>
    <row r="584" spans="11:11">
      <c r="K584" s="51"/>
    </row>
    <row r="585" spans="11:11">
      <c r="K585" s="51"/>
    </row>
    <row r="586" spans="11:11">
      <c r="K586" s="51"/>
    </row>
    <row r="587" spans="11:11">
      <c r="K587" s="51"/>
    </row>
    <row r="588" spans="11:11">
      <c r="K588" s="51"/>
    </row>
    <row r="589" spans="11:11">
      <c r="K589" s="51"/>
    </row>
    <row r="590" spans="11:11">
      <c r="K590" s="51"/>
    </row>
    <row r="591" spans="11:11">
      <c r="K591" s="51"/>
    </row>
    <row r="592" spans="11:11">
      <c r="K592" s="51"/>
    </row>
    <row r="593" spans="11:11">
      <c r="K593" s="51"/>
    </row>
    <row r="594" spans="11:11">
      <c r="K594" s="51"/>
    </row>
    <row r="595" spans="11:11">
      <c r="K595" s="51"/>
    </row>
    <row r="596" spans="11:11">
      <c r="K596" s="51"/>
    </row>
    <row r="597" spans="11:11">
      <c r="K597" s="51"/>
    </row>
    <row r="598" spans="11:11">
      <c r="K598" s="51"/>
    </row>
    <row r="599" spans="11:11">
      <c r="K599" s="51"/>
    </row>
    <row r="600" spans="11:11">
      <c r="K600" s="51"/>
    </row>
    <row r="601" spans="11:11">
      <c r="K601" s="51"/>
    </row>
    <row r="602" spans="11:11">
      <c r="K602" s="51"/>
    </row>
    <row r="603" spans="11:11">
      <c r="K603" s="51"/>
    </row>
    <row r="604" spans="11:11">
      <c r="K604" s="51"/>
    </row>
    <row r="605" spans="11:11">
      <c r="K605" s="51"/>
    </row>
    <row r="606" spans="11:11">
      <c r="K606" s="51"/>
    </row>
    <row r="607" spans="11:11">
      <c r="K607" s="51"/>
    </row>
    <row r="608" spans="11:11">
      <c r="K608" s="51"/>
    </row>
    <row r="609" spans="11:11">
      <c r="K609" s="51"/>
    </row>
    <row r="610" spans="11:11">
      <c r="K610" s="51"/>
    </row>
    <row r="611" spans="11:11">
      <c r="K611" s="51"/>
    </row>
    <row r="612" spans="11:11">
      <c r="K612" s="51"/>
    </row>
    <row r="613" spans="11:11">
      <c r="K613" s="51"/>
    </row>
    <row r="614" spans="11:11">
      <c r="K614" s="51"/>
    </row>
    <row r="615" spans="11:11">
      <c r="K615" s="51"/>
    </row>
    <row r="616" spans="11:11">
      <c r="K616" s="51"/>
    </row>
    <row r="617" spans="11:11">
      <c r="K617" s="51"/>
    </row>
    <row r="618" spans="11:11">
      <c r="K618" s="51"/>
    </row>
    <row r="619" spans="11:11">
      <c r="K619" s="51"/>
    </row>
    <row r="620" spans="11:11">
      <c r="K620" s="51"/>
    </row>
    <row r="621" spans="11:11">
      <c r="K621" s="51"/>
    </row>
    <row r="622" spans="11:11">
      <c r="K622" s="51"/>
    </row>
    <row r="623" spans="11:11">
      <c r="K623" s="51"/>
    </row>
    <row r="624" spans="11:11">
      <c r="K624" s="51"/>
    </row>
    <row r="625" spans="11:11">
      <c r="K625" s="51"/>
    </row>
    <row r="626" spans="11:11">
      <c r="K626" s="51"/>
    </row>
    <row r="627" spans="11:11">
      <c r="K627" s="51"/>
    </row>
    <row r="628" spans="11:11">
      <c r="K628" s="51"/>
    </row>
    <row r="629" spans="11:11">
      <c r="K629" s="51"/>
    </row>
    <row r="630" spans="11:11">
      <c r="K630" s="51"/>
    </row>
    <row r="631" spans="11:11">
      <c r="K631" s="51"/>
    </row>
    <row r="632" spans="11:11">
      <c r="K632" s="51"/>
    </row>
    <row r="633" spans="11:11">
      <c r="K633" s="51"/>
    </row>
    <row r="634" spans="11:11">
      <c r="K634" s="51"/>
    </row>
    <row r="635" spans="11:11">
      <c r="K635" s="51"/>
    </row>
    <row r="636" spans="11:11">
      <c r="K636" s="51"/>
    </row>
    <row r="637" spans="11:11">
      <c r="K637" s="51"/>
    </row>
    <row r="638" spans="11:11">
      <c r="K638" s="51"/>
    </row>
    <row r="639" spans="11:11">
      <c r="K639" s="51"/>
    </row>
    <row r="640" spans="11:11">
      <c r="K640" s="51"/>
    </row>
    <row r="641" spans="11:11">
      <c r="K641" s="51"/>
    </row>
    <row r="642" spans="11:11">
      <c r="K642" s="51"/>
    </row>
    <row r="643" spans="11:11">
      <c r="K643" s="51"/>
    </row>
    <row r="644" spans="11:11">
      <c r="K644" s="51"/>
    </row>
    <row r="645" spans="11:11">
      <c r="K645" s="51"/>
    </row>
    <row r="646" spans="11:11">
      <c r="K646" s="51"/>
    </row>
    <row r="647" spans="11:11">
      <c r="K647" s="51"/>
    </row>
    <row r="648" spans="11:11">
      <c r="K648" s="51"/>
    </row>
    <row r="649" spans="11:11">
      <c r="K649" s="51"/>
    </row>
    <row r="650" spans="11:11">
      <c r="K650" s="51"/>
    </row>
    <row r="651" spans="11:11">
      <c r="K651" s="51"/>
    </row>
    <row r="652" spans="11:11">
      <c r="K652" s="51"/>
    </row>
    <row r="653" spans="11:11">
      <c r="K653" s="51"/>
    </row>
    <row r="654" spans="11:11">
      <c r="K654" s="51"/>
    </row>
    <row r="655" spans="11:11">
      <c r="K655" s="51"/>
    </row>
    <row r="656" spans="11:11">
      <c r="K656" s="51"/>
    </row>
    <row r="657" spans="11:11">
      <c r="K657" s="51"/>
    </row>
    <row r="658" spans="11:11">
      <c r="K658" s="51"/>
    </row>
    <row r="659" spans="11:11">
      <c r="K659" s="51"/>
    </row>
    <row r="660" spans="11:11">
      <c r="K660" s="51"/>
    </row>
    <row r="661" spans="11:11">
      <c r="K661" s="51"/>
    </row>
    <row r="662" spans="11:11">
      <c r="K662" s="51"/>
    </row>
    <row r="663" spans="11:11">
      <c r="K663" s="51"/>
    </row>
    <row r="664" spans="11:11">
      <c r="K664" s="51"/>
    </row>
    <row r="665" spans="11:11">
      <c r="K665" s="51"/>
    </row>
    <row r="666" spans="11:11">
      <c r="K666" s="51"/>
    </row>
    <row r="667" spans="11:11">
      <c r="K667" s="51"/>
    </row>
    <row r="668" spans="11:11">
      <c r="K668" s="51"/>
    </row>
    <row r="669" spans="11:11">
      <c r="K669" s="51"/>
    </row>
    <row r="670" spans="11:11">
      <c r="K670" s="51"/>
    </row>
    <row r="671" spans="11:11">
      <c r="K671" s="51"/>
    </row>
    <row r="672" spans="11:11">
      <c r="K672" s="51"/>
    </row>
    <row r="673" spans="11:11">
      <c r="K673" s="51"/>
    </row>
    <row r="674" spans="11:11">
      <c r="K674" s="51"/>
    </row>
    <row r="675" spans="11:11">
      <c r="K675" s="51"/>
    </row>
    <row r="676" spans="11:11">
      <c r="K676" s="51"/>
    </row>
    <row r="677" spans="11:11">
      <c r="K677" s="51"/>
    </row>
    <row r="678" spans="11:11">
      <c r="K678" s="51"/>
    </row>
    <row r="679" spans="11:11">
      <c r="K679" s="51"/>
    </row>
    <row r="680" spans="11:11">
      <c r="K680" s="51"/>
    </row>
    <row r="681" spans="11:11">
      <c r="K681" s="51"/>
    </row>
    <row r="682" spans="11:11">
      <c r="K682" s="51"/>
    </row>
    <row r="683" spans="11:11">
      <c r="K683" s="51"/>
    </row>
    <row r="684" spans="11:11">
      <c r="K684" s="51"/>
    </row>
    <row r="685" spans="11:11">
      <c r="K685" s="51"/>
    </row>
    <row r="686" spans="11:11">
      <c r="K686" s="51"/>
    </row>
    <row r="687" spans="11:11">
      <c r="K687" s="51"/>
    </row>
    <row r="688" spans="11:11">
      <c r="K688" s="51"/>
    </row>
    <row r="689" spans="11:11">
      <c r="K689" s="51"/>
    </row>
    <row r="690" spans="11:11">
      <c r="K690" s="51"/>
    </row>
    <row r="691" spans="11:11">
      <c r="K691" s="51"/>
    </row>
    <row r="692" spans="11:11">
      <c r="K692" s="51"/>
    </row>
    <row r="693" spans="11:11">
      <c r="K693" s="51"/>
    </row>
    <row r="694" spans="11:11">
      <c r="K694" s="51"/>
    </row>
    <row r="695" spans="11:11">
      <c r="K695" s="51"/>
    </row>
    <row r="696" spans="11:11">
      <c r="K696" s="51"/>
    </row>
    <row r="697" spans="11:11">
      <c r="K697" s="51"/>
    </row>
    <row r="698" spans="11:11">
      <c r="K698" s="51"/>
    </row>
    <row r="699" spans="11:11">
      <c r="K699" s="51"/>
    </row>
    <row r="700" spans="11:11">
      <c r="K700" s="51"/>
    </row>
    <row r="701" spans="11:11">
      <c r="K701" s="51"/>
    </row>
    <row r="702" spans="11:11">
      <c r="K702" s="51"/>
    </row>
    <row r="703" spans="11:11">
      <c r="K703" s="51"/>
    </row>
    <row r="704" spans="11:11">
      <c r="K704" s="51"/>
    </row>
    <row r="705" spans="11:11">
      <c r="K705" s="51"/>
    </row>
    <row r="706" spans="11:11">
      <c r="K706" s="51"/>
    </row>
    <row r="707" spans="11:11">
      <c r="K707" s="51"/>
    </row>
    <row r="708" spans="11:11">
      <c r="K708" s="51"/>
    </row>
    <row r="709" spans="11:11">
      <c r="K709" s="51"/>
    </row>
    <row r="710" spans="11:11">
      <c r="K710" s="51"/>
    </row>
    <row r="711" spans="11:11">
      <c r="K711" s="51"/>
    </row>
    <row r="712" spans="11:11">
      <c r="K712" s="51"/>
    </row>
    <row r="713" spans="11:11">
      <c r="K713" s="51"/>
    </row>
    <row r="714" spans="11:11">
      <c r="K714" s="51"/>
    </row>
    <row r="715" spans="11:11">
      <c r="K715" s="51"/>
    </row>
    <row r="716" spans="11:11">
      <c r="K716" s="51"/>
    </row>
    <row r="717" spans="11:11">
      <c r="K717" s="51"/>
    </row>
    <row r="718" spans="11:11">
      <c r="K718" s="51"/>
    </row>
    <row r="719" spans="11:11">
      <c r="K719" s="51"/>
    </row>
    <row r="720" spans="11:11">
      <c r="K720" s="51"/>
    </row>
    <row r="721" spans="11:11">
      <c r="K721" s="51"/>
    </row>
    <row r="722" spans="11:11">
      <c r="K722" s="51"/>
    </row>
    <row r="723" spans="11:11">
      <c r="K723" s="51"/>
    </row>
    <row r="724" spans="11:11">
      <c r="K724" s="51"/>
    </row>
    <row r="725" spans="11:11">
      <c r="K725" s="51"/>
    </row>
    <row r="726" spans="11:11">
      <c r="K726" s="51"/>
    </row>
    <row r="727" spans="11:11">
      <c r="K727" s="51"/>
    </row>
    <row r="728" spans="11:11">
      <c r="K728" s="51"/>
    </row>
    <row r="729" spans="11:11">
      <c r="K729" s="51"/>
    </row>
    <row r="730" spans="11:11">
      <c r="K730" s="51"/>
    </row>
    <row r="731" spans="11:11">
      <c r="K731" s="51"/>
    </row>
    <row r="732" spans="11:11">
      <c r="K732" s="51"/>
    </row>
    <row r="733" spans="11:11">
      <c r="K733" s="51"/>
    </row>
    <row r="734" spans="11:11">
      <c r="K734" s="51"/>
    </row>
    <row r="735" spans="11:11">
      <c r="K735" s="51"/>
    </row>
    <row r="736" spans="11:11">
      <c r="K736" s="51"/>
    </row>
    <row r="737" spans="11:11">
      <c r="K737" s="51"/>
    </row>
    <row r="738" spans="11:11">
      <c r="K738" s="51"/>
    </row>
    <row r="739" spans="11:11">
      <c r="K739" s="51"/>
    </row>
    <row r="740" spans="11:11">
      <c r="K740" s="51"/>
    </row>
    <row r="741" spans="11:11">
      <c r="K741" s="51"/>
    </row>
    <row r="742" spans="11:11">
      <c r="K742" s="51"/>
    </row>
    <row r="743" spans="11:11">
      <c r="K743" s="51"/>
    </row>
    <row r="744" spans="11:11">
      <c r="K744" s="51"/>
    </row>
    <row r="745" spans="11:11">
      <c r="K745" s="51"/>
    </row>
    <row r="746" spans="11:11">
      <c r="K746" s="51"/>
    </row>
    <row r="747" spans="11:11">
      <c r="K747" s="51"/>
    </row>
    <row r="748" spans="11:11">
      <c r="K748" s="51"/>
    </row>
    <row r="749" spans="11:11">
      <c r="K749" s="51"/>
    </row>
    <row r="750" spans="11:11">
      <c r="K750" s="51"/>
    </row>
    <row r="751" spans="11:11">
      <c r="K751" s="51"/>
    </row>
    <row r="752" spans="11:11">
      <c r="K752" s="51"/>
    </row>
    <row r="753" spans="11:11">
      <c r="K753" s="51"/>
    </row>
    <row r="754" spans="11:11">
      <c r="K754" s="51"/>
    </row>
    <row r="755" spans="11:11">
      <c r="K755" s="51"/>
    </row>
    <row r="756" spans="11:11">
      <c r="K756" s="51"/>
    </row>
    <row r="757" spans="11:11">
      <c r="K757" s="51"/>
    </row>
    <row r="758" spans="11:11">
      <c r="K758" s="51"/>
    </row>
    <row r="759" spans="11:11">
      <c r="K759" s="51"/>
    </row>
    <row r="760" spans="11:11">
      <c r="K760" s="51"/>
    </row>
    <row r="761" spans="11:11">
      <c r="K761" s="51"/>
    </row>
    <row r="762" spans="11:11">
      <c r="K762" s="51"/>
    </row>
    <row r="763" spans="11:11">
      <c r="K763" s="51"/>
    </row>
    <row r="764" spans="11:11">
      <c r="K764" s="51"/>
    </row>
    <row r="765" spans="11:11">
      <c r="K765" s="51"/>
    </row>
    <row r="766" spans="11:11">
      <c r="K766" s="51"/>
    </row>
    <row r="767" spans="11:11">
      <c r="K767" s="51"/>
    </row>
    <row r="768" spans="11:11">
      <c r="K768" s="51"/>
    </row>
    <row r="769" spans="11:11">
      <c r="K769" s="51"/>
    </row>
    <row r="770" spans="11:11">
      <c r="K770" s="51"/>
    </row>
    <row r="771" spans="11:11">
      <c r="K771" s="51"/>
    </row>
    <row r="772" spans="11:11">
      <c r="K772" s="51"/>
    </row>
    <row r="773" spans="11:11">
      <c r="K773" s="51"/>
    </row>
    <row r="774" spans="11:11">
      <c r="K774" s="51"/>
    </row>
    <row r="775" spans="11:11">
      <c r="K775" s="51"/>
    </row>
    <row r="776" spans="11:11">
      <c r="K776" s="51"/>
    </row>
    <row r="777" spans="11:11">
      <c r="K777" s="51"/>
    </row>
    <row r="778" spans="11:11">
      <c r="K778" s="51"/>
    </row>
    <row r="779" spans="11:11">
      <c r="K779" s="51"/>
    </row>
    <row r="780" spans="11:11">
      <c r="K780" s="51"/>
    </row>
    <row r="781" spans="11:11">
      <c r="K781" s="51"/>
    </row>
    <row r="782" spans="11:11">
      <c r="K782" s="51"/>
    </row>
    <row r="783" spans="11:11">
      <c r="K783" s="51"/>
    </row>
    <row r="784" spans="11:11">
      <c r="K784" s="51"/>
    </row>
    <row r="785" spans="11:11">
      <c r="K785" s="51"/>
    </row>
    <row r="786" spans="11:11">
      <c r="K786" s="51"/>
    </row>
    <row r="787" spans="11:11">
      <c r="K787" s="51"/>
    </row>
    <row r="788" spans="11:11">
      <c r="K788" s="51"/>
    </row>
    <row r="789" spans="11:11">
      <c r="K789" s="51"/>
    </row>
    <row r="790" spans="11:11">
      <c r="K790" s="51"/>
    </row>
    <row r="791" spans="11:11">
      <c r="K791" s="51"/>
    </row>
    <row r="792" spans="11:11">
      <c r="K792" s="51"/>
    </row>
    <row r="793" spans="11:11">
      <c r="K793" s="51"/>
    </row>
    <row r="794" spans="11:11">
      <c r="K794" s="51"/>
    </row>
    <row r="795" spans="11:11">
      <c r="K795" s="51"/>
    </row>
    <row r="796" spans="11:11">
      <c r="K796" s="51"/>
    </row>
    <row r="797" spans="11:11">
      <c r="K797" s="51"/>
    </row>
    <row r="798" spans="11:11">
      <c r="K798" s="51"/>
    </row>
    <row r="799" spans="11:11">
      <c r="K799" s="51"/>
    </row>
    <row r="800" spans="11:11">
      <c r="K800" s="51"/>
    </row>
    <row r="801" spans="11:11">
      <c r="K801" s="51"/>
    </row>
    <row r="802" spans="11:11">
      <c r="K802" s="51"/>
    </row>
    <row r="803" spans="11:11">
      <c r="K803" s="51"/>
    </row>
    <row r="804" spans="11:11">
      <c r="K804" s="51"/>
    </row>
    <row r="805" spans="11:11">
      <c r="K805" s="51"/>
    </row>
    <row r="806" spans="11:11">
      <c r="K806" s="51"/>
    </row>
    <row r="807" spans="11:11">
      <c r="K807" s="51"/>
    </row>
    <row r="808" spans="11:11">
      <c r="K808" s="51"/>
    </row>
    <row r="809" spans="11:11">
      <c r="K809" s="51"/>
    </row>
    <row r="810" spans="11:11">
      <c r="K810" s="51"/>
    </row>
    <row r="811" spans="11:11">
      <c r="K811" s="51"/>
    </row>
    <row r="812" spans="11:11">
      <c r="K812" s="51"/>
    </row>
    <row r="813" spans="11:11">
      <c r="K813" s="51"/>
    </row>
    <row r="814" spans="11:11">
      <c r="K814" s="51"/>
    </row>
    <row r="815" spans="11:11">
      <c r="K815" s="51"/>
    </row>
    <row r="816" spans="11:11">
      <c r="K816" s="51"/>
    </row>
    <row r="817" spans="11:11">
      <c r="K817" s="51"/>
    </row>
    <row r="818" spans="11:11">
      <c r="K818" s="51"/>
    </row>
    <row r="819" spans="11:11">
      <c r="K819" s="51"/>
    </row>
    <row r="820" spans="11:11">
      <c r="K820" s="51"/>
    </row>
    <row r="821" spans="11:11">
      <c r="K821" s="51"/>
    </row>
    <row r="822" spans="11:11">
      <c r="K822" s="51"/>
    </row>
    <row r="823" spans="11:11">
      <c r="K823" s="51"/>
    </row>
    <row r="824" spans="11:11">
      <c r="K824" s="51"/>
    </row>
    <row r="825" spans="11:11">
      <c r="K825" s="51"/>
    </row>
    <row r="826" spans="11:11">
      <c r="K826" s="51"/>
    </row>
    <row r="827" spans="11:11">
      <c r="K827" s="51"/>
    </row>
    <row r="828" spans="11:11">
      <c r="K828" s="51"/>
    </row>
    <row r="829" spans="11:11">
      <c r="K829" s="51"/>
    </row>
    <row r="830" spans="11:11">
      <c r="K830" s="51"/>
    </row>
    <row r="831" spans="11:11">
      <c r="K831" s="51"/>
    </row>
    <row r="832" spans="11:11">
      <c r="K832" s="51"/>
    </row>
    <row r="833" spans="11:11">
      <c r="K833" s="51"/>
    </row>
    <row r="834" spans="11:11">
      <c r="K834" s="51"/>
    </row>
    <row r="835" spans="11:11">
      <c r="K835" s="51"/>
    </row>
    <row r="836" spans="11:11">
      <c r="K836" s="51"/>
    </row>
    <row r="837" spans="11:11">
      <c r="K837" s="51"/>
    </row>
    <row r="838" spans="11:11">
      <c r="K838" s="51"/>
    </row>
    <row r="839" spans="11:11">
      <c r="K839" s="51"/>
    </row>
    <row r="840" spans="11:11">
      <c r="K840" s="51"/>
    </row>
    <row r="841" spans="11:11">
      <c r="K841" s="51"/>
    </row>
    <row r="842" spans="11:11">
      <c r="K842" s="51"/>
    </row>
    <row r="843" spans="11:11">
      <c r="K843" s="51"/>
    </row>
    <row r="844" spans="11:11">
      <c r="K844" s="51"/>
    </row>
    <row r="845" spans="11:11">
      <c r="K845" s="51"/>
    </row>
    <row r="846" spans="11:11">
      <c r="K846" s="51"/>
    </row>
    <row r="847" spans="11:11">
      <c r="K847" s="51"/>
    </row>
    <row r="848" spans="11:11">
      <c r="K848" s="51"/>
    </row>
    <row r="849" spans="11:11">
      <c r="K849" s="51"/>
    </row>
    <row r="850" spans="11:11">
      <c r="K850" s="51"/>
    </row>
    <row r="851" spans="11:11">
      <c r="K851" s="51"/>
    </row>
    <row r="852" spans="11:11">
      <c r="K852" s="51"/>
    </row>
    <row r="853" spans="11:11">
      <c r="K853" s="51"/>
    </row>
    <row r="854" spans="11:11">
      <c r="K854" s="51"/>
    </row>
    <row r="855" spans="11:11">
      <c r="K855" s="51"/>
    </row>
    <row r="856" spans="11:11">
      <c r="K856" s="51"/>
    </row>
    <row r="857" spans="11:11">
      <c r="K857" s="51"/>
    </row>
    <row r="858" spans="11:11">
      <c r="K858" s="51"/>
    </row>
    <row r="859" spans="11:11">
      <c r="K859" s="51"/>
    </row>
    <row r="860" spans="11:11">
      <c r="K860" s="51"/>
    </row>
    <row r="861" spans="11:11">
      <c r="K861" s="51"/>
    </row>
    <row r="862" spans="11:11">
      <c r="K862" s="51"/>
    </row>
    <row r="863" spans="11:11">
      <c r="K863" s="51"/>
    </row>
    <row r="864" spans="11:11">
      <c r="K864" s="51"/>
    </row>
    <row r="865" spans="11:11">
      <c r="K865" s="51"/>
    </row>
    <row r="866" spans="11:11">
      <c r="K866" s="51"/>
    </row>
    <row r="867" spans="11:11">
      <c r="K867" s="51"/>
    </row>
    <row r="868" spans="11:11">
      <c r="K868" s="51"/>
    </row>
    <row r="869" spans="11:11">
      <c r="K869" s="51"/>
    </row>
    <row r="870" spans="11:11">
      <c r="K870" s="51"/>
    </row>
    <row r="871" spans="11:11">
      <c r="K871" s="51"/>
    </row>
    <row r="872" spans="11:11">
      <c r="K872" s="51"/>
    </row>
    <row r="873" spans="11:11">
      <c r="K873" s="51"/>
    </row>
    <row r="874" spans="11:11">
      <c r="K874" s="51"/>
    </row>
    <row r="875" spans="11:11">
      <c r="K875" s="51"/>
    </row>
    <row r="876" spans="11:11">
      <c r="K876" s="51"/>
    </row>
    <row r="877" spans="11:11">
      <c r="K877" s="51"/>
    </row>
    <row r="878" spans="11:11">
      <c r="K878" s="51"/>
    </row>
    <row r="879" spans="11:11">
      <c r="K879" s="51"/>
    </row>
    <row r="880" spans="11:11">
      <c r="K880" s="51"/>
    </row>
    <row r="881" spans="11:11">
      <c r="K881" s="51"/>
    </row>
    <row r="882" spans="11:11">
      <c r="K882" s="51"/>
    </row>
    <row r="883" spans="11:11">
      <c r="K883" s="51"/>
    </row>
    <row r="884" spans="11:11">
      <c r="K884" s="51"/>
    </row>
    <row r="885" spans="11:11">
      <c r="K885" s="51"/>
    </row>
    <row r="886" spans="11:11">
      <c r="K886" s="51"/>
    </row>
    <row r="887" spans="11:11">
      <c r="K887" s="51"/>
    </row>
    <row r="888" spans="11:11">
      <c r="K888" s="51"/>
    </row>
    <row r="889" spans="11:11">
      <c r="K889" s="51"/>
    </row>
    <row r="890" spans="11:11">
      <c r="K890" s="51"/>
    </row>
    <row r="891" spans="11:11">
      <c r="K891" s="51"/>
    </row>
    <row r="892" spans="11:11">
      <c r="K892" s="51"/>
    </row>
    <row r="893" spans="11:11">
      <c r="K893" s="51"/>
    </row>
    <row r="894" spans="11:11">
      <c r="K894" s="51"/>
    </row>
    <row r="895" spans="11:11">
      <c r="K895" s="51"/>
    </row>
    <row r="896" spans="11:11">
      <c r="K896" s="51"/>
    </row>
    <row r="897" spans="11:11">
      <c r="K897" s="51"/>
    </row>
    <row r="898" spans="11:11">
      <c r="K898" s="51"/>
    </row>
    <row r="899" spans="11:11">
      <c r="K899" s="51"/>
    </row>
    <row r="900" spans="11:11">
      <c r="K900" s="51"/>
    </row>
    <row r="901" spans="11:11">
      <c r="K901" s="51"/>
    </row>
    <row r="902" spans="11:11">
      <c r="K902" s="51"/>
    </row>
    <row r="903" spans="11:11">
      <c r="K903" s="51"/>
    </row>
    <row r="904" spans="11:11">
      <c r="K904" s="51"/>
    </row>
    <row r="905" spans="11:11">
      <c r="K905" s="51"/>
    </row>
    <row r="906" spans="11:11">
      <c r="K906" s="51"/>
    </row>
    <row r="907" spans="11:11">
      <c r="K907" s="51"/>
    </row>
    <row r="908" spans="11:11">
      <c r="K908" s="51"/>
    </row>
    <row r="909" spans="11:11">
      <c r="K909" s="51"/>
    </row>
    <row r="910" spans="11:11">
      <c r="K910" s="51"/>
    </row>
    <row r="911" spans="11:11">
      <c r="K911" s="51"/>
    </row>
    <row r="912" spans="11:11">
      <c r="K912" s="51"/>
    </row>
    <row r="913" spans="11:11">
      <c r="K913" s="51"/>
    </row>
    <row r="914" spans="11:11">
      <c r="K914" s="51"/>
    </row>
    <row r="915" spans="11:11">
      <c r="K915" s="51"/>
    </row>
    <row r="916" spans="11:11">
      <c r="K916" s="51"/>
    </row>
    <row r="917" spans="11:11">
      <c r="K917" s="51"/>
    </row>
    <row r="918" spans="11:11">
      <c r="K918" s="51"/>
    </row>
    <row r="919" spans="11:11">
      <c r="K919" s="51"/>
    </row>
    <row r="920" spans="11:11">
      <c r="K920" s="51"/>
    </row>
    <row r="921" spans="11:11">
      <c r="K921" s="51"/>
    </row>
    <row r="922" spans="11:11">
      <c r="K922" s="51"/>
    </row>
    <row r="923" spans="11:11">
      <c r="K923" s="51"/>
    </row>
    <row r="924" spans="11:11">
      <c r="K924" s="51"/>
    </row>
    <row r="925" spans="11:11">
      <c r="K925" s="51"/>
    </row>
    <row r="926" spans="11:11">
      <c r="K926" s="51"/>
    </row>
    <row r="927" spans="11:11">
      <c r="K927" s="51"/>
    </row>
    <row r="928" spans="11:11">
      <c r="K928" s="51"/>
    </row>
    <row r="929" spans="11:11">
      <c r="K929" s="51"/>
    </row>
    <row r="930" spans="11:11">
      <c r="K930" s="51"/>
    </row>
    <row r="931" spans="11:11">
      <c r="K931" s="51"/>
    </row>
    <row r="932" spans="11:11">
      <c r="K932" s="51"/>
    </row>
    <row r="933" spans="11:11">
      <c r="K933" s="51"/>
    </row>
    <row r="934" spans="11:11">
      <c r="K934" s="51"/>
    </row>
    <row r="935" spans="11:11">
      <c r="K935" s="51"/>
    </row>
    <row r="936" spans="11:11">
      <c r="K936" s="51"/>
    </row>
    <row r="937" spans="11:11">
      <c r="K937" s="51"/>
    </row>
    <row r="938" spans="11:11">
      <c r="K938" s="51"/>
    </row>
    <row r="939" spans="11:11">
      <c r="K939" s="51"/>
    </row>
    <row r="940" spans="11:11">
      <c r="K940" s="51"/>
    </row>
    <row r="941" spans="11:11">
      <c r="K941" s="51"/>
    </row>
    <row r="942" spans="11:11">
      <c r="K942" s="51"/>
    </row>
    <row r="943" spans="11:11">
      <c r="K943" s="51"/>
    </row>
    <row r="944" spans="11:11">
      <c r="K944" s="51"/>
    </row>
    <row r="945" spans="11:11">
      <c r="K945" s="51"/>
    </row>
    <row r="946" spans="11:11">
      <c r="K946" s="51"/>
    </row>
    <row r="947" spans="11:11">
      <c r="K947" s="51"/>
    </row>
    <row r="948" spans="11:11">
      <c r="K948" s="51"/>
    </row>
    <row r="949" spans="11:11">
      <c r="K949" s="51"/>
    </row>
    <row r="950" spans="11:11">
      <c r="K950" s="51"/>
    </row>
    <row r="951" spans="11:11">
      <c r="K951" s="51"/>
    </row>
    <row r="952" spans="11:11">
      <c r="K952" s="51"/>
    </row>
    <row r="953" spans="11:11">
      <c r="K953" s="51"/>
    </row>
    <row r="954" spans="11:11">
      <c r="K954" s="51"/>
    </row>
    <row r="955" spans="11:11">
      <c r="K955" s="51"/>
    </row>
    <row r="956" spans="11:11">
      <c r="K956" s="51"/>
    </row>
    <row r="957" spans="11:11">
      <c r="K957" s="51"/>
    </row>
    <row r="958" spans="11:11">
      <c r="K958" s="51"/>
    </row>
    <row r="959" spans="11:11">
      <c r="K959" s="51"/>
    </row>
    <row r="960" spans="11:11">
      <c r="K960" s="51"/>
    </row>
    <row r="961" spans="11:11">
      <c r="K961" s="51"/>
    </row>
    <row r="962" spans="11:11">
      <c r="K962" s="51"/>
    </row>
    <row r="963" spans="11:11">
      <c r="K963" s="51"/>
    </row>
    <row r="964" spans="11:11">
      <c r="K964" s="51"/>
    </row>
    <row r="965" spans="11:11">
      <c r="K965" s="51"/>
    </row>
    <row r="966" spans="11:11">
      <c r="K966" s="51"/>
    </row>
    <row r="967" spans="11:11">
      <c r="K967" s="51"/>
    </row>
    <row r="968" spans="11:11">
      <c r="K968" s="51"/>
    </row>
    <row r="969" spans="11:11">
      <c r="K969" s="51"/>
    </row>
    <row r="970" spans="11:11">
      <c r="K970" s="51"/>
    </row>
    <row r="971" spans="11:11">
      <c r="K971" s="51"/>
    </row>
    <row r="972" spans="11:11">
      <c r="K972" s="51"/>
    </row>
    <row r="973" spans="11:11">
      <c r="K973" s="51"/>
    </row>
    <row r="974" spans="11:11">
      <c r="K974" s="51"/>
    </row>
    <row r="975" spans="11:11">
      <c r="K975" s="51"/>
    </row>
    <row r="976" spans="11:11">
      <c r="K976" s="51"/>
    </row>
    <row r="977" spans="11:11">
      <c r="K977" s="51"/>
    </row>
    <row r="978" spans="11:11">
      <c r="K978" s="51"/>
    </row>
    <row r="979" spans="11:11">
      <c r="K979" s="51"/>
    </row>
    <row r="980" spans="11:11">
      <c r="K980" s="51"/>
    </row>
    <row r="981" spans="11:11">
      <c r="K981" s="51"/>
    </row>
    <row r="982" spans="11:11">
      <c r="K982" s="51"/>
    </row>
    <row r="983" spans="11:11">
      <c r="K983" s="51"/>
    </row>
    <row r="984" spans="11:11">
      <c r="K984" s="51"/>
    </row>
    <row r="985" spans="11:11">
      <c r="K985" s="51"/>
    </row>
    <row r="986" spans="11:11">
      <c r="K986" s="51"/>
    </row>
    <row r="987" spans="11:11">
      <c r="K987" s="51"/>
    </row>
    <row r="988" spans="11:11">
      <c r="K988" s="51"/>
    </row>
    <row r="989" spans="11:11">
      <c r="K989" s="51"/>
    </row>
    <row r="990" spans="11:11">
      <c r="K990" s="51"/>
    </row>
    <row r="991" spans="11:11">
      <c r="K991" s="51"/>
    </row>
    <row r="992" spans="11:11">
      <c r="K992" s="51"/>
    </row>
    <row r="993" spans="11:11">
      <c r="K993" s="51"/>
    </row>
    <row r="994" spans="11:11">
      <c r="K994" s="51"/>
    </row>
    <row r="995" spans="11:11">
      <c r="K995" s="51"/>
    </row>
    <row r="996" spans="11:11">
      <c r="K996" s="51"/>
    </row>
    <row r="997" spans="11:11">
      <c r="K997" s="51"/>
    </row>
    <row r="998" spans="11:11">
      <c r="K998" s="51"/>
    </row>
    <row r="999" spans="11:11">
      <c r="K999" s="51"/>
    </row>
    <row r="1000" spans="11:11">
      <c r="K1000" s="51"/>
    </row>
    <row r="1001" spans="11:11">
      <c r="K1001" s="51"/>
    </row>
    <row r="1002" spans="11:11">
      <c r="K1002" s="51"/>
    </row>
    <row r="1003" spans="11:11">
      <c r="K1003" s="51"/>
    </row>
    <row r="1004" spans="11:11">
      <c r="K1004" s="51"/>
    </row>
    <row r="1005" spans="11:11">
      <c r="K1005" s="51"/>
    </row>
    <row r="1006" spans="11:11">
      <c r="K1006" s="51"/>
    </row>
    <row r="1007" spans="11:11">
      <c r="K1007" s="51"/>
    </row>
    <row r="1008" spans="11:11">
      <c r="K1008" s="51"/>
    </row>
    <row r="1009" spans="11:11">
      <c r="K1009" s="51"/>
    </row>
    <row r="1010" spans="11:11">
      <c r="K1010" s="51"/>
    </row>
    <row r="1011" spans="11:11">
      <c r="K1011" s="51"/>
    </row>
    <row r="1012" spans="11:11">
      <c r="K1012" s="51"/>
    </row>
    <row r="1013" spans="11:11">
      <c r="K1013" s="51"/>
    </row>
    <row r="1014" spans="11:11">
      <c r="K1014" s="51"/>
    </row>
    <row r="1015" spans="11:11">
      <c r="K1015" s="51"/>
    </row>
    <row r="1016" spans="11:11">
      <c r="K1016" s="51"/>
    </row>
    <row r="1017" spans="11:11">
      <c r="K1017" s="51"/>
    </row>
    <row r="1018" spans="11:11">
      <c r="K1018" s="51"/>
    </row>
    <row r="1019" spans="11:11">
      <c r="K1019" s="51"/>
    </row>
    <row r="1020" spans="11:11">
      <c r="K1020" s="51"/>
    </row>
    <row r="1021" spans="11:11">
      <c r="K1021" s="51"/>
    </row>
    <row r="1022" spans="11:11">
      <c r="K1022" s="51"/>
    </row>
    <row r="1023" spans="11:11">
      <c r="K1023" s="51"/>
    </row>
    <row r="1024" spans="11:11">
      <c r="K1024" s="51"/>
    </row>
    <row r="1025" spans="11:11">
      <c r="K1025" s="51"/>
    </row>
    <row r="1026" spans="11:11">
      <c r="K1026" s="51"/>
    </row>
    <row r="1027" spans="11:11">
      <c r="K1027" s="51"/>
    </row>
    <row r="1028" spans="11:11">
      <c r="K1028" s="51"/>
    </row>
    <row r="1029" spans="11:11">
      <c r="K1029" s="51"/>
    </row>
    <row r="1030" spans="11:11">
      <c r="K1030" s="51"/>
    </row>
    <row r="1031" spans="11:11">
      <c r="K1031" s="51"/>
    </row>
    <row r="1032" spans="11:11">
      <c r="K1032" s="51"/>
    </row>
    <row r="1033" spans="11:11">
      <c r="K1033" s="51"/>
    </row>
    <row r="1034" spans="11:11">
      <c r="K1034" s="51"/>
    </row>
    <row r="1035" spans="11:11">
      <c r="K1035" s="51"/>
    </row>
    <row r="1036" spans="11:11">
      <c r="K1036" s="51"/>
    </row>
    <row r="1037" spans="11:11">
      <c r="K1037" s="51"/>
    </row>
    <row r="1038" spans="11:11">
      <c r="K1038" s="51"/>
    </row>
    <row r="1039" spans="11:11">
      <c r="K1039" s="51"/>
    </row>
    <row r="1040" spans="11:11">
      <c r="K1040" s="51"/>
    </row>
    <row r="1041" spans="11:11">
      <c r="K1041" s="51"/>
    </row>
    <row r="1042" spans="11:11">
      <c r="K1042" s="51"/>
    </row>
    <row r="1043" spans="11:11">
      <c r="K1043" s="51"/>
    </row>
    <row r="1044" spans="11:11">
      <c r="K1044" s="51"/>
    </row>
    <row r="1045" spans="11:11">
      <c r="K1045" s="51"/>
    </row>
    <row r="1046" spans="11:11">
      <c r="K1046" s="51"/>
    </row>
    <row r="1047" spans="11:11">
      <c r="K1047" s="51"/>
    </row>
    <row r="1048" spans="11:11">
      <c r="K1048" s="51"/>
    </row>
    <row r="1049" spans="11:11">
      <c r="K1049" s="51"/>
    </row>
    <row r="1050" spans="11:11">
      <c r="K1050" s="51"/>
    </row>
    <row r="1051" spans="11:11">
      <c r="K1051" s="51"/>
    </row>
    <row r="1052" spans="11:11">
      <c r="K1052" s="51"/>
    </row>
    <row r="1053" spans="11:11">
      <c r="K1053" s="51"/>
    </row>
    <row r="1054" spans="11:11">
      <c r="K1054" s="51"/>
    </row>
    <row r="1055" spans="11:11">
      <c r="K1055" s="51"/>
    </row>
    <row r="1056" spans="11:11">
      <c r="K1056" s="51"/>
    </row>
    <row r="1057" spans="11:11">
      <c r="K1057" s="51"/>
    </row>
    <row r="1058" spans="11:11">
      <c r="K1058" s="51"/>
    </row>
    <row r="1059" spans="11:11">
      <c r="K1059" s="51"/>
    </row>
    <row r="1060" spans="11:11">
      <c r="K1060" s="51"/>
    </row>
    <row r="1061" spans="11:11">
      <c r="K1061" s="51"/>
    </row>
    <row r="1062" spans="11:11">
      <c r="K1062" s="51"/>
    </row>
    <row r="1063" spans="11:11">
      <c r="K1063" s="51"/>
    </row>
    <row r="1064" spans="11:11">
      <c r="K1064" s="51"/>
    </row>
    <row r="1065" spans="11:11">
      <c r="K1065" s="51"/>
    </row>
    <row r="1066" spans="11:11">
      <c r="K1066" s="51"/>
    </row>
    <row r="1067" spans="11:11">
      <c r="K1067" s="51"/>
    </row>
    <row r="1068" spans="11:11">
      <c r="K1068" s="51"/>
    </row>
    <row r="1069" spans="11:11">
      <c r="K1069" s="51"/>
    </row>
    <row r="1070" spans="11:11">
      <c r="K1070" s="51"/>
    </row>
    <row r="1071" spans="11:11">
      <c r="K1071" s="51"/>
    </row>
    <row r="1072" spans="11:11">
      <c r="K1072" s="51"/>
    </row>
    <row r="1073" spans="11:11">
      <c r="K1073" s="51"/>
    </row>
    <row r="1074" spans="11:11">
      <c r="K1074" s="51"/>
    </row>
    <row r="1075" spans="11:11">
      <c r="K1075" s="51"/>
    </row>
    <row r="1076" spans="11:11">
      <c r="K1076" s="51"/>
    </row>
    <row r="1077" spans="11:11">
      <c r="K1077" s="51"/>
    </row>
    <row r="1078" spans="11:11">
      <c r="K1078" s="51"/>
    </row>
    <row r="1079" spans="11:11">
      <c r="K1079" s="51"/>
    </row>
    <row r="1080" spans="11:11">
      <c r="K1080" s="51"/>
    </row>
    <row r="1081" spans="11:11">
      <c r="K1081" s="51"/>
    </row>
    <row r="1082" spans="11:11">
      <c r="K1082" s="51"/>
    </row>
    <row r="1083" spans="11:11">
      <c r="K1083" s="51"/>
    </row>
    <row r="1084" spans="11:11">
      <c r="K1084" s="51"/>
    </row>
    <row r="1085" spans="11:11">
      <c r="K1085" s="51"/>
    </row>
    <row r="1086" spans="11:11">
      <c r="K1086" s="51"/>
    </row>
    <row r="1087" spans="11:11">
      <c r="K1087" s="51"/>
    </row>
    <row r="1088" spans="11:11">
      <c r="K1088" s="51"/>
    </row>
    <row r="1089" spans="11:11">
      <c r="K1089" s="51"/>
    </row>
    <row r="1090" spans="11:11">
      <c r="K1090" s="51"/>
    </row>
    <row r="1091" spans="11:11">
      <c r="K1091" s="51"/>
    </row>
    <row r="1092" spans="11:11">
      <c r="K1092" s="51"/>
    </row>
    <row r="1093" spans="11:11">
      <c r="K1093" s="51"/>
    </row>
    <row r="1094" spans="11:11">
      <c r="K1094" s="51"/>
    </row>
    <row r="1095" spans="11:11">
      <c r="K1095" s="51"/>
    </row>
    <row r="1096" spans="11:11">
      <c r="K1096" s="51"/>
    </row>
    <row r="1097" spans="11:11">
      <c r="K1097" s="51"/>
    </row>
    <row r="1098" spans="11:11">
      <c r="K1098" s="51"/>
    </row>
    <row r="1099" spans="11:11">
      <c r="K1099" s="51"/>
    </row>
    <row r="1100" spans="11:11">
      <c r="K1100" s="51"/>
    </row>
    <row r="1101" spans="11:11">
      <c r="K1101" s="51"/>
    </row>
    <row r="1102" spans="11:11">
      <c r="K1102" s="51"/>
    </row>
    <row r="1103" spans="11:11">
      <c r="K1103" s="51"/>
    </row>
    <row r="1104" spans="11:11">
      <c r="K1104" s="51"/>
    </row>
    <row r="1105" spans="11:11">
      <c r="K1105" s="51"/>
    </row>
    <row r="1106" spans="11:11">
      <c r="K1106" s="51"/>
    </row>
    <row r="1107" spans="11:11">
      <c r="K1107" s="51"/>
    </row>
    <row r="1108" spans="11:11">
      <c r="K1108" s="51"/>
    </row>
    <row r="1109" spans="11:11">
      <c r="K1109" s="51"/>
    </row>
    <row r="1110" spans="11:11">
      <c r="K1110" s="51"/>
    </row>
    <row r="1111" spans="11:11">
      <c r="K1111" s="51"/>
    </row>
    <row r="1112" spans="11:11">
      <c r="K1112" s="51"/>
    </row>
    <row r="1113" spans="11:11">
      <c r="K1113" s="51"/>
    </row>
    <row r="1114" spans="11:11">
      <c r="K1114" s="51"/>
    </row>
    <row r="1115" spans="11:11">
      <c r="K1115" s="51"/>
    </row>
    <row r="1116" spans="11:11">
      <c r="K1116" s="51"/>
    </row>
    <row r="1117" spans="11:11">
      <c r="K1117" s="51"/>
    </row>
    <row r="1118" spans="11:11">
      <c r="K1118" s="51"/>
    </row>
    <row r="1119" spans="11:11">
      <c r="K1119" s="51"/>
    </row>
    <row r="1120" spans="11:11">
      <c r="K1120" s="51"/>
    </row>
    <row r="1121" spans="11:11">
      <c r="K1121" s="51"/>
    </row>
    <row r="1122" spans="11:11">
      <c r="K1122" s="51"/>
    </row>
    <row r="1123" spans="11:11">
      <c r="K1123" s="51"/>
    </row>
    <row r="1124" spans="11:11">
      <c r="K1124" s="51"/>
    </row>
    <row r="1125" spans="11:11">
      <c r="K1125" s="51"/>
    </row>
    <row r="1126" spans="11:11">
      <c r="K1126" s="51"/>
    </row>
    <row r="1127" spans="11:11">
      <c r="K1127" s="51"/>
    </row>
    <row r="1128" spans="11:11">
      <c r="K1128" s="51"/>
    </row>
    <row r="1129" spans="11:11">
      <c r="K1129" s="51"/>
    </row>
    <row r="1130" spans="11:11">
      <c r="K1130" s="51"/>
    </row>
    <row r="1131" spans="11:11">
      <c r="K1131" s="51"/>
    </row>
    <row r="1132" spans="11:11">
      <c r="K1132" s="51"/>
    </row>
    <row r="1133" spans="11:11">
      <c r="K1133" s="51"/>
    </row>
    <row r="1134" spans="11:11">
      <c r="K1134" s="51"/>
    </row>
    <row r="1135" spans="11:11">
      <c r="K1135" s="51"/>
    </row>
    <row r="1136" spans="11:11">
      <c r="K1136" s="51"/>
    </row>
    <row r="1137" spans="11:11">
      <c r="K1137" s="51"/>
    </row>
    <row r="1138" spans="11:11">
      <c r="K1138" s="51"/>
    </row>
    <row r="1139" spans="11:11">
      <c r="K1139" s="51"/>
    </row>
    <row r="1140" spans="11:11">
      <c r="K1140" s="51"/>
    </row>
    <row r="1141" spans="11:11">
      <c r="K1141" s="51"/>
    </row>
    <row r="1142" spans="11:11">
      <c r="K1142" s="51"/>
    </row>
    <row r="1143" spans="11:11">
      <c r="K1143" s="51"/>
    </row>
    <row r="1144" spans="11:11">
      <c r="K1144" s="51"/>
    </row>
    <row r="1145" spans="11:11">
      <c r="K1145" s="51"/>
    </row>
    <row r="1146" spans="11:11">
      <c r="K1146" s="51"/>
    </row>
    <row r="1147" spans="11:11">
      <c r="K1147" s="51"/>
    </row>
    <row r="1148" spans="11:11">
      <c r="K1148" s="51"/>
    </row>
    <row r="1149" spans="11:11">
      <c r="K1149" s="51"/>
    </row>
    <row r="1150" spans="11:11">
      <c r="K1150" s="51"/>
    </row>
    <row r="1151" spans="11:11">
      <c r="K1151" s="51"/>
    </row>
    <row r="1152" spans="11:11">
      <c r="K1152" s="51"/>
    </row>
    <row r="1153" spans="11:11">
      <c r="K1153" s="51"/>
    </row>
    <row r="1154" spans="11:11">
      <c r="K1154" s="51"/>
    </row>
    <row r="1155" spans="11:11">
      <c r="K1155" s="51"/>
    </row>
    <row r="1156" spans="11:11">
      <c r="K1156" s="51"/>
    </row>
    <row r="1157" spans="11:11">
      <c r="K1157" s="51"/>
    </row>
    <row r="1158" spans="11:11">
      <c r="K1158" s="51"/>
    </row>
    <row r="1159" spans="11:11">
      <c r="K1159" s="51"/>
    </row>
    <row r="1160" spans="11:11">
      <c r="K1160" s="51"/>
    </row>
    <row r="1161" spans="11:11">
      <c r="K1161" s="51"/>
    </row>
    <row r="1162" spans="11:11">
      <c r="K1162" s="51"/>
    </row>
    <row r="1163" spans="11:11">
      <c r="K1163" s="51"/>
    </row>
    <row r="1164" spans="11:11">
      <c r="K1164" s="51"/>
    </row>
    <row r="1165" spans="11:11">
      <c r="K1165" s="51"/>
    </row>
    <row r="1166" spans="11:11">
      <c r="K1166" s="51"/>
    </row>
    <row r="1167" spans="11:11">
      <c r="K1167" s="51"/>
    </row>
    <row r="1168" spans="11:11">
      <c r="K1168" s="51"/>
    </row>
    <row r="1169" spans="11:11">
      <c r="K1169" s="51"/>
    </row>
    <row r="1170" spans="11:11">
      <c r="K1170" s="51"/>
    </row>
    <row r="1171" spans="11:11">
      <c r="K1171" s="51"/>
    </row>
    <row r="1172" spans="11:11">
      <c r="K1172" s="51"/>
    </row>
    <row r="1173" spans="11:11">
      <c r="K1173" s="51"/>
    </row>
    <row r="1174" spans="11:11">
      <c r="K1174" s="51"/>
    </row>
    <row r="1175" spans="11:11">
      <c r="K1175" s="51"/>
    </row>
    <row r="1176" spans="11:11">
      <c r="K1176" s="51"/>
    </row>
    <row r="1177" spans="11:11">
      <c r="K1177" s="51"/>
    </row>
    <row r="1178" spans="11:11">
      <c r="K1178" s="51"/>
    </row>
    <row r="1179" spans="11:11">
      <c r="K1179" s="51"/>
    </row>
    <row r="1180" spans="11:11">
      <c r="K1180" s="51"/>
    </row>
    <row r="1181" spans="11:11">
      <c r="K1181" s="51"/>
    </row>
    <row r="1182" spans="11:11">
      <c r="K1182" s="51"/>
    </row>
    <row r="1183" spans="11:11">
      <c r="K1183" s="51"/>
    </row>
    <row r="1184" spans="11:11">
      <c r="K1184" s="51"/>
    </row>
    <row r="1185" spans="11:11">
      <c r="K1185" s="51"/>
    </row>
    <row r="1186" spans="11:11">
      <c r="K1186" s="51"/>
    </row>
    <row r="1187" spans="11:11">
      <c r="K1187" s="51"/>
    </row>
    <row r="1188" spans="11:11">
      <c r="K1188" s="51"/>
    </row>
    <row r="1189" spans="11:11">
      <c r="K1189" s="51"/>
    </row>
    <row r="1190" spans="11:11">
      <c r="K1190" s="51"/>
    </row>
    <row r="1191" spans="11:11">
      <c r="K1191" s="51"/>
    </row>
    <row r="1192" spans="11:11">
      <c r="K1192" s="51"/>
    </row>
    <row r="1193" spans="11:11">
      <c r="K1193" s="51"/>
    </row>
    <row r="1194" spans="11:11">
      <c r="K1194" s="51"/>
    </row>
    <row r="1195" spans="11:11">
      <c r="K1195" s="51"/>
    </row>
    <row r="1196" spans="11:11">
      <c r="K1196" s="51"/>
    </row>
    <row r="1197" spans="11:11">
      <c r="K1197" s="51"/>
    </row>
    <row r="1198" spans="11:11">
      <c r="K1198" s="51"/>
    </row>
    <row r="1199" spans="11:11">
      <c r="K1199" s="51"/>
    </row>
    <row r="1200" spans="11:11">
      <c r="K1200" s="51"/>
    </row>
    <row r="1201" spans="11:11">
      <c r="K1201" s="51"/>
    </row>
    <row r="1202" spans="11:11">
      <c r="K1202" s="51"/>
    </row>
    <row r="1203" spans="11:11">
      <c r="K1203" s="51"/>
    </row>
    <row r="1204" spans="11:11">
      <c r="K1204" s="51"/>
    </row>
    <row r="1205" spans="11:11">
      <c r="K1205" s="51"/>
    </row>
    <row r="1206" spans="11:11">
      <c r="K1206" s="51"/>
    </row>
    <row r="1207" spans="11:11">
      <c r="K1207" s="51"/>
    </row>
    <row r="1208" spans="11:11">
      <c r="K1208" s="51"/>
    </row>
    <row r="1209" spans="11:11">
      <c r="K1209" s="51"/>
    </row>
    <row r="1210" spans="11:11">
      <c r="K1210" s="51"/>
    </row>
    <row r="1211" spans="11:11">
      <c r="K1211" s="51"/>
    </row>
    <row r="1212" spans="11:11">
      <c r="K1212" s="51"/>
    </row>
    <row r="1213" spans="11:11">
      <c r="K1213" s="51"/>
    </row>
    <row r="1214" spans="11:11">
      <c r="K1214" s="51"/>
    </row>
    <row r="1215" spans="11:11">
      <c r="K1215" s="51"/>
    </row>
    <row r="1216" spans="11:11">
      <c r="K1216" s="51"/>
    </row>
    <row r="1217" spans="11:11">
      <c r="K1217" s="51"/>
    </row>
    <row r="1218" spans="11:11">
      <c r="K1218" s="51"/>
    </row>
    <row r="1219" spans="11:11">
      <c r="K1219" s="51"/>
    </row>
    <row r="1220" spans="11:11">
      <c r="K1220" s="51"/>
    </row>
    <row r="1221" spans="11:11">
      <c r="K1221" s="51"/>
    </row>
    <row r="1222" spans="11:11">
      <c r="K1222" s="51"/>
    </row>
    <row r="1223" spans="11:11">
      <c r="K1223" s="51"/>
    </row>
    <row r="1224" spans="11:11">
      <c r="K1224" s="51"/>
    </row>
    <row r="1225" spans="11:11">
      <c r="K1225" s="51"/>
    </row>
    <row r="1226" spans="11:11">
      <c r="K1226" s="51"/>
    </row>
    <row r="1227" spans="11:11">
      <c r="K1227" s="51"/>
    </row>
    <row r="1228" spans="11:11">
      <c r="K1228" s="51"/>
    </row>
    <row r="1229" spans="11:11">
      <c r="K1229" s="51"/>
    </row>
    <row r="1230" spans="11:11">
      <c r="K1230" s="51"/>
    </row>
    <row r="1231" spans="11:11">
      <c r="K1231" s="51"/>
    </row>
    <row r="1232" spans="11:11">
      <c r="K1232" s="51"/>
    </row>
    <row r="1233" spans="11:11">
      <c r="K1233" s="51"/>
    </row>
    <row r="1234" spans="11:11">
      <c r="K1234" s="51"/>
    </row>
    <row r="1235" spans="11:11">
      <c r="K1235" s="51"/>
    </row>
    <row r="1236" spans="11:11">
      <c r="K1236" s="51"/>
    </row>
    <row r="1237" spans="11:11">
      <c r="K1237" s="51"/>
    </row>
    <row r="1238" spans="11:11">
      <c r="K1238" s="51"/>
    </row>
    <row r="1239" spans="11:11">
      <c r="K1239" s="51"/>
    </row>
    <row r="1240" spans="11:11">
      <c r="K1240" s="51"/>
    </row>
    <row r="1241" spans="11:11">
      <c r="K1241" s="51"/>
    </row>
    <row r="1242" spans="11:11">
      <c r="K1242" s="51"/>
    </row>
    <row r="1243" spans="11:11">
      <c r="K1243" s="51"/>
    </row>
    <row r="1244" spans="11:11">
      <c r="K1244" s="51"/>
    </row>
    <row r="1245" spans="11:11">
      <c r="K1245" s="51"/>
    </row>
    <row r="1246" spans="11:11">
      <c r="K1246" s="51"/>
    </row>
    <row r="1247" spans="11:11">
      <c r="K1247" s="51"/>
    </row>
    <row r="1248" spans="11:11">
      <c r="K1248" s="51"/>
    </row>
    <row r="1249" spans="11:11">
      <c r="K1249" s="51"/>
    </row>
    <row r="1250" spans="11:11">
      <c r="K1250" s="51"/>
    </row>
    <row r="1251" spans="11:11">
      <c r="K1251" s="51"/>
    </row>
    <row r="1252" spans="11:11">
      <c r="K1252" s="51"/>
    </row>
    <row r="1253" spans="11:11">
      <c r="K1253" s="51"/>
    </row>
    <row r="1254" spans="11:11">
      <c r="K1254" s="51"/>
    </row>
    <row r="1255" spans="11:11">
      <c r="K1255" s="51"/>
    </row>
    <row r="1256" spans="11:11">
      <c r="K1256" s="51"/>
    </row>
    <row r="1257" spans="11:11">
      <c r="K1257" s="51"/>
    </row>
    <row r="1258" spans="11:11">
      <c r="K1258" s="51"/>
    </row>
    <row r="1259" spans="11:11">
      <c r="K1259" s="51"/>
    </row>
    <row r="1260" spans="11:11">
      <c r="K1260" s="51"/>
    </row>
    <row r="1261" spans="11:11">
      <c r="K1261" s="51"/>
    </row>
    <row r="1262" spans="11:11">
      <c r="K1262" s="51"/>
    </row>
    <row r="1263" spans="11:11">
      <c r="K1263" s="51"/>
    </row>
    <row r="1264" spans="11:11">
      <c r="K1264" s="51"/>
    </row>
    <row r="1265" spans="11:11">
      <c r="K1265" s="51"/>
    </row>
    <row r="1266" spans="11:11">
      <c r="K1266" s="51"/>
    </row>
    <row r="1267" spans="11:11">
      <c r="K1267" s="51"/>
    </row>
    <row r="1268" spans="11:11">
      <c r="K1268" s="51"/>
    </row>
    <row r="1269" spans="11:11">
      <c r="K1269" s="51"/>
    </row>
    <row r="1270" spans="11:11">
      <c r="K1270" s="51"/>
    </row>
    <row r="1271" spans="11:11">
      <c r="K1271" s="51"/>
    </row>
    <row r="1272" spans="11:11">
      <c r="K1272" s="51"/>
    </row>
    <row r="1273" spans="11:11">
      <c r="K1273" s="51"/>
    </row>
    <row r="1274" spans="11:11">
      <c r="K1274" s="51"/>
    </row>
    <row r="1275" spans="11:11">
      <c r="K1275" s="51"/>
    </row>
    <row r="1276" spans="11:11">
      <c r="K1276" s="51"/>
    </row>
    <row r="1277" spans="11:11">
      <c r="K1277" s="51"/>
    </row>
    <row r="1278" spans="11:11">
      <c r="K1278" s="51"/>
    </row>
    <row r="1279" spans="11:11">
      <c r="K1279" s="51"/>
    </row>
    <row r="1280" spans="11:11">
      <c r="K1280" s="51"/>
    </row>
    <row r="1281" spans="11:11">
      <c r="K1281" s="51"/>
    </row>
    <row r="1282" spans="11:11">
      <c r="K1282" s="51"/>
    </row>
    <row r="1283" spans="11:11">
      <c r="K1283" s="51"/>
    </row>
    <row r="1284" spans="11:11">
      <c r="K1284" s="51"/>
    </row>
    <row r="1285" spans="11:11">
      <c r="K1285" s="51"/>
    </row>
    <row r="1286" spans="11:11">
      <c r="K1286" s="51"/>
    </row>
    <row r="1287" spans="11:11">
      <c r="K1287" s="51"/>
    </row>
    <row r="1288" spans="11:11">
      <c r="K1288" s="51"/>
    </row>
    <row r="1289" spans="11:11">
      <c r="K1289" s="51"/>
    </row>
    <row r="1290" spans="11:11">
      <c r="K1290" s="51"/>
    </row>
    <row r="1291" spans="11:11">
      <c r="K1291" s="51"/>
    </row>
    <row r="1292" spans="11:11">
      <c r="K1292" s="51"/>
    </row>
    <row r="1293" spans="11:11">
      <c r="K1293" s="51"/>
    </row>
    <row r="1294" spans="11:11">
      <c r="K1294" s="51"/>
    </row>
    <row r="1295" spans="11:11">
      <c r="K1295" s="51"/>
    </row>
    <row r="1296" spans="11:11">
      <c r="K1296" s="51"/>
    </row>
    <row r="1297" spans="11:11">
      <c r="K1297" s="51"/>
    </row>
    <row r="1298" spans="11:11">
      <c r="K1298" s="51"/>
    </row>
    <row r="1299" spans="11:11">
      <c r="K1299" s="51"/>
    </row>
    <row r="1300" spans="11:11">
      <c r="K1300" s="51"/>
    </row>
    <row r="1301" spans="11:11">
      <c r="K1301" s="51"/>
    </row>
    <row r="1302" spans="11:11">
      <c r="K1302" s="51"/>
    </row>
    <row r="1303" spans="11:11">
      <c r="K1303" s="51"/>
    </row>
    <row r="1304" spans="11:11">
      <c r="K1304" s="51"/>
    </row>
    <row r="1305" spans="11:11">
      <c r="K1305" s="51"/>
    </row>
    <row r="1306" spans="11:11">
      <c r="K1306" s="51"/>
    </row>
    <row r="1307" spans="11:11">
      <c r="K1307" s="51"/>
    </row>
    <row r="1308" spans="11:11">
      <c r="K1308" s="51"/>
    </row>
    <row r="1309" spans="11:11">
      <c r="K1309" s="51"/>
    </row>
    <row r="1310" spans="11:11">
      <c r="K1310" s="51"/>
    </row>
    <row r="1311" spans="11:11">
      <c r="K1311" s="51"/>
    </row>
    <row r="1312" spans="11:11">
      <c r="K1312" s="51"/>
    </row>
    <row r="1313" spans="11:11">
      <c r="K1313" s="51"/>
    </row>
    <row r="1314" spans="11:11">
      <c r="K1314" s="51"/>
    </row>
    <row r="1315" spans="11:11">
      <c r="K1315" s="51"/>
    </row>
    <row r="1316" spans="11:11">
      <c r="K1316" s="51"/>
    </row>
    <row r="1317" spans="11:11">
      <c r="K1317" s="51"/>
    </row>
    <row r="1318" spans="11:11">
      <c r="K1318" s="51"/>
    </row>
    <row r="1319" spans="11:11">
      <c r="K1319" s="51"/>
    </row>
    <row r="1320" spans="11:11">
      <c r="K1320" s="51"/>
    </row>
    <row r="1321" spans="11:11">
      <c r="K1321" s="51"/>
    </row>
    <row r="1322" spans="11:11">
      <c r="K1322" s="51"/>
    </row>
    <row r="1323" spans="11:11">
      <c r="K1323" s="51"/>
    </row>
    <row r="1324" spans="11:11">
      <c r="K1324" s="51"/>
    </row>
    <row r="1325" spans="11:11">
      <c r="K1325" s="51"/>
    </row>
    <row r="1326" spans="11:11">
      <c r="K1326" s="51"/>
    </row>
    <row r="1327" spans="11:11">
      <c r="K1327" s="51"/>
    </row>
    <row r="1328" spans="11:11">
      <c r="K1328" s="51"/>
    </row>
    <row r="1329" spans="11:11">
      <c r="K1329" s="51"/>
    </row>
    <row r="1330" spans="11:11">
      <c r="K1330" s="51"/>
    </row>
    <row r="1331" spans="11:11">
      <c r="K1331" s="51"/>
    </row>
    <row r="1332" spans="11:11">
      <c r="K1332" s="51"/>
    </row>
    <row r="1333" spans="11:11">
      <c r="K1333" s="51"/>
    </row>
    <row r="1334" spans="11:11">
      <c r="K1334" s="51"/>
    </row>
    <row r="1335" spans="11:11">
      <c r="K1335" s="51"/>
    </row>
    <row r="1336" spans="11:11">
      <c r="K1336" s="51"/>
    </row>
    <row r="1337" spans="11:11">
      <c r="K1337" s="51"/>
    </row>
    <row r="1338" spans="11:11">
      <c r="K1338" s="51"/>
    </row>
    <row r="1339" spans="11:11">
      <c r="K1339" s="51"/>
    </row>
    <row r="1340" spans="11:11">
      <c r="K1340" s="51"/>
    </row>
    <row r="1341" spans="11:11">
      <c r="K1341" s="51"/>
    </row>
    <row r="1342" spans="11:11">
      <c r="K1342" s="51"/>
    </row>
    <row r="1343" spans="11:11">
      <c r="K1343" s="51"/>
    </row>
    <row r="1344" spans="11:11">
      <c r="K1344" s="51"/>
    </row>
    <row r="1345" spans="11:11">
      <c r="K1345" s="51"/>
    </row>
    <row r="1346" spans="11:11">
      <c r="K1346" s="51"/>
    </row>
    <row r="1347" spans="11:11">
      <c r="K1347" s="51"/>
    </row>
    <row r="1348" spans="11:11">
      <c r="K1348" s="51"/>
    </row>
    <row r="1349" spans="11:11">
      <c r="K1349" s="51"/>
    </row>
    <row r="1350" spans="11:11">
      <c r="K1350" s="51"/>
    </row>
    <row r="1351" spans="11:11">
      <c r="K1351" s="51"/>
    </row>
    <row r="1352" spans="11:11">
      <c r="K1352" s="51"/>
    </row>
    <row r="1353" spans="11:11">
      <c r="K1353" s="51"/>
    </row>
    <row r="1354" spans="11:11">
      <c r="K1354" s="51"/>
    </row>
    <row r="1355" spans="11:11">
      <c r="K1355" s="51"/>
    </row>
    <row r="1356" spans="11:11">
      <c r="K1356" s="51"/>
    </row>
    <row r="1357" spans="11:11">
      <c r="K1357" s="51"/>
    </row>
    <row r="1358" spans="11:11">
      <c r="K1358" s="51"/>
    </row>
    <row r="1359" spans="11:11">
      <c r="K1359" s="51"/>
    </row>
    <row r="1360" spans="11:11">
      <c r="K1360" s="51"/>
    </row>
    <row r="1361" spans="11:11">
      <c r="K1361" s="51"/>
    </row>
    <row r="1362" spans="11:11">
      <c r="K1362" s="51"/>
    </row>
    <row r="1363" spans="11:11">
      <c r="K1363" s="51"/>
    </row>
    <row r="1364" spans="11:11">
      <c r="K1364" s="51"/>
    </row>
    <row r="1365" spans="11:11">
      <c r="K1365" s="51"/>
    </row>
    <row r="1366" spans="11:11">
      <c r="K1366" s="51"/>
    </row>
    <row r="1367" spans="11:11">
      <c r="K1367" s="51"/>
    </row>
    <row r="1368" spans="11:11">
      <c r="K1368" s="51"/>
    </row>
    <row r="1369" spans="11:11">
      <c r="K1369" s="51"/>
    </row>
    <row r="1370" spans="11:11">
      <c r="K1370" s="51"/>
    </row>
    <row r="1371" spans="11:11">
      <c r="K1371" s="51"/>
    </row>
    <row r="1372" spans="11:11">
      <c r="K1372" s="51"/>
    </row>
    <row r="1373" spans="11:11">
      <c r="K1373" s="51"/>
    </row>
    <row r="1374" spans="11:11">
      <c r="K1374" s="51"/>
    </row>
    <row r="1375" spans="11:11">
      <c r="K1375" s="51"/>
    </row>
    <row r="1376" spans="11:11">
      <c r="K1376" s="51"/>
    </row>
    <row r="1377" spans="11:11">
      <c r="K1377" s="51"/>
    </row>
    <row r="1378" spans="11:11">
      <c r="K1378" s="51"/>
    </row>
    <row r="1379" spans="11:11">
      <c r="K1379" s="51"/>
    </row>
    <row r="1380" spans="11:11">
      <c r="K1380" s="51"/>
    </row>
    <row r="1381" spans="11:11">
      <c r="K1381" s="51"/>
    </row>
    <row r="1382" spans="11:11">
      <c r="K1382" s="51"/>
    </row>
    <row r="1383" spans="11:11">
      <c r="K1383" s="51"/>
    </row>
    <row r="1384" spans="11:11">
      <c r="K1384" s="51"/>
    </row>
    <row r="1385" spans="11:11">
      <c r="K1385" s="51"/>
    </row>
    <row r="1386" spans="11:11">
      <c r="K1386" s="51"/>
    </row>
    <row r="1387" spans="11:11">
      <c r="K1387" s="51"/>
    </row>
    <row r="1388" spans="11:11">
      <c r="K1388" s="51"/>
    </row>
    <row r="1389" spans="11:11">
      <c r="K1389" s="51"/>
    </row>
    <row r="1390" spans="11:11">
      <c r="K1390" s="51"/>
    </row>
    <row r="1391" spans="11:11">
      <c r="K1391" s="51"/>
    </row>
    <row r="1392" spans="11:11">
      <c r="K1392" s="51"/>
    </row>
    <row r="1393" spans="11:11">
      <c r="K1393" s="51"/>
    </row>
    <row r="1394" spans="11:11">
      <c r="K1394" s="51"/>
    </row>
    <row r="1395" spans="11:11">
      <c r="K1395" s="51"/>
    </row>
    <row r="1396" spans="11:11">
      <c r="K1396" s="51"/>
    </row>
    <row r="1397" spans="11:11">
      <c r="K1397" s="51"/>
    </row>
    <row r="1398" spans="11:11">
      <c r="K1398" s="51"/>
    </row>
    <row r="1399" spans="11:11">
      <c r="K1399" s="51"/>
    </row>
    <row r="1400" spans="11:11">
      <c r="K1400" s="51"/>
    </row>
    <row r="1401" spans="11:11">
      <c r="K1401" s="51"/>
    </row>
    <row r="1402" spans="11:11">
      <c r="K1402" s="51"/>
    </row>
    <row r="1403" spans="11:11">
      <c r="K1403" s="51"/>
    </row>
    <row r="1404" spans="11:11">
      <c r="K1404" s="51"/>
    </row>
    <row r="1405" spans="11:11">
      <c r="K1405" s="51"/>
    </row>
    <row r="1406" spans="11:11">
      <c r="K1406" s="51"/>
    </row>
    <row r="1407" spans="11:11">
      <c r="K1407" s="51"/>
    </row>
    <row r="1408" spans="11:11">
      <c r="K1408" s="51"/>
    </row>
    <row r="1409" spans="11:11">
      <c r="K1409" s="51"/>
    </row>
    <row r="1410" spans="11:11">
      <c r="K1410" s="51"/>
    </row>
    <row r="1411" spans="11:11">
      <c r="K1411" s="51"/>
    </row>
    <row r="1412" spans="11:11">
      <c r="K1412" s="51"/>
    </row>
    <row r="1413" spans="11:11">
      <c r="K1413" s="51"/>
    </row>
    <row r="1414" spans="11:11">
      <c r="K1414" s="51"/>
    </row>
    <row r="1415" spans="11:11">
      <c r="K1415" s="51"/>
    </row>
    <row r="1416" spans="11:11">
      <c r="K1416" s="51"/>
    </row>
    <row r="1417" spans="11:11">
      <c r="K1417" s="51"/>
    </row>
    <row r="1418" spans="11:11">
      <c r="K1418" s="51"/>
    </row>
    <row r="1419" spans="11:11">
      <c r="K1419" s="51"/>
    </row>
    <row r="1420" spans="11:11">
      <c r="K1420" s="51"/>
    </row>
    <row r="1421" spans="11:11">
      <c r="K1421" s="51"/>
    </row>
    <row r="1422" spans="11:11">
      <c r="K1422" s="51"/>
    </row>
    <row r="1423" spans="11:11">
      <c r="K1423" s="51"/>
    </row>
    <row r="1424" spans="11:11">
      <c r="K1424" s="51"/>
    </row>
    <row r="1425" spans="11:11">
      <c r="K1425" s="51"/>
    </row>
    <row r="1426" spans="11:11">
      <c r="K1426" s="51"/>
    </row>
    <row r="1427" spans="11:11">
      <c r="K1427" s="51"/>
    </row>
    <row r="1428" spans="11:11">
      <c r="K1428" s="51"/>
    </row>
    <row r="1429" spans="11:11">
      <c r="K1429" s="51"/>
    </row>
    <row r="1430" spans="11:11">
      <c r="K1430" s="51"/>
    </row>
    <row r="1431" spans="11:11">
      <c r="K1431" s="51"/>
    </row>
    <row r="1432" spans="11:11">
      <c r="K1432" s="51"/>
    </row>
    <row r="1433" spans="11:11">
      <c r="K1433" s="51"/>
    </row>
    <row r="1434" spans="11:11">
      <c r="K1434" s="51"/>
    </row>
    <row r="1435" spans="11:11">
      <c r="K1435" s="51"/>
    </row>
    <row r="1436" spans="11:11">
      <c r="K1436" s="51"/>
    </row>
    <row r="1437" spans="11:11">
      <c r="K1437" s="51"/>
    </row>
    <row r="1438" spans="11:11">
      <c r="K1438" s="51"/>
    </row>
    <row r="1439" spans="11:11">
      <c r="K1439" s="51"/>
    </row>
    <row r="1440" spans="11:11">
      <c r="K1440" s="51"/>
    </row>
    <row r="1441" spans="11:11">
      <c r="K1441" s="51"/>
    </row>
    <row r="1442" spans="11:11">
      <c r="K1442" s="51"/>
    </row>
    <row r="1443" spans="11:11">
      <c r="K1443" s="51"/>
    </row>
    <row r="1444" spans="11:11">
      <c r="K1444" s="51"/>
    </row>
    <row r="1445" spans="11:11">
      <c r="K1445" s="51"/>
    </row>
    <row r="1446" spans="11:11">
      <c r="K1446" s="51"/>
    </row>
    <row r="1447" spans="11:11">
      <c r="K1447" s="51"/>
    </row>
    <row r="1448" spans="11:11">
      <c r="K1448" s="51"/>
    </row>
    <row r="1449" spans="11:11">
      <c r="K1449" s="51"/>
    </row>
    <row r="1450" spans="11:11">
      <c r="K1450" s="51"/>
    </row>
    <row r="1451" spans="11:11">
      <c r="K1451" s="51"/>
    </row>
    <row r="1452" spans="11:11">
      <c r="K1452" s="51"/>
    </row>
    <row r="1453" spans="11:11">
      <c r="K1453" s="51"/>
    </row>
    <row r="1454" spans="11:11">
      <c r="K1454" s="51"/>
    </row>
    <row r="1455" spans="11:11">
      <c r="K1455" s="51"/>
    </row>
    <row r="1456" spans="11:11">
      <c r="K1456" s="51"/>
    </row>
    <row r="1457" spans="11:11">
      <c r="K1457" s="51"/>
    </row>
    <row r="1458" spans="11:11">
      <c r="K1458" s="51"/>
    </row>
    <row r="1459" spans="11:11">
      <c r="K1459" s="51"/>
    </row>
    <row r="1460" spans="11:11">
      <c r="K1460" s="51"/>
    </row>
    <row r="1461" spans="11:11">
      <c r="K1461" s="51"/>
    </row>
    <row r="1462" spans="11:11">
      <c r="K1462" s="51"/>
    </row>
    <row r="1463" spans="11:11">
      <c r="K1463" s="51"/>
    </row>
    <row r="1464" spans="11:11">
      <c r="K1464" s="51"/>
    </row>
    <row r="1465" spans="11:11">
      <c r="K1465" s="51"/>
    </row>
    <row r="1466" spans="11:11">
      <c r="K1466" s="51"/>
    </row>
    <row r="1467" spans="11:11">
      <c r="K1467" s="51"/>
    </row>
    <row r="1468" spans="11:11">
      <c r="K1468" s="51"/>
    </row>
    <row r="1469" spans="11:11">
      <c r="K1469" s="51"/>
    </row>
    <row r="1470" spans="11:11">
      <c r="K1470" s="51"/>
    </row>
    <row r="1471" spans="11:11">
      <c r="K1471" s="51"/>
    </row>
    <row r="1472" spans="11:11">
      <c r="K1472" s="51"/>
    </row>
    <row r="1473" spans="11:11">
      <c r="K1473" s="51"/>
    </row>
    <row r="1474" spans="11:11">
      <c r="K1474" s="51"/>
    </row>
    <row r="1475" spans="11:11">
      <c r="K1475" s="51"/>
    </row>
    <row r="1476" spans="11:11">
      <c r="K1476" s="51"/>
    </row>
    <row r="1477" spans="11:11">
      <c r="K1477" s="51"/>
    </row>
    <row r="1478" spans="11:11">
      <c r="K1478" s="51"/>
    </row>
    <row r="1479" spans="11:11">
      <c r="K1479" s="51"/>
    </row>
    <row r="1480" spans="11:11">
      <c r="K1480" s="51"/>
    </row>
    <row r="1481" spans="11:11">
      <c r="K1481" s="51"/>
    </row>
    <row r="1482" spans="11:11">
      <c r="K1482" s="51"/>
    </row>
    <row r="1483" spans="11:11">
      <c r="K1483" s="51"/>
    </row>
    <row r="1484" spans="11:11">
      <c r="K1484" s="51"/>
    </row>
    <row r="1485" spans="11:11">
      <c r="K1485" s="51"/>
    </row>
    <row r="1486" spans="11:11">
      <c r="K1486" s="51"/>
    </row>
    <row r="1487" spans="11:11">
      <c r="K1487" s="51"/>
    </row>
    <row r="1488" spans="11:11">
      <c r="K1488" s="51"/>
    </row>
    <row r="1489" spans="11:11">
      <c r="K1489" s="51"/>
    </row>
    <row r="1490" spans="11:11">
      <c r="K1490" s="51"/>
    </row>
    <row r="1491" spans="11:11">
      <c r="K1491" s="51"/>
    </row>
    <row r="1492" spans="11:11">
      <c r="K1492" s="51"/>
    </row>
    <row r="1493" spans="11:11">
      <c r="K1493" s="51"/>
    </row>
    <row r="1494" spans="11:11">
      <c r="K1494" s="51"/>
    </row>
    <row r="1495" spans="11:11">
      <c r="K1495" s="51"/>
    </row>
    <row r="1496" spans="11:11">
      <c r="K1496" s="51"/>
    </row>
    <row r="1497" spans="11:11">
      <c r="K1497" s="51"/>
    </row>
    <row r="1498" spans="11:11">
      <c r="K1498" s="51"/>
    </row>
    <row r="1499" spans="11:11">
      <c r="K1499" s="51"/>
    </row>
    <row r="1500" spans="11:11">
      <c r="K1500" s="51"/>
    </row>
    <row r="1501" spans="11:11">
      <c r="K1501" s="51"/>
    </row>
    <row r="1502" spans="11:11">
      <c r="K1502" s="51"/>
    </row>
    <row r="1503" spans="11:11">
      <c r="K1503" s="51"/>
    </row>
    <row r="1504" spans="11:11">
      <c r="K1504" s="51"/>
    </row>
    <row r="1505" spans="11:11">
      <c r="K1505" s="51"/>
    </row>
    <row r="1506" spans="11:11">
      <c r="K1506" s="51"/>
    </row>
    <row r="1507" spans="11:11">
      <c r="K1507" s="51"/>
    </row>
    <row r="1508" spans="11:11">
      <c r="K1508" s="51"/>
    </row>
    <row r="1509" spans="11:11">
      <c r="K1509" s="51"/>
    </row>
    <row r="1510" spans="11:11">
      <c r="K1510" s="51"/>
    </row>
    <row r="1511" spans="11:11">
      <c r="K1511" s="51"/>
    </row>
    <row r="1512" spans="11:11">
      <c r="K1512" s="51"/>
    </row>
    <row r="1513" spans="11:11">
      <c r="K1513" s="51"/>
    </row>
    <row r="1514" spans="11:11">
      <c r="K1514" s="51"/>
    </row>
    <row r="1515" spans="11:11">
      <c r="K1515" s="51"/>
    </row>
    <row r="1516" spans="11:11">
      <c r="K1516" s="51"/>
    </row>
    <row r="1517" spans="11:11">
      <c r="K1517" s="51"/>
    </row>
    <row r="1518" spans="11:11">
      <c r="K1518" s="51"/>
    </row>
    <row r="1519" spans="11:11">
      <c r="K1519" s="51"/>
    </row>
    <row r="1520" spans="11:11">
      <c r="K1520" s="51"/>
    </row>
    <row r="1521" spans="11:11">
      <c r="K1521" s="51"/>
    </row>
    <row r="1522" spans="11:11">
      <c r="K1522" s="51"/>
    </row>
    <row r="1523" spans="11:11">
      <c r="K1523" s="51"/>
    </row>
    <row r="1524" spans="11:11">
      <c r="K1524" s="51"/>
    </row>
    <row r="1525" spans="11:11">
      <c r="K1525" s="51"/>
    </row>
    <row r="1526" spans="11:11">
      <c r="K1526" s="51"/>
    </row>
    <row r="1527" spans="11:11">
      <c r="K1527" s="51"/>
    </row>
    <row r="1528" spans="11:11">
      <c r="K1528" s="51"/>
    </row>
    <row r="1529" spans="11:11">
      <c r="K1529" s="51"/>
    </row>
    <row r="1530" spans="11:11">
      <c r="K1530" s="51"/>
    </row>
    <row r="1531" spans="11:11">
      <c r="K1531" s="51"/>
    </row>
    <row r="1532" spans="11:11">
      <c r="K1532" s="51"/>
    </row>
    <row r="1533" spans="11:11">
      <c r="K1533" s="51"/>
    </row>
    <row r="1534" spans="11:11">
      <c r="K1534" s="51"/>
    </row>
    <row r="1535" spans="11:11">
      <c r="K1535" s="51"/>
    </row>
    <row r="1536" spans="11:11">
      <c r="K1536" s="51"/>
    </row>
    <row r="1537" spans="11:11">
      <c r="K1537" s="51"/>
    </row>
    <row r="1538" spans="11:11">
      <c r="K1538" s="51"/>
    </row>
    <row r="1539" spans="11:11">
      <c r="K1539" s="51"/>
    </row>
    <row r="1540" spans="11:11">
      <c r="K1540" s="51"/>
    </row>
    <row r="1541" spans="11:11">
      <c r="K1541" s="51"/>
    </row>
    <row r="1542" spans="11:11">
      <c r="K1542" s="51"/>
    </row>
    <row r="1543" spans="11:11">
      <c r="K1543" s="51"/>
    </row>
    <row r="1544" spans="11:11">
      <c r="K1544" s="51"/>
    </row>
    <row r="1545" spans="11:11">
      <c r="K1545" s="51"/>
    </row>
    <row r="1546" spans="11:11">
      <c r="K1546" s="51"/>
    </row>
    <row r="1547" spans="11:11">
      <c r="K1547" s="51"/>
    </row>
    <row r="1548" spans="11:11">
      <c r="K1548" s="51"/>
    </row>
    <row r="1549" spans="11:11">
      <c r="K1549" s="51"/>
    </row>
    <row r="1550" spans="11:11">
      <c r="K1550" s="51"/>
    </row>
    <row r="1551" spans="11:11">
      <c r="K1551" s="51"/>
    </row>
    <row r="1552" spans="11:11">
      <c r="K1552" s="51"/>
    </row>
    <row r="1553" spans="11:11">
      <c r="K1553" s="51"/>
    </row>
    <row r="1554" spans="11:11">
      <c r="K1554" s="51"/>
    </row>
    <row r="1555" spans="11:11">
      <c r="K1555" s="51"/>
    </row>
    <row r="1556" spans="11:11">
      <c r="K1556" s="51"/>
    </row>
    <row r="1557" spans="11:11">
      <c r="K1557" s="51"/>
    </row>
    <row r="1558" spans="11:11">
      <c r="K1558" s="51"/>
    </row>
    <row r="1559" spans="11:11">
      <c r="K1559" s="51"/>
    </row>
    <row r="1560" spans="11:11">
      <c r="K1560" s="51"/>
    </row>
    <row r="1561" spans="11:11">
      <c r="K1561" s="51"/>
    </row>
    <row r="1562" spans="11:11">
      <c r="K1562" s="51"/>
    </row>
    <row r="1563" spans="11:11">
      <c r="K1563" s="51"/>
    </row>
    <row r="1564" spans="11:11">
      <c r="K1564" s="51"/>
    </row>
    <row r="1565" spans="11:11">
      <c r="K1565" s="51"/>
    </row>
    <row r="1566" spans="11:11">
      <c r="K1566" s="51"/>
    </row>
    <row r="1567" spans="11:11">
      <c r="K1567" s="51"/>
    </row>
    <row r="1568" spans="11:11">
      <c r="K1568" s="51"/>
    </row>
    <row r="1569" spans="11:11">
      <c r="K1569" s="51"/>
    </row>
    <row r="1570" spans="11:11">
      <c r="K1570" s="51"/>
    </row>
    <row r="1571" spans="11:11">
      <c r="K1571" s="51"/>
    </row>
    <row r="1572" spans="11:11">
      <c r="K1572" s="51"/>
    </row>
    <row r="1573" spans="11:11">
      <c r="K1573" s="51"/>
    </row>
    <row r="1574" spans="11:11">
      <c r="K1574" s="51"/>
    </row>
    <row r="1575" spans="11:11">
      <c r="K1575" s="51"/>
    </row>
    <row r="1576" spans="11:11">
      <c r="K1576" s="51"/>
    </row>
    <row r="1577" spans="11:11">
      <c r="K1577" s="51"/>
    </row>
    <row r="1578" spans="11:11">
      <c r="K1578" s="51"/>
    </row>
    <row r="1579" spans="11:11">
      <c r="K1579" s="51"/>
    </row>
    <row r="1580" spans="11:11">
      <c r="K1580" s="51"/>
    </row>
    <row r="1581" spans="11:11">
      <c r="K1581" s="51"/>
    </row>
    <row r="1582" spans="11:11">
      <c r="K1582" s="51"/>
    </row>
    <row r="1583" spans="11:11">
      <c r="K1583" s="51"/>
    </row>
    <row r="1584" spans="11:11">
      <c r="K1584" s="51"/>
    </row>
    <row r="1585" spans="11:11">
      <c r="K1585" s="51"/>
    </row>
    <row r="1586" spans="11:11">
      <c r="K1586" s="51"/>
    </row>
    <row r="1587" spans="11:11">
      <c r="K1587" s="51"/>
    </row>
    <row r="1588" spans="11:11">
      <c r="K1588" s="51"/>
    </row>
    <row r="1589" spans="11:11">
      <c r="K1589" s="51"/>
    </row>
    <row r="1590" spans="11:11">
      <c r="K1590" s="51"/>
    </row>
    <row r="1591" spans="11:11">
      <c r="K1591" s="51"/>
    </row>
    <row r="1592" spans="11:11">
      <c r="K1592" s="51"/>
    </row>
    <row r="1593" spans="11:11">
      <c r="K1593" s="51"/>
    </row>
    <row r="1594" spans="11:11">
      <c r="K1594" s="51"/>
    </row>
    <row r="1595" spans="11:11">
      <c r="K1595" s="51"/>
    </row>
    <row r="1596" spans="11:11">
      <c r="K1596" s="51"/>
    </row>
    <row r="1597" spans="11:11">
      <c r="K1597" s="51"/>
    </row>
    <row r="1598" spans="11:11">
      <c r="K1598" s="51"/>
    </row>
    <row r="1599" spans="11:11">
      <c r="K1599" s="51"/>
    </row>
    <row r="1600" spans="11:11">
      <c r="K1600" s="51"/>
    </row>
    <row r="1601" spans="11:11">
      <c r="K1601" s="51"/>
    </row>
    <row r="1602" spans="11:11">
      <c r="K1602" s="51"/>
    </row>
    <row r="1603" spans="11:11">
      <c r="K1603" s="51"/>
    </row>
    <row r="1604" spans="11:11">
      <c r="K1604" s="51"/>
    </row>
    <row r="1605" spans="11:11">
      <c r="K1605" s="51"/>
    </row>
    <row r="1606" spans="11:11">
      <c r="K1606" s="51"/>
    </row>
    <row r="1607" spans="11:11">
      <c r="K1607" s="51"/>
    </row>
    <row r="1608" spans="11:11">
      <c r="K1608" s="51"/>
    </row>
    <row r="1609" spans="11:11">
      <c r="K1609" s="51"/>
    </row>
    <row r="1610" spans="11:11">
      <c r="K1610" s="51"/>
    </row>
    <row r="1611" spans="11:11">
      <c r="K1611" s="51"/>
    </row>
    <row r="1612" spans="11:11">
      <c r="K1612" s="51"/>
    </row>
    <row r="1613" spans="11:11">
      <c r="K1613" s="51"/>
    </row>
    <row r="1614" spans="11:11">
      <c r="K1614" s="51"/>
    </row>
    <row r="1615" spans="11:11">
      <c r="K1615" s="51"/>
    </row>
    <row r="1616" spans="11:11">
      <c r="K1616" s="51"/>
    </row>
    <row r="1617" spans="11:11">
      <c r="K1617" s="51"/>
    </row>
    <row r="1618" spans="11:11">
      <c r="K1618" s="51"/>
    </row>
    <row r="1619" spans="11:11">
      <c r="K1619" s="51"/>
    </row>
    <row r="1620" spans="11:11">
      <c r="K1620" s="51"/>
    </row>
    <row r="1621" spans="11:11">
      <c r="K1621" s="51"/>
    </row>
    <row r="1622" spans="11:11">
      <c r="K1622" s="51"/>
    </row>
    <row r="1623" spans="11:11">
      <c r="K1623" s="51"/>
    </row>
    <row r="1624" spans="11:11">
      <c r="K1624" s="51"/>
    </row>
    <row r="1625" spans="11:11">
      <c r="K1625" s="51"/>
    </row>
    <row r="1626" spans="11:11">
      <c r="K1626" s="51"/>
    </row>
    <row r="1627" spans="11:11">
      <c r="K1627" s="51"/>
    </row>
    <row r="1628" spans="11:11">
      <c r="K1628" s="51"/>
    </row>
    <row r="1629" spans="11:11">
      <c r="K1629" s="51"/>
    </row>
    <row r="1630" spans="11:11">
      <c r="K1630" s="51"/>
    </row>
    <row r="1631" spans="11:11">
      <c r="K1631" s="51"/>
    </row>
    <row r="1632" spans="11:11">
      <c r="K1632" s="51"/>
    </row>
    <row r="1633" spans="11:11">
      <c r="K1633" s="51"/>
    </row>
    <row r="1634" spans="11:11">
      <c r="K1634" s="51"/>
    </row>
    <row r="1635" spans="11:11">
      <c r="K1635" s="51"/>
    </row>
    <row r="1636" spans="11:11">
      <c r="K1636" s="51"/>
    </row>
    <row r="1637" spans="11:11">
      <c r="K1637" s="51"/>
    </row>
    <row r="1638" spans="11:11">
      <c r="K1638" s="51"/>
    </row>
    <row r="1639" spans="11:11">
      <c r="K1639" s="51"/>
    </row>
    <row r="1640" spans="11:11">
      <c r="K1640" s="51"/>
    </row>
    <row r="1641" spans="11:11">
      <c r="K1641" s="51"/>
    </row>
    <row r="1642" spans="11:11">
      <c r="K1642" s="51"/>
    </row>
    <row r="1643" spans="11:11">
      <c r="K1643" s="51"/>
    </row>
    <row r="1644" spans="11:11">
      <c r="K1644" s="51"/>
    </row>
    <row r="1645" spans="11:11">
      <c r="K1645" s="51"/>
    </row>
    <row r="1646" spans="11:11">
      <c r="K1646" s="51"/>
    </row>
    <row r="1647" spans="11:11">
      <c r="K1647" s="51"/>
    </row>
    <row r="1648" spans="11:11">
      <c r="K1648" s="51"/>
    </row>
    <row r="1649" spans="11:11">
      <c r="K1649" s="51"/>
    </row>
    <row r="1650" spans="11:11">
      <c r="K1650" s="51"/>
    </row>
    <row r="1651" spans="11:11">
      <c r="K1651" s="51"/>
    </row>
    <row r="1652" spans="11:11">
      <c r="K1652" s="51"/>
    </row>
    <row r="1653" spans="11:11">
      <c r="K1653" s="51"/>
    </row>
    <row r="1654" spans="11:11">
      <c r="K1654" s="51"/>
    </row>
    <row r="1655" spans="11:11">
      <c r="K1655" s="51"/>
    </row>
    <row r="1656" spans="11:11">
      <c r="K1656" s="51"/>
    </row>
    <row r="1657" spans="11:11">
      <c r="K1657" s="51"/>
    </row>
    <row r="1658" spans="11:11">
      <c r="K1658" s="51"/>
    </row>
    <row r="1659" spans="11:11">
      <c r="K1659" s="51"/>
    </row>
    <row r="1660" spans="11:11">
      <c r="K1660" s="51"/>
    </row>
    <row r="1661" spans="11:11">
      <c r="K1661" s="51"/>
    </row>
    <row r="1662" spans="11:11">
      <c r="K1662" s="51"/>
    </row>
    <row r="1663" spans="11:11">
      <c r="K1663" s="51"/>
    </row>
    <row r="1664" spans="11:11">
      <c r="K1664" s="51"/>
    </row>
    <row r="1665" spans="11:11">
      <c r="K1665" s="51"/>
    </row>
    <row r="1666" spans="11:11">
      <c r="K1666" s="51"/>
    </row>
    <row r="1667" spans="11:11">
      <c r="K1667" s="51"/>
    </row>
    <row r="1668" spans="11:11">
      <c r="K1668" s="51"/>
    </row>
    <row r="1669" spans="11:11">
      <c r="K1669" s="51"/>
    </row>
    <row r="1670" spans="11:11">
      <c r="K1670" s="51"/>
    </row>
    <row r="1671" spans="11:11">
      <c r="K1671" s="51"/>
    </row>
    <row r="1672" spans="11:11">
      <c r="K1672" s="51"/>
    </row>
    <row r="1673" spans="11:11">
      <c r="K1673" s="51"/>
    </row>
    <row r="1674" spans="11:11">
      <c r="K1674" s="51"/>
    </row>
    <row r="1675" spans="11:11">
      <c r="K1675" s="51"/>
    </row>
    <row r="1676" spans="11:11">
      <c r="K1676" s="51"/>
    </row>
    <row r="1677" spans="11:11">
      <c r="K1677" s="51"/>
    </row>
    <row r="1678" spans="11:11">
      <c r="K1678" s="51"/>
    </row>
    <row r="1679" spans="11:11">
      <c r="K1679" s="51"/>
    </row>
    <row r="1680" spans="11:11">
      <c r="K1680" s="51"/>
    </row>
    <row r="1681" spans="11:11">
      <c r="K1681" s="51"/>
    </row>
    <row r="1682" spans="11:11">
      <c r="K1682" s="51"/>
    </row>
    <row r="1683" spans="11:11">
      <c r="K1683" s="51"/>
    </row>
    <row r="1684" spans="11:11">
      <c r="K1684" s="51"/>
    </row>
    <row r="1685" spans="11:11">
      <c r="K1685" s="51"/>
    </row>
    <row r="1686" spans="11:11">
      <c r="K1686" s="51"/>
    </row>
    <row r="1687" spans="11:11">
      <c r="K1687" s="51"/>
    </row>
    <row r="1688" spans="11:11">
      <c r="K1688" s="51"/>
    </row>
    <row r="1689" spans="11:11">
      <c r="K1689" s="51"/>
    </row>
    <row r="1690" spans="11:11">
      <c r="K1690" s="51"/>
    </row>
    <row r="1691" spans="11:11">
      <c r="K1691" s="51"/>
    </row>
    <row r="1692" spans="11:11">
      <c r="K1692" s="51"/>
    </row>
    <row r="1693" spans="11:11">
      <c r="K1693" s="51"/>
    </row>
    <row r="1694" spans="11:11">
      <c r="K1694" s="51"/>
    </row>
    <row r="1695" spans="11:11">
      <c r="K1695" s="51"/>
    </row>
    <row r="1696" spans="11:11">
      <c r="K1696" s="51"/>
    </row>
    <row r="1697" spans="11:11">
      <c r="K1697" s="51"/>
    </row>
    <row r="1698" spans="11:11">
      <c r="K1698" s="51"/>
    </row>
    <row r="1699" spans="11:11">
      <c r="K1699" s="51"/>
    </row>
    <row r="1700" spans="11:11">
      <c r="K1700" s="51"/>
    </row>
    <row r="1701" spans="11:11">
      <c r="K1701" s="51"/>
    </row>
    <row r="1702" spans="11:11">
      <c r="K1702" s="51"/>
    </row>
    <row r="1703" spans="11:11">
      <c r="K1703" s="51"/>
    </row>
    <row r="1704" spans="11:11">
      <c r="K1704" s="51"/>
    </row>
    <row r="1705" spans="11:11">
      <c r="K1705" s="51"/>
    </row>
    <row r="1706" spans="11:11">
      <c r="K1706" s="51"/>
    </row>
    <row r="1707" spans="11:11">
      <c r="K1707" s="51"/>
    </row>
    <row r="1708" spans="11:11">
      <c r="K1708" s="51"/>
    </row>
    <row r="1709" spans="11:11">
      <c r="K1709" s="51"/>
    </row>
    <row r="1710" spans="11:11">
      <c r="K1710" s="51"/>
    </row>
    <row r="1711" spans="11:11">
      <c r="K1711" s="51"/>
    </row>
    <row r="1712" spans="11:11">
      <c r="K1712" s="51"/>
    </row>
    <row r="1713" spans="11:11">
      <c r="K1713" s="51"/>
    </row>
    <row r="1714" spans="11:11">
      <c r="K1714" s="51"/>
    </row>
    <row r="1715" spans="11:11">
      <c r="K1715" s="51"/>
    </row>
    <row r="1716" spans="11:11">
      <c r="K1716" s="51"/>
    </row>
    <row r="1717" spans="11:11">
      <c r="K1717" s="51"/>
    </row>
    <row r="1718" spans="11:11">
      <c r="K1718" s="51"/>
    </row>
    <row r="1719" spans="11:11">
      <c r="K1719" s="51"/>
    </row>
    <row r="1720" spans="11:11">
      <c r="K1720" s="51"/>
    </row>
    <row r="1721" spans="11:11">
      <c r="K1721" s="51"/>
    </row>
    <row r="1722" spans="11:11">
      <c r="K1722" s="51"/>
    </row>
    <row r="1723" spans="11:11">
      <c r="K1723" s="51"/>
    </row>
    <row r="1724" spans="11:11">
      <c r="K1724" s="51"/>
    </row>
    <row r="1725" spans="11:11">
      <c r="K1725" s="51"/>
    </row>
    <row r="1726" spans="11:11">
      <c r="K1726" s="51"/>
    </row>
    <row r="1727" spans="11:11">
      <c r="K1727" s="51"/>
    </row>
    <row r="1728" spans="11:11">
      <c r="K1728" s="51"/>
    </row>
    <row r="1729" spans="11:11">
      <c r="K1729" s="51"/>
    </row>
    <row r="1730" spans="11:11">
      <c r="K1730" s="51"/>
    </row>
    <row r="1731" spans="11:11">
      <c r="K1731" s="51"/>
    </row>
    <row r="1732" spans="11:11">
      <c r="K1732" s="51"/>
    </row>
    <row r="1733" spans="11:11">
      <c r="K1733" s="51"/>
    </row>
    <row r="1734" spans="11:11">
      <c r="K1734" s="51"/>
    </row>
    <row r="1735" spans="11:11">
      <c r="K1735" s="51"/>
    </row>
    <row r="1736" spans="11:11">
      <c r="K1736" s="51"/>
    </row>
    <row r="1737" spans="11:11">
      <c r="K1737" s="51"/>
    </row>
    <row r="1738" spans="11:11">
      <c r="K1738" s="51"/>
    </row>
    <row r="1739" spans="11:11">
      <c r="K1739" s="51"/>
    </row>
    <row r="1740" spans="11:11">
      <c r="K1740" s="51"/>
    </row>
    <row r="1741" spans="11:11">
      <c r="K1741" s="51"/>
    </row>
    <row r="1742" spans="11:11">
      <c r="K1742" s="51"/>
    </row>
    <row r="1743" spans="11:11">
      <c r="K1743" s="51"/>
    </row>
    <row r="1744" spans="11:11">
      <c r="K1744" s="51"/>
    </row>
    <row r="1745" spans="11:11">
      <c r="K1745" s="51"/>
    </row>
    <row r="1746" spans="11:11">
      <c r="K1746" s="51"/>
    </row>
    <row r="1747" spans="11:11">
      <c r="K1747" s="51"/>
    </row>
    <row r="1748" spans="11:11">
      <c r="K1748" s="51"/>
    </row>
    <row r="1749" spans="11:11">
      <c r="K1749" s="51"/>
    </row>
    <row r="1750" spans="11:11">
      <c r="K1750" s="51"/>
    </row>
    <row r="1751" spans="11:11">
      <c r="K1751" s="51"/>
    </row>
    <row r="1752" spans="11:11">
      <c r="K1752" s="51"/>
    </row>
    <row r="1753" spans="11:11">
      <c r="K1753" s="51"/>
    </row>
    <row r="1754" spans="11:11">
      <c r="K1754" s="51"/>
    </row>
    <row r="1755" spans="11:11">
      <c r="K1755" s="51"/>
    </row>
    <row r="1756" spans="11:11">
      <c r="K1756" s="51"/>
    </row>
    <row r="1757" spans="11:11">
      <c r="K1757" s="51"/>
    </row>
    <row r="1758" spans="11:11">
      <c r="K1758" s="51"/>
    </row>
    <row r="1759" spans="11:11">
      <c r="K1759" s="51"/>
    </row>
    <row r="1760" spans="11:11">
      <c r="K1760" s="51"/>
    </row>
    <row r="1761" spans="11:11">
      <c r="K1761" s="51"/>
    </row>
    <row r="1762" spans="11:11">
      <c r="K1762" s="51"/>
    </row>
    <row r="1763" spans="11:11">
      <c r="K1763" s="51"/>
    </row>
    <row r="1764" spans="11:11">
      <c r="K1764" s="51"/>
    </row>
    <row r="1765" spans="11:11">
      <c r="K1765" s="51"/>
    </row>
    <row r="1766" spans="11:11">
      <c r="K1766" s="51"/>
    </row>
    <row r="1767" spans="11:11">
      <c r="K1767" s="51"/>
    </row>
    <row r="1768" spans="11:11">
      <c r="K1768" s="51"/>
    </row>
    <row r="1769" spans="11:11">
      <c r="K1769" s="51"/>
    </row>
    <row r="1770" spans="11:11">
      <c r="K1770" s="51"/>
    </row>
    <row r="1771" spans="11:11">
      <c r="K1771" s="51"/>
    </row>
    <row r="1772" spans="11:11">
      <c r="K1772" s="51"/>
    </row>
    <row r="1773" spans="11:11">
      <c r="K1773" s="51"/>
    </row>
    <row r="1774" spans="11:11">
      <c r="K1774" s="51"/>
    </row>
    <row r="1775" spans="11:11">
      <c r="K1775" s="51"/>
    </row>
    <row r="1776" spans="11:11">
      <c r="K1776" s="51"/>
    </row>
    <row r="1777" spans="11:11">
      <c r="K1777" s="51"/>
    </row>
    <row r="1778" spans="11:11">
      <c r="K1778" s="51"/>
    </row>
    <row r="1779" spans="11:11">
      <c r="K1779" s="51"/>
    </row>
    <row r="1780" spans="11:11">
      <c r="K1780" s="51"/>
    </row>
    <row r="1781" spans="11:11">
      <c r="K1781" s="51"/>
    </row>
    <row r="1782" spans="11:11">
      <c r="K1782" s="51"/>
    </row>
    <row r="1783" spans="11:11">
      <c r="K1783" s="51"/>
    </row>
    <row r="1784" spans="11:11">
      <c r="K1784" s="51"/>
    </row>
    <row r="1785" spans="11:11">
      <c r="K1785" s="51"/>
    </row>
    <row r="1786" spans="11:11">
      <c r="K1786" s="51"/>
    </row>
    <row r="1787" spans="11:11">
      <c r="K1787" s="51"/>
    </row>
    <row r="1788" spans="11:11">
      <c r="K1788" s="51"/>
    </row>
    <row r="1789" spans="11:11">
      <c r="K1789" s="51"/>
    </row>
    <row r="1790" spans="11:11">
      <c r="K1790" s="51"/>
    </row>
    <row r="1791" spans="11:11">
      <c r="K1791" s="51"/>
    </row>
    <row r="1792" spans="11:11">
      <c r="K1792" s="51"/>
    </row>
    <row r="1793" spans="11:11">
      <c r="K1793" s="51"/>
    </row>
    <row r="1794" spans="11:11">
      <c r="K1794" s="51"/>
    </row>
    <row r="1795" spans="11:11">
      <c r="K1795" s="51"/>
    </row>
    <row r="1796" spans="11:11">
      <c r="K1796" s="51"/>
    </row>
    <row r="1797" spans="11:11">
      <c r="K1797" s="51"/>
    </row>
    <row r="1798" spans="11:11">
      <c r="K1798" s="51"/>
    </row>
    <row r="1799" spans="11:11">
      <c r="K1799" s="51"/>
    </row>
    <row r="1800" spans="11:11">
      <c r="K1800" s="51"/>
    </row>
    <row r="1801" spans="11:11">
      <c r="K1801" s="51"/>
    </row>
    <row r="1802" spans="11:11">
      <c r="K1802" s="51"/>
    </row>
    <row r="1803" spans="11:11">
      <c r="K1803" s="51"/>
    </row>
    <row r="1804" spans="11:11">
      <c r="K1804" s="51"/>
    </row>
    <row r="1805" spans="11:11">
      <c r="K1805" s="51"/>
    </row>
    <row r="1806" spans="11:11">
      <c r="K1806" s="51"/>
    </row>
    <row r="1807" spans="11:11">
      <c r="K1807" s="51"/>
    </row>
    <row r="1808" spans="11:11">
      <c r="K1808" s="51"/>
    </row>
    <row r="1809" spans="11:11">
      <c r="K1809" s="51"/>
    </row>
    <row r="1810" spans="11:11">
      <c r="K1810" s="51"/>
    </row>
    <row r="1811" spans="11:11">
      <c r="K1811" s="51"/>
    </row>
    <row r="1812" spans="11:11">
      <c r="K1812" s="51"/>
    </row>
    <row r="1813" spans="11:11">
      <c r="K1813" s="51"/>
    </row>
    <row r="1814" spans="11:11">
      <c r="K1814" s="51"/>
    </row>
    <row r="1815" spans="11:11">
      <c r="K1815" s="51"/>
    </row>
    <row r="1816" spans="11:11">
      <c r="K1816" s="51"/>
    </row>
    <row r="1817" spans="11:11">
      <c r="K1817" s="51"/>
    </row>
    <row r="1818" spans="11:11">
      <c r="K1818" s="51"/>
    </row>
    <row r="1819" spans="11:11">
      <c r="K1819" s="51"/>
    </row>
    <row r="1820" spans="11:11">
      <c r="K1820" s="51"/>
    </row>
    <row r="1821" spans="11:11">
      <c r="K1821" s="51"/>
    </row>
    <row r="1822" spans="11:11">
      <c r="K1822" s="51"/>
    </row>
    <row r="1823" spans="11:11">
      <c r="K1823" s="51"/>
    </row>
    <row r="1824" spans="11:11">
      <c r="K1824" s="51"/>
    </row>
    <row r="1825" spans="11:11">
      <c r="K1825" s="51"/>
    </row>
    <row r="1826" spans="11:11">
      <c r="K1826" s="51"/>
    </row>
    <row r="1827" spans="11:11">
      <c r="K1827" s="51"/>
    </row>
    <row r="1828" spans="11:11">
      <c r="K1828" s="51"/>
    </row>
    <row r="1829" spans="11:11">
      <c r="K1829" s="51"/>
    </row>
    <row r="1830" spans="11:11">
      <c r="K1830" s="51"/>
    </row>
    <row r="1831" spans="11:11">
      <c r="K1831" s="51"/>
    </row>
    <row r="1832" spans="11:11">
      <c r="K1832" s="51"/>
    </row>
    <row r="1833" spans="11:11">
      <c r="K1833" s="51"/>
    </row>
    <row r="1834" spans="11:11">
      <c r="K1834" s="51"/>
    </row>
    <row r="1835" spans="11:11">
      <c r="K1835" s="51"/>
    </row>
    <row r="1836" spans="11:11">
      <c r="K1836" s="51"/>
    </row>
    <row r="1837" spans="11:11">
      <c r="K1837" s="51"/>
    </row>
    <row r="1838" spans="11:11">
      <c r="K1838" s="51"/>
    </row>
    <row r="1839" spans="11:11">
      <c r="K1839" s="51"/>
    </row>
    <row r="1840" spans="11:11">
      <c r="K1840" s="51"/>
    </row>
    <row r="1841" spans="11:11">
      <c r="K1841" s="51"/>
    </row>
    <row r="1842" spans="11:11">
      <c r="K1842" s="51"/>
    </row>
    <row r="1843" spans="11:11">
      <c r="K1843" s="51"/>
    </row>
    <row r="1844" spans="11:11">
      <c r="K1844" s="51"/>
    </row>
    <row r="1845" spans="11:11">
      <c r="K1845" s="51"/>
    </row>
    <row r="1846" spans="11:11">
      <c r="K1846" s="51"/>
    </row>
    <row r="1847" spans="11:11">
      <c r="K1847" s="51"/>
    </row>
    <row r="1848" spans="11:11">
      <c r="K1848" s="51"/>
    </row>
    <row r="1849" spans="11:11">
      <c r="K1849" s="51"/>
    </row>
    <row r="1850" spans="11:11">
      <c r="K1850" s="51"/>
    </row>
    <row r="1851" spans="11:11">
      <c r="K1851" s="51"/>
    </row>
    <row r="1852" spans="11:11">
      <c r="K1852" s="51"/>
    </row>
    <row r="1853" spans="11:11">
      <c r="K1853" s="51"/>
    </row>
    <row r="1854" spans="11:11">
      <c r="K1854" s="51"/>
    </row>
    <row r="1855" spans="11:11">
      <c r="K1855" s="51"/>
    </row>
    <row r="1856" spans="11:11">
      <c r="K1856" s="51"/>
    </row>
    <row r="1857" spans="11:11">
      <c r="K1857" s="51"/>
    </row>
    <row r="1858" spans="11:11">
      <c r="K1858" s="51"/>
    </row>
    <row r="1859" spans="11:11">
      <c r="K1859" s="51"/>
    </row>
    <row r="1860" spans="11:11">
      <c r="K1860" s="51"/>
    </row>
    <row r="1861" spans="11:11">
      <c r="K1861" s="51"/>
    </row>
    <row r="1862" spans="11:11">
      <c r="K1862" s="51"/>
    </row>
    <row r="1863" spans="11:11">
      <c r="K1863" s="51"/>
    </row>
    <row r="1864" spans="11:11">
      <c r="K1864" s="51"/>
    </row>
    <row r="1865" spans="11:11">
      <c r="K1865" s="51"/>
    </row>
    <row r="1866" spans="11:11">
      <c r="K1866" s="51"/>
    </row>
    <row r="1867" spans="11:11">
      <c r="K1867" s="51"/>
    </row>
    <row r="1868" spans="11:11">
      <c r="K1868" s="51"/>
    </row>
    <row r="1869" spans="11:11">
      <c r="K1869" s="51"/>
    </row>
    <row r="1870" spans="11:11">
      <c r="K1870" s="51"/>
    </row>
    <row r="1871" spans="11:11">
      <c r="K1871" s="51"/>
    </row>
    <row r="1872" spans="11:11">
      <c r="K1872" s="51"/>
    </row>
    <row r="1873" spans="11:11">
      <c r="K1873" s="51"/>
    </row>
    <row r="1874" spans="11:11">
      <c r="K1874" s="51"/>
    </row>
    <row r="1875" spans="11:11">
      <c r="K1875" s="51"/>
    </row>
    <row r="1876" spans="11:11">
      <c r="K1876" s="51"/>
    </row>
    <row r="1877" spans="11:11">
      <c r="K1877" s="51"/>
    </row>
    <row r="1878" spans="11:11">
      <c r="K1878" s="51"/>
    </row>
    <row r="1879" spans="11:11">
      <c r="K1879" s="51"/>
    </row>
    <row r="1880" spans="11:11">
      <c r="K1880" s="51"/>
    </row>
    <row r="1881" spans="11:11">
      <c r="K1881" s="51"/>
    </row>
    <row r="1882" spans="11:11">
      <c r="K1882" s="51"/>
    </row>
    <row r="1883" spans="11:11">
      <c r="K1883" s="51"/>
    </row>
    <row r="1884" spans="11:11">
      <c r="K1884" s="51"/>
    </row>
    <row r="1885" spans="11:11">
      <c r="K1885" s="51"/>
    </row>
    <row r="1886" spans="11:11">
      <c r="K1886" s="51"/>
    </row>
    <row r="1887" spans="11:11">
      <c r="K1887" s="51"/>
    </row>
    <row r="1888" spans="11:11">
      <c r="K1888" s="51"/>
    </row>
    <row r="1889" spans="11:11">
      <c r="K1889" s="51"/>
    </row>
    <row r="1890" spans="11:11">
      <c r="K1890" s="51"/>
    </row>
    <row r="1891" spans="11:11">
      <c r="K1891" s="51"/>
    </row>
    <row r="1892" spans="11:11">
      <c r="K1892" s="51"/>
    </row>
    <row r="1893" spans="11:11">
      <c r="K1893" s="51"/>
    </row>
    <row r="1894" spans="11:11">
      <c r="K1894" s="51"/>
    </row>
    <row r="1895" spans="11:11">
      <c r="K1895" s="51"/>
    </row>
    <row r="1896" spans="11:11">
      <c r="K1896" s="51"/>
    </row>
    <row r="1897" spans="11:11">
      <c r="K1897" s="51"/>
    </row>
    <row r="1898" spans="11:11">
      <c r="K1898" s="51"/>
    </row>
    <row r="1899" spans="11:11">
      <c r="K1899" s="51"/>
    </row>
    <row r="1900" spans="11:11">
      <c r="K1900" s="51"/>
    </row>
    <row r="1901" spans="11:11">
      <c r="K1901" s="51"/>
    </row>
    <row r="1902" spans="11:11">
      <c r="K1902" s="51"/>
    </row>
    <row r="1903" spans="11:11">
      <c r="K1903" s="51"/>
    </row>
    <row r="1904" spans="11:11">
      <c r="K1904" s="51"/>
    </row>
    <row r="1905" spans="11:11">
      <c r="K1905" s="51"/>
    </row>
    <row r="1906" spans="11:11">
      <c r="K1906" s="51"/>
    </row>
    <row r="1907" spans="11:11">
      <c r="K1907" s="51"/>
    </row>
    <row r="1908" spans="11:11">
      <c r="K1908" s="51"/>
    </row>
    <row r="1909" spans="11:11">
      <c r="K1909" s="51"/>
    </row>
    <row r="1910" spans="11:11">
      <c r="K1910" s="51"/>
    </row>
    <row r="1911" spans="11:11">
      <c r="K1911" s="51"/>
    </row>
    <row r="1912" spans="11:11">
      <c r="K1912" s="51"/>
    </row>
    <row r="1913" spans="11:11">
      <c r="K1913" s="51"/>
    </row>
    <row r="1914" spans="11:11">
      <c r="K1914" s="51"/>
    </row>
    <row r="1915" spans="11:11">
      <c r="K1915" s="51"/>
    </row>
    <row r="1916" spans="11:11">
      <c r="K1916" s="51"/>
    </row>
    <row r="1917" spans="11:11">
      <c r="K1917" s="51"/>
    </row>
    <row r="1918" spans="11:11">
      <c r="K1918" s="51"/>
    </row>
    <row r="1919" spans="11:11">
      <c r="K1919" s="51"/>
    </row>
    <row r="1920" spans="11:11">
      <c r="K1920" s="51"/>
    </row>
    <row r="1921" spans="11:11">
      <c r="K1921" s="51"/>
    </row>
    <row r="1922" spans="11:11">
      <c r="K1922" s="51"/>
    </row>
    <row r="1923" spans="11:11">
      <c r="K1923" s="51"/>
    </row>
    <row r="1924" spans="11:11">
      <c r="K1924" s="51"/>
    </row>
    <row r="1925" spans="11:11">
      <c r="K1925" s="51"/>
    </row>
    <row r="1926" spans="11:11">
      <c r="K1926" s="51"/>
    </row>
    <row r="1927" spans="11:11">
      <c r="K1927" s="51"/>
    </row>
    <row r="1928" spans="11:11">
      <c r="K1928" s="51"/>
    </row>
    <row r="1929" spans="11:11">
      <c r="K1929" s="51"/>
    </row>
    <row r="1930" spans="11:11">
      <c r="K1930" s="51"/>
    </row>
    <row r="1931" spans="11:11">
      <c r="K1931" s="51"/>
    </row>
    <row r="1932" spans="11:11">
      <c r="K1932" s="51"/>
    </row>
    <row r="1933" spans="11:11">
      <c r="K1933" s="51"/>
    </row>
    <row r="1934" spans="11:11">
      <c r="K1934" s="51"/>
    </row>
    <row r="1935" spans="11:11">
      <c r="K1935" s="51"/>
    </row>
    <row r="1936" spans="11:11">
      <c r="K1936" s="51"/>
    </row>
    <row r="1937" spans="11:11">
      <c r="K1937" s="51"/>
    </row>
    <row r="1938" spans="11:11">
      <c r="K1938" s="51"/>
    </row>
    <row r="1939" spans="11:11">
      <c r="K1939" s="51"/>
    </row>
    <row r="1940" spans="11:11">
      <c r="K1940" s="51"/>
    </row>
    <row r="1941" spans="11:11">
      <c r="K1941" s="51"/>
    </row>
    <row r="1942" spans="11:11">
      <c r="K1942" s="51"/>
    </row>
    <row r="1943" spans="11:11">
      <c r="K1943" s="51"/>
    </row>
    <row r="1944" spans="11:11">
      <c r="K1944" s="51"/>
    </row>
    <row r="1945" spans="11:11">
      <c r="K1945" s="51"/>
    </row>
    <row r="1946" spans="11:11">
      <c r="K1946" s="51"/>
    </row>
    <row r="1947" spans="11:11">
      <c r="K1947" s="51"/>
    </row>
    <row r="1948" spans="11:11">
      <c r="K1948" s="51"/>
    </row>
    <row r="1949" spans="11:11">
      <c r="K1949" s="51"/>
    </row>
    <row r="1950" spans="11:11">
      <c r="K1950" s="51"/>
    </row>
    <row r="1951" spans="11:11">
      <c r="K1951" s="51"/>
    </row>
    <row r="1952" spans="11:11">
      <c r="K1952" s="51"/>
    </row>
    <row r="1953" spans="11:11">
      <c r="K1953" s="51"/>
    </row>
    <row r="1954" spans="11:11">
      <c r="K1954" s="51"/>
    </row>
    <row r="1955" spans="11:11">
      <c r="K1955" s="51"/>
    </row>
    <row r="1956" spans="11:11">
      <c r="K1956" s="51"/>
    </row>
    <row r="1957" spans="11:11">
      <c r="K1957" s="51"/>
    </row>
    <row r="1958" spans="11:11">
      <c r="K1958" s="51"/>
    </row>
    <row r="1959" spans="11:11">
      <c r="K1959" s="51"/>
    </row>
    <row r="1960" spans="11:11">
      <c r="K1960" s="51"/>
    </row>
    <row r="1961" spans="11:11">
      <c r="K1961" s="51"/>
    </row>
    <row r="1962" spans="11:11">
      <c r="K1962" s="51"/>
    </row>
    <row r="1963" spans="11:11">
      <c r="K1963" s="51"/>
    </row>
    <row r="1964" spans="11:11">
      <c r="K1964" s="51"/>
    </row>
    <row r="1965" spans="11:11">
      <c r="K1965" s="51"/>
    </row>
    <row r="1966" spans="11:11">
      <c r="K1966" s="51"/>
    </row>
    <row r="1967" spans="11:11">
      <c r="K1967" s="51"/>
    </row>
    <row r="1968" spans="11:11">
      <c r="K1968" s="51"/>
    </row>
    <row r="1969" spans="11:11">
      <c r="K1969" s="51"/>
    </row>
    <row r="1970" spans="11:11">
      <c r="K1970" s="51"/>
    </row>
    <row r="1971" spans="11:11">
      <c r="K1971" s="51"/>
    </row>
    <row r="1972" spans="11:11">
      <c r="K1972" s="51"/>
    </row>
    <row r="1973" spans="11:11">
      <c r="K1973" s="51"/>
    </row>
    <row r="1974" spans="11:11">
      <c r="K1974" s="51"/>
    </row>
    <row r="1975" spans="11:11">
      <c r="K1975" s="51"/>
    </row>
    <row r="1976" spans="11:11">
      <c r="K1976" s="51"/>
    </row>
    <row r="1977" spans="11:11">
      <c r="K1977" s="51"/>
    </row>
    <row r="1978" spans="11:11">
      <c r="K1978" s="51"/>
    </row>
    <row r="1979" spans="11:11">
      <c r="K1979" s="51"/>
    </row>
    <row r="1980" spans="11:11">
      <c r="K1980" s="51"/>
    </row>
    <row r="1981" spans="11:11">
      <c r="K1981" s="51"/>
    </row>
    <row r="1982" spans="11:11">
      <c r="K1982" s="51"/>
    </row>
    <row r="1983" spans="11:11">
      <c r="K1983" s="51"/>
    </row>
    <row r="1984" spans="11:11">
      <c r="K1984" s="51"/>
    </row>
  </sheetData>
  <mergeCells count="31">
    <mergeCell ref="Y23:Y24"/>
    <mergeCell ref="A23:A24"/>
    <mergeCell ref="Q7:V7"/>
    <mergeCell ref="W7:W8"/>
    <mergeCell ref="X7:X8"/>
    <mergeCell ref="A12:A14"/>
    <mergeCell ref="Y12:Y14"/>
    <mergeCell ref="A15:A17"/>
    <mergeCell ref="Y15:Y17"/>
    <mergeCell ref="A18:A19"/>
    <mergeCell ref="Y18:Y19"/>
    <mergeCell ref="A7:A8"/>
    <mergeCell ref="B7:B8"/>
    <mergeCell ref="C7:C8"/>
    <mergeCell ref="D7:D8"/>
    <mergeCell ref="E7:E8"/>
    <mergeCell ref="Y7:Y8"/>
    <mergeCell ref="A20:A22"/>
    <mergeCell ref="Y20:Y22"/>
    <mergeCell ref="A1:Y1"/>
    <mergeCell ref="A2:Y2"/>
    <mergeCell ref="A3:Y3"/>
    <mergeCell ref="A4:Y4"/>
    <mergeCell ref="A9:A11"/>
    <mergeCell ref="Y9:Y11"/>
    <mergeCell ref="F7:F8"/>
    <mergeCell ref="G7:G8"/>
    <mergeCell ref="H7:H8"/>
    <mergeCell ref="I7:I8"/>
    <mergeCell ref="K7:K8"/>
    <mergeCell ref="L7:P7"/>
  </mergeCells>
  <pageMargins left="0.19685039370078741" right="0.15748031496062992" top="0.23622047244094491" bottom="0.15748031496062992" header="0.23622047244094491" footer="0.15748031496062992"/>
  <pageSetup paperSize="9" scale="47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80"/>
  <sheetViews>
    <sheetView view="pageBreakPreview" topLeftCell="A4" zoomScaleSheetLayoutView="100" workbookViewId="0">
      <selection activeCell="E16" sqref="E16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19.140625" style="17" customWidth="1"/>
    <col min="5" max="5" width="8.28515625" style="17" customWidth="1"/>
    <col min="6" max="6" width="4.7109375" style="17" customWidth="1"/>
    <col min="7" max="7" width="34.85546875" style="17" customWidth="1"/>
    <col min="8" max="8" width="9.28515625" style="17" customWidth="1"/>
    <col min="9" max="9" width="16.140625" style="17" customWidth="1"/>
    <col min="10" max="10" width="12.7109375" style="17" hidden="1" customWidth="1"/>
    <col min="11" max="11" width="26.1406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26" ht="54.75" customHeight="1">
      <c r="A1" s="421" t="s">
        <v>234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26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6" s="20" customFormat="1" ht="20.25" customHeight="1">
      <c r="A4" s="370" t="s">
        <v>672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26" s="3" customFormat="1" ht="19.149999999999999" customHeight="1">
      <c r="A5" s="420" t="s">
        <v>746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26" s="3" customFormat="1" ht="12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628</v>
      </c>
    </row>
    <row r="8" spans="1:26" s="22" customFormat="1" ht="20.100000000000001" customHeight="1">
      <c r="A8" s="43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204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26" s="22" customFormat="1" ht="39.950000000000003" customHeight="1">
      <c r="A9" s="438"/>
      <c r="B9" s="416"/>
      <c r="C9" s="416"/>
      <c r="D9" s="415"/>
      <c r="E9" s="415"/>
      <c r="F9" s="417"/>
      <c r="G9" s="415"/>
      <c r="H9" s="415"/>
      <c r="I9" s="415"/>
      <c r="J9" s="204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26" s="22" customFormat="1" ht="36.75" customHeight="1">
      <c r="A10" s="213">
        <v>1</v>
      </c>
      <c r="B10" s="203"/>
      <c r="C10" s="203"/>
      <c r="D10" s="322" t="s">
        <v>133</v>
      </c>
      <c r="E10" s="321" t="s">
        <v>82</v>
      </c>
      <c r="F10" s="286">
        <v>2</v>
      </c>
      <c r="G10" s="323" t="s">
        <v>137</v>
      </c>
      <c r="H10" s="321" t="s">
        <v>102</v>
      </c>
      <c r="I10" s="286" t="s">
        <v>122</v>
      </c>
      <c r="J10" s="286" t="s">
        <v>83</v>
      </c>
      <c r="K10" s="320" t="s">
        <v>79</v>
      </c>
      <c r="L10" s="30">
        <v>149.5</v>
      </c>
      <c r="M10" s="29">
        <f>L10/2.2-IF($U10=1,0.5,IF($U10=2,1.5,0))</f>
        <v>67.954545454545453</v>
      </c>
      <c r="N10" s="41">
        <f>RANK(M10,M$10:M$20,0)</f>
        <v>2</v>
      </c>
      <c r="O10" s="30">
        <v>153.5</v>
      </c>
      <c r="P10" s="29">
        <f>O10/2.2-IF($U10=1,0.5,IF($U10=2,1.5,0))</f>
        <v>69.772727272727266</v>
      </c>
      <c r="Q10" s="41">
        <f>RANK(P10,P$10:P$20,0)</f>
        <v>1</v>
      </c>
      <c r="R10" s="30">
        <v>151</v>
      </c>
      <c r="S10" s="29">
        <f>R10/2.2-IF($U10=1,0.5,IF($U10=2,1.5,0))</f>
        <v>68.636363636363626</v>
      </c>
      <c r="T10" s="41">
        <f>RANK(S10,S$10:S$20,0)</f>
        <v>1</v>
      </c>
      <c r="U10" s="204"/>
      <c r="V10" s="202"/>
      <c r="W10" s="30">
        <f>L10+O10+R10</f>
        <v>454</v>
      </c>
      <c r="X10" s="202"/>
      <c r="Y10" s="29">
        <f>ROUND(SUM(M10,P10,S10)/3,3)</f>
        <v>68.787999999999997</v>
      </c>
      <c r="Z10" s="57" t="s">
        <v>50</v>
      </c>
    </row>
    <row r="11" spans="1:26" s="22" customFormat="1" ht="36.75" customHeight="1">
      <c r="A11" s="213">
        <v>2</v>
      </c>
      <c r="B11" s="203"/>
      <c r="C11" s="203"/>
      <c r="D11" s="322" t="s">
        <v>695</v>
      </c>
      <c r="E11" s="321" t="s">
        <v>679</v>
      </c>
      <c r="F11" s="286" t="s">
        <v>8</v>
      </c>
      <c r="G11" s="323" t="s">
        <v>696</v>
      </c>
      <c r="H11" s="321" t="s">
        <v>680</v>
      </c>
      <c r="I11" s="286" t="s">
        <v>681</v>
      </c>
      <c r="J11" s="286" t="s">
        <v>428</v>
      </c>
      <c r="K11" s="320" t="s">
        <v>78</v>
      </c>
      <c r="L11" s="30">
        <v>150</v>
      </c>
      <c r="M11" s="29">
        <f>L11/2.2-IF($U11=1,0.5,IF($U11=2,1.5,0))</f>
        <v>68.181818181818173</v>
      </c>
      <c r="N11" s="41">
        <f>RANK(M11,M$10:M$20,0)</f>
        <v>1</v>
      </c>
      <c r="O11" s="30">
        <v>148.5</v>
      </c>
      <c r="P11" s="29">
        <f>O11/2.2-IF($U11=1,0.5,IF($U11=2,1.5,0))</f>
        <v>67.5</v>
      </c>
      <c r="Q11" s="41">
        <f>RANK(P11,P$10:P$20,0)</f>
        <v>3</v>
      </c>
      <c r="R11" s="30">
        <v>148</v>
      </c>
      <c r="S11" s="29">
        <f>R11/2.2-IF($U11=1,0.5,IF($U11=2,1.5,0))</f>
        <v>67.272727272727266</v>
      </c>
      <c r="T11" s="41">
        <f>RANK(S11,S$10:S$20,0)</f>
        <v>2</v>
      </c>
      <c r="U11" s="273"/>
      <c r="V11" s="275"/>
      <c r="W11" s="30">
        <f>L11+O11+R11</f>
        <v>446.5</v>
      </c>
      <c r="X11" s="275"/>
      <c r="Y11" s="29">
        <f>ROUND(SUM(M11,P11,S11)/3,3)</f>
        <v>67.652000000000001</v>
      </c>
      <c r="Z11" s="57" t="s">
        <v>50</v>
      </c>
    </row>
    <row r="12" spans="1:26" s="22" customFormat="1" ht="36.75" customHeight="1">
      <c r="A12" s="213">
        <v>3</v>
      </c>
      <c r="B12" s="274"/>
      <c r="C12" s="274"/>
      <c r="D12" s="322" t="s">
        <v>471</v>
      </c>
      <c r="E12" s="321" t="s">
        <v>472</v>
      </c>
      <c r="F12" s="286" t="s">
        <v>8</v>
      </c>
      <c r="G12" s="323" t="s">
        <v>654</v>
      </c>
      <c r="H12" s="321" t="s">
        <v>600</v>
      </c>
      <c r="I12" s="286" t="s">
        <v>601</v>
      </c>
      <c r="J12" s="286" t="s">
        <v>461</v>
      </c>
      <c r="K12" s="320" t="s">
        <v>473</v>
      </c>
      <c r="L12" s="30">
        <v>147</v>
      </c>
      <c r="M12" s="29">
        <f>L12/2.2-IF($U12=1,0.5,IF($U12=2,1.5,0))</f>
        <v>66.818181818181813</v>
      </c>
      <c r="N12" s="41">
        <f>RANK(M12,M$10:M$20,0)</f>
        <v>4</v>
      </c>
      <c r="O12" s="30">
        <v>148</v>
      </c>
      <c r="P12" s="29">
        <f>O12/2.2-IF($U12=1,0.5,IF($U12=2,1.5,0))</f>
        <v>67.272727272727266</v>
      </c>
      <c r="Q12" s="41">
        <f>RANK(P12,P$10:P$20,0)</f>
        <v>4</v>
      </c>
      <c r="R12" s="30">
        <v>147.5</v>
      </c>
      <c r="S12" s="29">
        <f>R12/2.2-IF($U12=1,0.5,IF($U12=2,1.5,0))</f>
        <v>67.045454545454547</v>
      </c>
      <c r="T12" s="41">
        <f>RANK(S12,S$10:S$20,0)</f>
        <v>3</v>
      </c>
      <c r="U12" s="273"/>
      <c r="V12" s="275"/>
      <c r="W12" s="30">
        <f>L12+O12+R12</f>
        <v>442.5</v>
      </c>
      <c r="X12" s="275"/>
      <c r="Y12" s="29">
        <f>ROUND(SUM(M12,P12,S12)/3,3)</f>
        <v>67.045000000000002</v>
      </c>
      <c r="Z12" s="57" t="s">
        <v>50</v>
      </c>
    </row>
    <row r="13" spans="1:26" s="22" customFormat="1" ht="36.75" customHeight="1">
      <c r="A13" s="213">
        <v>4</v>
      </c>
      <c r="B13" s="274"/>
      <c r="C13" s="274"/>
      <c r="D13" s="322" t="s">
        <v>689</v>
      </c>
      <c r="E13" s="321" t="s">
        <v>602</v>
      </c>
      <c r="F13" s="286" t="s">
        <v>8</v>
      </c>
      <c r="G13" s="323" t="s">
        <v>690</v>
      </c>
      <c r="H13" s="321" t="s">
        <v>603</v>
      </c>
      <c r="I13" s="286" t="s">
        <v>604</v>
      </c>
      <c r="J13" s="301" t="s">
        <v>605</v>
      </c>
      <c r="K13" s="320" t="s">
        <v>606</v>
      </c>
      <c r="L13" s="30">
        <v>146</v>
      </c>
      <c r="M13" s="29">
        <f>L13/2.2-IF($U13=1,0.5,IF($U13=2,1.5,0))</f>
        <v>66.36363636363636</v>
      </c>
      <c r="N13" s="41">
        <f>RANK(M13,M$10:M$20,0)</f>
        <v>5</v>
      </c>
      <c r="O13" s="30">
        <v>144.5</v>
      </c>
      <c r="P13" s="29">
        <f>O13/2.2-IF($U13=1,0.5,IF($U13=2,1.5,0))</f>
        <v>65.681818181818173</v>
      </c>
      <c r="Q13" s="41">
        <f>RANK(P13,P$10:P$20,0)</f>
        <v>6</v>
      </c>
      <c r="R13" s="30">
        <v>145</v>
      </c>
      <c r="S13" s="29">
        <f>R13/2.2-IF($U13=1,0.5,IF($U13=2,1.5,0))</f>
        <v>65.909090909090907</v>
      </c>
      <c r="T13" s="41">
        <f>RANK(S13,S$10:S$20,0)</f>
        <v>4</v>
      </c>
      <c r="U13" s="273"/>
      <c r="V13" s="275"/>
      <c r="W13" s="30">
        <f>L13+O13+R13</f>
        <v>435.5</v>
      </c>
      <c r="X13" s="275"/>
      <c r="Y13" s="29">
        <f>ROUND(SUM(M13,P13,S13)/3,3)</f>
        <v>65.984999999999999</v>
      </c>
      <c r="Z13" s="57" t="s">
        <v>50</v>
      </c>
    </row>
    <row r="14" spans="1:26" s="22" customFormat="1" ht="36.75" customHeight="1">
      <c r="A14" s="213">
        <v>5</v>
      </c>
      <c r="B14" s="274"/>
      <c r="C14" s="274"/>
      <c r="D14" s="322" t="s">
        <v>691</v>
      </c>
      <c r="E14" s="321" t="s">
        <v>675</v>
      </c>
      <c r="F14" s="286" t="s">
        <v>98</v>
      </c>
      <c r="G14" s="323" t="s">
        <v>692</v>
      </c>
      <c r="H14" s="321" t="s">
        <v>676</v>
      </c>
      <c r="I14" s="286" t="s">
        <v>677</v>
      </c>
      <c r="J14" s="287"/>
      <c r="K14" s="320" t="s">
        <v>741</v>
      </c>
      <c r="L14" s="30">
        <v>147.5</v>
      </c>
      <c r="M14" s="29">
        <f>L14/2.2-IF($U14=1,0.5,IF($U14=2,1.5,0))</f>
        <v>67.045454545454547</v>
      </c>
      <c r="N14" s="41">
        <f>RANK(M14,M$10:M$20,0)</f>
        <v>3</v>
      </c>
      <c r="O14" s="30">
        <v>144.5</v>
      </c>
      <c r="P14" s="29">
        <f>O14/2.2-IF($U14=1,0.5,IF($U14=2,1.5,0))</f>
        <v>65.681818181818173</v>
      </c>
      <c r="Q14" s="41">
        <f>RANK(P14,P$10:P$20,0)</f>
        <v>6</v>
      </c>
      <c r="R14" s="30">
        <v>141</v>
      </c>
      <c r="S14" s="29">
        <f>R14/2.2-IF($U14=1,0.5,IF($U14=2,1.5,0))</f>
        <v>64.090909090909079</v>
      </c>
      <c r="T14" s="41">
        <f>RANK(S14,S$10:S$20,0)</f>
        <v>7</v>
      </c>
      <c r="U14" s="273"/>
      <c r="V14" s="275"/>
      <c r="W14" s="30">
        <f>L14+O14+R14</f>
        <v>433</v>
      </c>
      <c r="X14" s="275"/>
      <c r="Y14" s="29">
        <f>ROUND(SUM(M14,P14,S14)/3,3)</f>
        <v>65.605999999999995</v>
      </c>
      <c r="Z14" s="57" t="s">
        <v>50</v>
      </c>
    </row>
    <row r="15" spans="1:26" s="22" customFormat="1" ht="36.75" customHeight="1">
      <c r="A15" s="213">
        <v>6</v>
      </c>
      <c r="B15" s="274"/>
      <c r="C15" s="274"/>
      <c r="D15" s="322" t="s">
        <v>440</v>
      </c>
      <c r="E15" s="321" t="s">
        <v>441</v>
      </c>
      <c r="F15" s="286">
        <v>1</v>
      </c>
      <c r="G15" s="323" t="s">
        <v>687</v>
      </c>
      <c r="H15" s="321" t="s">
        <v>673</v>
      </c>
      <c r="I15" s="286" t="s">
        <v>445</v>
      </c>
      <c r="J15" s="286" t="s">
        <v>445</v>
      </c>
      <c r="K15" s="320" t="s">
        <v>446</v>
      </c>
      <c r="L15" s="30">
        <v>144.5</v>
      </c>
      <c r="M15" s="29">
        <f>L15/2.2-IF($U15=1,0.5,IF($U15=2,1.5,0))</f>
        <v>65.681818181818173</v>
      </c>
      <c r="N15" s="41">
        <f>RANK(M15,M$10:M$20,0)</f>
        <v>6</v>
      </c>
      <c r="O15" s="30">
        <v>143.5</v>
      </c>
      <c r="P15" s="29">
        <f>O15/2.2-IF($U15=1,0.5,IF($U15=2,1.5,0))</f>
        <v>65.22727272727272</v>
      </c>
      <c r="Q15" s="41">
        <f>RANK(P15,P$10:P$20,0)</f>
        <v>8</v>
      </c>
      <c r="R15" s="30">
        <v>143.5</v>
      </c>
      <c r="S15" s="29">
        <f>R15/2.2-IF($U15=1,0.5,IF($U15=2,1.5,0))</f>
        <v>65.22727272727272</v>
      </c>
      <c r="T15" s="41">
        <f>RANK(S15,S$10:S$20,0)</f>
        <v>5</v>
      </c>
      <c r="U15" s="273"/>
      <c r="V15" s="275"/>
      <c r="W15" s="30">
        <f>L15+O15+R15</f>
        <v>431.5</v>
      </c>
      <c r="X15" s="275"/>
      <c r="Y15" s="29">
        <f>ROUND(SUM(M15,P15,S15)/3,3)</f>
        <v>65.379000000000005</v>
      </c>
      <c r="Z15" s="57" t="s">
        <v>50</v>
      </c>
    </row>
    <row r="16" spans="1:26" s="22" customFormat="1" ht="36.75" customHeight="1">
      <c r="A16" s="213">
        <v>7</v>
      </c>
      <c r="B16" s="203"/>
      <c r="C16" s="203"/>
      <c r="D16" s="196" t="s">
        <v>694</v>
      </c>
      <c r="E16" s="197"/>
      <c r="F16" s="198" t="s">
        <v>8</v>
      </c>
      <c r="G16" s="199" t="s">
        <v>743</v>
      </c>
      <c r="H16" s="197" t="s">
        <v>678</v>
      </c>
      <c r="I16" s="198" t="s">
        <v>744</v>
      </c>
      <c r="J16" s="198" t="s">
        <v>83</v>
      </c>
      <c r="K16" s="200" t="s">
        <v>78</v>
      </c>
      <c r="L16" s="30">
        <v>137.5</v>
      </c>
      <c r="M16" s="29">
        <f>L16/2.2-IF($U16=1,0.5,IF($U16=2,1.5,0))</f>
        <v>62.499999999999993</v>
      </c>
      <c r="N16" s="41">
        <f>RANK(M16,M$10:M$20,0)</f>
        <v>9</v>
      </c>
      <c r="O16" s="30">
        <v>149</v>
      </c>
      <c r="P16" s="29">
        <f>O16/2.2-IF($U16=1,0.5,IF($U16=2,1.5,0))</f>
        <v>67.72727272727272</v>
      </c>
      <c r="Q16" s="41">
        <f>RANK(P16,P$10:P$20,0)</f>
        <v>2</v>
      </c>
      <c r="R16" s="30">
        <v>143.5</v>
      </c>
      <c r="S16" s="29">
        <f>R16/2.2-IF($U16=1,0.5,IF($U16=2,1.5,0))</f>
        <v>65.22727272727272</v>
      </c>
      <c r="T16" s="41">
        <f>RANK(S16,S$10:S$20,0)</f>
        <v>5</v>
      </c>
      <c r="U16" s="273"/>
      <c r="V16" s="275"/>
      <c r="W16" s="30">
        <f>L16+O16+R16</f>
        <v>430</v>
      </c>
      <c r="X16" s="275"/>
      <c r="Y16" s="29">
        <f>ROUND(SUM(M16,P16,S16)/3,3)</f>
        <v>65.152000000000001</v>
      </c>
      <c r="Z16" s="57" t="s">
        <v>50</v>
      </c>
    </row>
    <row r="17" spans="1:44" s="22" customFormat="1" ht="36.75" customHeight="1">
      <c r="A17" s="213">
        <v>8</v>
      </c>
      <c r="B17" s="203"/>
      <c r="C17" s="203"/>
      <c r="D17" s="322" t="s">
        <v>255</v>
      </c>
      <c r="E17" s="321" t="s">
        <v>256</v>
      </c>
      <c r="F17" s="301" t="s">
        <v>8</v>
      </c>
      <c r="G17" s="323" t="s">
        <v>257</v>
      </c>
      <c r="H17" s="321" t="s">
        <v>258</v>
      </c>
      <c r="I17" s="301" t="s">
        <v>259</v>
      </c>
      <c r="J17" s="301" t="s">
        <v>259</v>
      </c>
      <c r="K17" s="320" t="s">
        <v>260</v>
      </c>
      <c r="L17" s="30">
        <v>143.5</v>
      </c>
      <c r="M17" s="29">
        <f>L17/2.2-IF($U17=1,0.5,IF($U17=2,1.5,0))</f>
        <v>65.22727272727272</v>
      </c>
      <c r="N17" s="41">
        <f>RANK(M17,M$10:M$20,0)</f>
        <v>7</v>
      </c>
      <c r="O17" s="30">
        <v>145</v>
      </c>
      <c r="P17" s="29">
        <f>O17/2.2-IF($U17=1,0.5,IF($U17=2,1.5,0))</f>
        <v>65.909090909090907</v>
      </c>
      <c r="Q17" s="41">
        <f>RANK(P17,P$10:P$20,0)</f>
        <v>5</v>
      </c>
      <c r="R17" s="30">
        <v>138</v>
      </c>
      <c r="S17" s="29">
        <f>R17/2.2-IF($U17=1,0.5,IF($U17=2,1.5,0))</f>
        <v>62.72727272727272</v>
      </c>
      <c r="T17" s="41">
        <f>RANK(S17,S$10:S$20,0)</f>
        <v>10</v>
      </c>
      <c r="U17" s="273"/>
      <c r="V17" s="275"/>
      <c r="W17" s="30">
        <f>L17+O17+R17</f>
        <v>426.5</v>
      </c>
      <c r="X17" s="275"/>
      <c r="Y17" s="29">
        <f>ROUND(SUM(M17,P17,S17)/3,3)</f>
        <v>64.620999999999995</v>
      </c>
      <c r="Z17" s="57" t="s">
        <v>50</v>
      </c>
    </row>
    <row r="18" spans="1:44" s="22" customFormat="1" ht="36.75" customHeight="1">
      <c r="A18" s="213">
        <v>9</v>
      </c>
      <c r="B18" s="203"/>
      <c r="C18" s="203"/>
      <c r="D18" s="322" t="s">
        <v>555</v>
      </c>
      <c r="E18" s="321" t="s">
        <v>556</v>
      </c>
      <c r="F18" s="286">
        <v>2</v>
      </c>
      <c r="G18" s="323" t="s">
        <v>693</v>
      </c>
      <c r="H18" s="321" t="s">
        <v>612</v>
      </c>
      <c r="I18" s="286" t="s">
        <v>559</v>
      </c>
      <c r="J18" s="286" t="s">
        <v>461</v>
      </c>
      <c r="K18" s="320" t="s">
        <v>560</v>
      </c>
      <c r="L18" s="30">
        <v>140.5</v>
      </c>
      <c r="M18" s="29">
        <f>L18/2.2-IF($U18=1,0.5,IF($U18=2,1.5,0))</f>
        <v>63.86363636363636</v>
      </c>
      <c r="N18" s="41">
        <f>RANK(M18,M$10:M$20,0)</f>
        <v>8</v>
      </c>
      <c r="O18" s="30">
        <v>139</v>
      </c>
      <c r="P18" s="29">
        <f>O18/2.2-IF($U18=1,0.5,IF($U18=2,1.5,0))</f>
        <v>63.18181818181818</v>
      </c>
      <c r="Q18" s="41">
        <f>RANK(P18,P$10:P$20,0)</f>
        <v>10</v>
      </c>
      <c r="R18" s="30">
        <v>140</v>
      </c>
      <c r="S18" s="29">
        <f>R18/2.2-IF($U18=1,0.5,IF($U18=2,1.5,0))</f>
        <v>63.636363636363633</v>
      </c>
      <c r="T18" s="41">
        <f>RANK(S18,S$10:S$20,0)</f>
        <v>9</v>
      </c>
      <c r="U18" s="273"/>
      <c r="V18" s="275"/>
      <c r="W18" s="30">
        <f>L18+O18+R18</f>
        <v>419.5</v>
      </c>
      <c r="X18" s="275"/>
      <c r="Y18" s="29">
        <f>ROUND(SUM(M18,P18,S18)/3,3)</f>
        <v>63.561</v>
      </c>
      <c r="Z18" s="57" t="s">
        <v>50</v>
      </c>
    </row>
    <row r="19" spans="1:44" s="22" customFormat="1" ht="36.75" customHeight="1">
      <c r="A19" s="213">
        <v>10</v>
      </c>
      <c r="B19" s="203"/>
      <c r="C19" s="203"/>
      <c r="D19" s="322" t="s">
        <v>697</v>
      </c>
      <c r="E19" s="321" t="s">
        <v>682</v>
      </c>
      <c r="F19" s="286" t="s">
        <v>8</v>
      </c>
      <c r="G19" s="323" t="s">
        <v>698</v>
      </c>
      <c r="H19" s="321" t="s">
        <v>683</v>
      </c>
      <c r="I19" s="286" t="s">
        <v>684</v>
      </c>
      <c r="J19" s="286" t="s">
        <v>685</v>
      </c>
      <c r="K19" s="320" t="s">
        <v>686</v>
      </c>
      <c r="L19" s="30">
        <v>137.5</v>
      </c>
      <c r="M19" s="29">
        <f>L19/2.2-IF($U19=1,0.5,IF($U19=2,1.5,0))</f>
        <v>61.999999999999993</v>
      </c>
      <c r="N19" s="41">
        <f>RANK(M19,M$10:M$20,0)</f>
        <v>10</v>
      </c>
      <c r="O19" s="30">
        <v>143.5</v>
      </c>
      <c r="P19" s="29">
        <f>O19/2.2-IF($U19=1,0.5,IF($U19=2,1.5,0))</f>
        <v>64.72727272727272</v>
      </c>
      <c r="Q19" s="41">
        <f>RANK(P19,P$10:P$20,0)</f>
        <v>9</v>
      </c>
      <c r="R19" s="30">
        <v>138</v>
      </c>
      <c r="S19" s="29">
        <f>R19/2.2-IF($U19=1,0.5,IF($U19=2,1.5,0))</f>
        <v>62.22727272727272</v>
      </c>
      <c r="T19" s="41">
        <f>RANK(S19,S$10:S$20,0)</f>
        <v>11</v>
      </c>
      <c r="U19" s="273">
        <v>1</v>
      </c>
      <c r="V19" s="275"/>
      <c r="W19" s="30">
        <f>L19+O19+R19</f>
        <v>419</v>
      </c>
      <c r="X19" s="275"/>
      <c r="Y19" s="29">
        <f>ROUND(SUM(M19,P19,S19)/3,3)</f>
        <v>62.984999999999999</v>
      </c>
      <c r="Z19" s="57" t="s">
        <v>50</v>
      </c>
    </row>
    <row r="20" spans="1:44" s="22" customFormat="1" ht="36.75" customHeight="1">
      <c r="A20" s="213">
        <v>11</v>
      </c>
      <c r="B20" s="203"/>
      <c r="C20" s="203"/>
      <c r="D20" s="322" t="s">
        <v>172</v>
      </c>
      <c r="E20" s="321" t="s">
        <v>100</v>
      </c>
      <c r="F20" s="286">
        <v>2</v>
      </c>
      <c r="G20" s="323" t="s">
        <v>688</v>
      </c>
      <c r="H20" s="321" t="s">
        <v>674</v>
      </c>
      <c r="I20" s="286" t="s">
        <v>62</v>
      </c>
      <c r="J20" s="286" t="s">
        <v>60</v>
      </c>
      <c r="K20" s="320" t="s">
        <v>147</v>
      </c>
      <c r="L20" s="30">
        <v>131.5</v>
      </c>
      <c r="M20" s="29">
        <f>L20/2.2-IF($U20=1,0.5,IF($U20=2,1.5,0))</f>
        <v>59.272727272727266</v>
      </c>
      <c r="N20" s="41">
        <f>RANK(M20,M$10:M$20,0)</f>
        <v>11</v>
      </c>
      <c r="O20" s="30">
        <v>138</v>
      </c>
      <c r="P20" s="29">
        <f>O20/2.2-IF($U20=1,0.5,IF($U20=2,1.5,0))</f>
        <v>62.22727272727272</v>
      </c>
      <c r="Q20" s="41">
        <f>RANK(P20,P$10:P$20,0)</f>
        <v>11</v>
      </c>
      <c r="R20" s="30">
        <v>141.5</v>
      </c>
      <c r="S20" s="29">
        <f>R20/2.2-IF($U20=1,0.5,IF($U20=2,1.5,0))</f>
        <v>63.818181818181813</v>
      </c>
      <c r="T20" s="41">
        <f>RANK(S20,S$10:S$20,0)</f>
        <v>8</v>
      </c>
      <c r="U20" s="273">
        <v>1</v>
      </c>
      <c r="V20" s="275"/>
      <c r="W20" s="30">
        <f>L20+O20+R20</f>
        <v>411</v>
      </c>
      <c r="X20" s="275"/>
      <c r="Y20" s="29">
        <f>ROUND(SUM(M20,P20,S20)/3,3)</f>
        <v>61.773000000000003</v>
      </c>
      <c r="Z20" s="57" t="s">
        <v>50</v>
      </c>
    </row>
    <row r="21" spans="1:44" s="58" customFormat="1" ht="21" customHeight="1">
      <c r="A21" s="59"/>
      <c r="B21" s="70"/>
      <c r="C21" s="70"/>
      <c r="D21" s="101"/>
      <c r="E21" s="100"/>
      <c r="F21" s="100"/>
      <c r="G21" s="102"/>
      <c r="H21" s="103"/>
      <c r="I21" s="104"/>
      <c r="J21" s="105"/>
      <c r="K21" s="106"/>
      <c r="L21" s="63"/>
      <c r="M21" s="64"/>
      <c r="N21" s="61"/>
      <c r="O21" s="63"/>
      <c r="P21" s="64"/>
      <c r="Q21" s="61"/>
      <c r="R21" s="63"/>
      <c r="S21" s="64"/>
      <c r="T21" s="61"/>
      <c r="U21" s="65"/>
      <c r="V21" s="62"/>
      <c r="W21" s="63"/>
      <c r="X21" s="62"/>
      <c r="Y21" s="64"/>
      <c r="Z21" s="68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s="27" customFormat="1" ht="33" customHeight="1">
      <c r="A22" s="17"/>
      <c r="B22" s="17"/>
      <c r="C22" s="23"/>
      <c r="D22" s="23" t="s">
        <v>16</v>
      </c>
      <c r="E22" s="23"/>
      <c r="F22" s="23"/>
      <c r="G22" s="23"/>
      <c r="H22" s="24"/>
      <c r="I22" s="25"/>
      <c r="J22" s="24"/>
      <c r="K22" s="99" t="s">
        <v>81</v>
      </c>
      <c r="L22" s="26"/>
      <c r="N22" s="17"/>
      <c r="O22" s="28"/>
      <c r="Q22" s="17"/>
      <c r="R22" s="28"/>
      <c r="T22" s="17"/>
      <c r="U22" s="17"/>
      <c r="V22" s="17"/>
      <c r="W22" s="17"/>
      <c r="X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 ht="33" customHeight="1">
      <c r="D23" s="23" t="s">
        <v>9</v>
      </c>
      <c r="K23" s="2" t="s">
        <v>107</v>
      </c>
    </row>
    <row r="35" spans="11:20">
      <c r="T35" s="27"/>
    </row>
    <row r="36" spans="11:20">
      <c r="T36" s="27"/>
    </row>
    <row r="37" spans="11:20"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20">
      <c r="K1969" s="51"/>
      <c r="T1969" s="27"/>
    </row>
    <row r="1970" spans="11:20">
      <c r="K1970" s="51"/>
      <c r="T1970" s="27"/>
    </row>
    <row r="1971" spans="11:20">
      <c r="K1971" s="51"/>
      <c r="T1971" s="27"/>
    </row>
    <row r="1972" spans="11:20">
      <c r="K1972" s="51"/>
      <c r="T1972" s="27"/>
    </row>
    <row r="1973" spans="11:20">
      <c r="K1973" s="51"/>
      <c r="T1973" s="27"/>
    </row>
    <row r="1974" spans="11:20">
      <c r="K1974" s="51"/>
      <c r="T1974" s="27"/>
    </row>
    <row r="1975" spans="11:20">
      <c r="K1975" s="51"/>
      <c r="T1975" s="27"/>
    </row>
    <row r="1976" spans="11:20">
      <c r="K1976" s="51"/>
      <c r="T1976" s="27"/>
    </row>
    <row r="1977" spans="11:20">
      <c r="K1977" s="51"/>
      <c r="T1977" s="27"/>
    </row>
    <row r="1978" spans="11:20">
      <c r="K1978" s="51"/>
    </row>
    <row r="1979" spans="11:20">
      <c r="K1979" s="51"/>
    </row>
    <row r="1980" spans="11:20">
      <c r="K1980" s="51"/>
    </row>
  </sheetData>
  <sortState ref="A10:AR20">
    <sortCondition descending="1" ref="Y10:Y20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6"/>
  <sheetViews>
    <sheetView view="pageBreakPreview" zoomScaleSheetLayoutView="100" workbookViewId="0">
      <selection sqref="A1:Z1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19.140625" style="17" customWidth="1"/>
    <col min="5" max="5" width="8.28515625" style="17" customWidth="1"/>
    <col min="6" max="6" width="5.42578125" style="17" customWidth="1"/>
    <col min="7" max="7" width="34.85546875" style="17" customWidth="1"/>
    <col min="8" max="8" width="9.28515625" style="17" customWidth="1"/>
    <col min="9" max="9" width="14.7109375" style="17" customWidth="1"/>
    <col min="10" max="10" width="12.7109375" style="17" hidden="1" customWidth="1"/>
    <col min="11" max="11" width="25.57031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6.7109375" style="17" customWidth="1"/>
    <col min="27" max="16384" width="9.140625" style="17"/>
  </cols>
  <sheetData>
    <row r="1" spans="1:26" ht="47.25" customHeight="1">
      <c r="A1" s="421" t="s">
        <v>217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26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6" s="20" customFormat="1" ht="20.25" customHeight="1">
      <c r="A4" s="370" t="s">
        <v>699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26" s="3" customFormat="1" ht="19.149999999999999" customHeight="1">
      <c r="A5" s="420" t="s">
        <v>781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26" s="3" customFormat="1" ht="12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628</v>
      </c>
    </row>
    <row r="8" spans="1:26" s="22" customFormat="1" ht="20.100000000000001" customHeight="1">
      <c r="A8" s="41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273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26" s="22" customFormat="1" ht="39.950000000000003" customHeight="1">
      <c r="A9" s="417"/>
      <c r="B9" s="416"/>
      <c r="C9" s="416"/>
      <c r="D9" s="415"/>
      <c r="E9" s="415"/>
      <c r="F9" s="417"/>
      <c r="G9" s="415"/>
      <c r="H9" s="415"/>
      <c r="I9" s="415"/>
      <c r="J9" s="273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26" s="22" customFormat="1" ht="46.5" customHeight="1">
      <c r="A10" s="210">
        <v>1</v>
      </c>
      <c r="B10" s="69"/>
      <c r="C10" s="69"/>
      <c r="D10" s="322" t="s">
        <v>514</v>
      </c>
      <c r="E10" s="321" t="s">
        <v>515</v>
      </c>
      <c r="F10" s="286" t="s">
        <v>38</v>
      </c>
      <c r="G10" s="323" t="s">
        <v>574</v>
      </c>
      <c r="H10" s="321" t="s">
        <v>575</v>
      </c>
      <c r="I10" s="286" t="s">
        <v>576</v>
      </c>
      <c r="J10" s="286" t="s">
        <v>519</v>
      </c>
      <c r="K10" s="320" t="s">
        <v>121</v>
      </c>
      <c r="L10" s="30">
        <v>212</v>
      </c>
      <c r="M10" s="29">
        <f>L10/3-IF($U10=1,0.5,IF($U10=2,3,0))</f>
        <v>70.666666666666671</v>
      </c>
      <c r="N10" s="41">
        <f>RANK(M10,M$10:M$16,0)</f>
        <v>1</v>
      </c>
      <c r="O10" s="30">
        <v>205</v>
      </c>
      <c r="P10" s="29">
        <f>O10/3-IF($U10=1,0.5,IF($U10=2,3,0))</f>
        <v>68.333333333333329</v>
      </c>
      <c r="Q10" s="41">
        <f>RANK(P10,P$10:P$16,0)</f>
        <v>2</v>
      </c>
      <c r="R10" s="30">
        <v>212.5</v>
      </c>
      <c r="S10" s="29">
        <f>R10/3-IF($U10=1,0.5,IF($U10=2,3,0))</f>
        <v>70.833333333333329</v>
      </c>
      <c r="T10" s="41">
        <f>RANK(S10,S$10:S$16,0)</f>
        <v>1</v>
      </c>
      <c r="U10" s="273"/>
      <c r="V10" s="275"/>
      <c r="W10" s="30">
        <f>L10+O10+R10</f>
        <v>629.5</v>
      </c>
      <c r="X10" s="275"/>
      <c r="Y10" s="29">
        <f>ROUND(SUM(M10,P10,S10)/3,3)</f>
        <v>69.944000000000003</v>
      </c>
      <c r="Z10" s="57" t="s">
        <v>221</v>
      </c>
    </row>
    <row r="11" spans="1:26" s="22" customFormat="1" ht="46.5" customHeight="1">
      <c r="A11" s="210">
        <v>2</v>
      </c>
      <c r="B11" s="69"/>
      <c r="C11" s="69"/>
      <c r="D11" s="322" t="s">
        <v>113</v>
      </c>
      <c r="E11" s="321" t="s">
        <v>84</v>
      </c>
      <c r="F11" s="286" t="s">
        <v>39</v>
      </c>
      <c r="G11" s="323" t="s">
        <v>220</v>
      </c>
      <c r="H11" s="321" t="s">
        <v>218</v>
      </c>
      <c r="I11" s="286" t="s">
        <v>219</v>
      </c>
      <c r="J11" s="286" t="s">
        <v>375</v>
      </c>
      <c r="K11" s="320" t="s">
        <v>121</v>
      </c>
      <c r="L11" s="30">
        <v>211.5</v>
      </c>
      <c r="M11" s="29">
        <f>L11/3-IF($U11=1,0.5,IF($U11=2,3,0))</f>
        <v>70.5</v>
      </c>
      <c r="N11" s="41">
        <f>RANK(M11,M$10:M$16,0)</f>
        <v>2</v>
      </c>
      <c r="O11" s="30">
        <v>207</v>
      </c>
      <c r="P11" s="29">
        <f>O11/3-IF($U11=1,0.5,IF($U11=2,3,0))</f>
        <v>69</v>
      </c>
      <c r="Q11" s="41">
        <f>RANK(P11,P$10:P$16,0)</f>
        <v>1</v>
      </c>
      <c r="R11" s="30">
        <v>210.5</v>
      </c>
      <c r="S11" s="29">
        <f>R11/3-IF($U11=1,0.5,IF($U11=2,3,0))</f>
        <v>70.166666666666671</v>
      </c>
      <c r="T11" s="41">
        <f>RANK(S11,S$10:S$16,0)</f>
        <v>2</v>
      </c>
      <c r="U11" s="273"/>
      <c r="V11" s="275"/>
      <c r="W11" s="30">
        <f>L11+O11+R11</f>
        <v>629</v>
      </c>
      <c r="X11" s="275"/>
      <c r="Y11" s="29">
        <f>ROUND(SUM(M11,P11,S11)/3,3)</f>
        <v>69.888999999999996</v>
      </c>
      <c r="Z11" s="57" t="s">
        <v>221</v>
      </c>
    </row>
    <row r="12" spans="1:26" s="22" customFormat="1" ht="46.5" customHeight="1">
      <c r="A12" s="210">
        <v>3</v>
      </c>
      <c r="B12" s="69"/>
      <c r="C12" s="69"/>
      <c r="D12" s="322" t="s">
        <v>703</v>
      </c>
      <c r="E12" s="321" t="s">
        <v>700</v>
      </c>
      <c r="F12" s="286" t="s">
        <v>8</v>
      </c>
      <c r="G12" s="323" t="s">
        <v>704</v>
      </c>
      <c r="H12" s="321" t="s">
        <v>701</v>
      </c>
      <c r="I12" s="286" t="s">
        <v>702</v>
      </c>
      <c r="J12" s="286" t="s">
        <v>702</v>
      </c>
      <c r="K12" s="320" t="s">
        <v>85</v>
      </c>
      <c r="L12" s="30">
        <v>203.5</v>
      </c>
      <c r="M12" s="29">
        <f>L12/3-IF($U12=1,0.5,IF($U12=2,3,0))</f>
        <v>67.833333333333329</v>
      </c>
      <c r="N12" s="41">
        <f>RANK(M12,M$10:M$16,0)</f>
        <v>3</v>
      </c>
      <c r="O12" s="30">
        <v>193.5</v>
      </c>
      <c r="P12" s="29">
        <f>O12/3-IF($U12=1,0.5,IF($U12=2,3,0))</f>
        <v>64.5</v>
      </c>
      <c r="Q12" s="41">
        <f>RANK(P12,P$10:P$16,0)</f>
        <v>4</v>
      </c>
      <c r="R12" s="30">
        <v>195</v>
      </c>
      <c r="S12" s="29">
        <f>R12/3-IF($U12=1,0.5,IF($U12=2,3,0))</f>
        <v>65</v>
      </c>
      <c r="T12" s="41">
        <f>RANK(S12,S$10:S$16,0)</f>
        <v>4</v>
      </c>
      <c r="U12" s="273"/>
      <c r="V12" s="275"/>
      <c r="W12" s="30">
        <f>L12+O12+R12</f>
        <v>592</v>
      </c>
      <c r="X12" s="275"/>
      <c r="Y12" s="29">
        <f>ROUND(SUM(M12,P12,S12)/3,3)</f>
        <v>65.778000000000006</v>
      </c>
      <c r="Z12" s="57" t="s">
        <v>221</v>
      </c>
    </row>
    <row r="13" spans="1:26" s="22" customFormat="1" ht="46.5" customHeight="1">
      <c r="A13" s="210">
        <v>4</v>
      </c>
      <c r="B13" s="69"/>
      <c r="C13" s="69"/>
      <c r="D13" s="322" t="s">
        <v>537</v>
      </c>
      <c r="E13" s="321" t="s">
        <v>538</v>
      </c>
      <c r="F13" s="286" t="s">
        <v>38</v>
      </c>
      <c r="G13" s="323" t="s">
        <v>577</v>
      </c>
      <c r="H13" s="321" t="s">
        <v>578</v>
      </c>
      <c r="I13" s="286" t="s">
        <v>579</v>
      </c>
      <c r="J13" s="286" t="s">
        <v>108</v>
      </c>
      <c r="K13" s="320" t="s">
        <v>542</v>
      </c>
      <c r="L13" s="30">
        <v>201</v>
      </c>
      <c r="M13" s="29">
        <f>L13/3-IF($U13=1,0.5,IF($U13=2,3,0))</f>
        <v>67</v>
      </c>
      <c r="N13" s="41">
        <f>RANK(M13,M$10:M$16,0)</f>
        <v>4</v>
      </c>
      <c r="O13" s="30">
        <v>194.5</v>
      </c>
      <c r="P13" s="29">
        <f>O13/3-IF($U13=1,0.5,IF($U13=2,3,0))</f>
        <v>64.833333333333329</v>
      </c>
      <c r="Q13" s="41">
        <f>RANK(P13,P$10:P$16,0)</f>
        <v>3</v>
      </c>
      <c r="R13" s="30">
        <v>196.5</v>
      </c>
      <c r="S13" s="29">
        <f>R13/3-IF($U13=1,0.5,IF($U13=2,3,0))</f>
        <v>65.5</v>
      </c>
      <c r="T13" s="41">
        <f>RANK(S13,S$10:S$16,0)</f>
        <v>3</v>
      </c>
      <c r="U13" s="273"/>
      <c r="V13" s="275"/>
      <c r="W13" s="30">
        <f>L13+O13+R13</f>
        <v>592</v>
      </c>
      <c r="X13" s="275"/>
      <c r="Y13" s="29">
        <f>ROUND(SUM(M13,P13,S13)/3,3)</f>
        <v>65.778000000000006</v>
      </c>
      <c r="Z13" s="57" t="s">
        <v>221</v>
      </c>
    </row>
    <row r="14" spans="1:26" s="22" customFormat="1" ht="46.5" customHeight="1">
      <c r="A14" s="210">
        <v>5</v>
      </c>
      <c r="B14" s="69"/>
      <c r="C14" s="69"/>
      <c r="D14" s="322" t="s">
        <v>481</v>
      </c>
      <c r="E14" s="321" t="s">
        <v>482</v>
      </c>
      <c r="F14" s="286">
        <v>3</v>
      </c>
      <c r="G14" s="323" t="s">
        <v>483</v>
      </c>
      <c r="H14" s="321" t="s">
        <v>484</v>
      </c>
      <c r="I14" s="286" t="s">
        <v>485</v>
      </c>
      <c r="J14" s="286" t="s">
        <v>485</v>
      </c>
      <c r="K14" s="320" t="s">
        <v>486</v>
      </c>
      <c r="L14" s="30">
        <v>192.5</v>
      </c>
      <c r="M14" s="29">
        <f>L14/3-IF($U14=1,0.5,IF($U14=2,3,0))</f>
        <v>64.166666666666671</v>
      </c>
      <c r="N14" s="41">
        <f>RANK(M14,M$10:M$16,0)</f>
        <v>5</v>
      </c>
      <c r="O14" s="30">
        <v>192.5</v>
      </c>
      <c r="P14" s="29">
        <f>O14/3-IF($U14=1,0.5,IF($U14=2,3,0))</f>
        <v>64.166666666666671</v>
      </c>
      <c r="Q14" s="41">
        <f>RANK(P14,P$10:P$16,0)</f>
        <v>5</v>
      </c>
      <c r="R14" s="30">
        <v>191</v>
      </c>
      <c r="S14" s="29">
        <f>R14/3-IF($U14=1,0.5,IF($U14=2,3,0))</f>
        <v>63.666666666666664</v>
      </c>
      <c r="T14" s="41">
        <f>RANK(S14,S$10:S$16,0)</f>
        <v>5</v>
      </c>
      <c r="U14" s="273"/>
      <c r="V14" s="275"/>
      <c r="W14" s="30">
        <f>L14+O14+R14</f>
        <v>576</v>
      </c>
      <c r="X14" s="275"/>
      <c r="Y14" s="29">
        <f>ROUND(SUM(M14,P14,S14)/3,3)</f>
        <v>64</v>
      </c>
      <c r="Z14" s="57" t="s">
        <v>221</v>
      </c>
    </row>
    <row r="15" spans="1:26" s="22" customFormat="1" ht="46.5" customHeight="1">
      <c r="A15" s="210">
        <v>6</v>
      </c>
      <c r="B15" s="69"/>
      <c r="C15" s="69"/>
      <c r="D15" s="322" t="s">
        <v>133</v>
      </c>
      <c r="E15" s="321" t="s">
        <v>82</v>
      </c>
      <c r="F15" s="286">
        <v>2</v>
      </c>
      <c r="G15" s="323" t="s">
        <v>134</v>
      </c>
      <c r="H15" s="321" t="s">
        <v>103</v>
      </c>
      <c r="I15" s="286" t="s">
        <v>122</v>
      </c>
      <c r="J15" s="286" t="s">
        <v>83</v>
      </c>
      <c r="K15" s="320" t="s">
        <v>79</v>
      </c>
      <c r="L15" s="30">
        <v>186.5</v>
      </c>
      <c r="M15" s="29">
        <f>L15/3-IF($U15=1,0.5,IF($U15=2,3,0))</f>
        <v>61.666666666666664</v>
      </c>
      <c r="N15" s="41">
        <f>RANK(M15,M$10:M$16,0)</f>
        <v>6</v>
      </c>
      <c r="O15" s="30">
        <v>179.5</v>
      </c>
      <c r="P15" s="29">
        <f>O15/3-IF($U15=1,0.5,IF($U15=2,3,0))</f>
        <v>59.333333333333336</v>
      </c>
      <c r="Q15" s="41">
        <f>RANK(P15,P$10:P$16,0)</f>
        <v>7</v>
      </c>
      <c r="R15" s="30">
        <v>184</v>
      </c>
      <c r="S15" s="29">
        <f>R15/3-IF($U15=1,0.5,IF($U15=2,3,0))</f>
        <v>60.833333333333336</v>
      </c>
      <c r="T15" s="41">
        <f>RANK(S15,S$10:S$16,0)</f>
        <v>6</v>
      </c>
      <c r="U15" s="273">
        <v>1</v>
      </c>
      <c r="V15" s="275"/>
      <c r="W15" s="30">
        <f>L15+O15+R15</f>
        <v>550</v>
      </c>
      <c r="X15" s="275"/>
      <c r="Y15" s="29">
        <f>ROUND(SUM(M15,P15,S15)/3,3)</f>
        <v>60.610999999999997</v>
      </c>
      <c r="Z15" s="57" t="s">
        <v>221</v>
      </c>
    </row>
    <row r="16" spans="1:26" s="22" customFormat="1" ht="46.5" customHeight="1">
      <c r="A16" s="210">
        <v>7</v>
      </c>
      <c r="B16" s="69"/>
      <c r="C16" s="69"/>
      <c r="D16" s="322" t="s">
        <v>705</v>
      </c>
      <c r="E16" s="321" t="s">
        <v>614</v>
      </c>
      <c r="F16" s="286" t="s">
        <v>8</v>
      </c>
      <c r="G16" s="323" t="s">
        <v>690</v>
      </c>
      <c r="H16" s="321" t="s">
        <v>603</v>
      </c>
      <c r="I16" s="286" t="s">
        <v>604</v>
      </c>
      <c r="J16" s="286" t="s">
        <v>461</v>
      </c>
      <c r="K16" s="320" t="s">
        <v>606</v>
      </c>
      <c r="L16" s="30">
        <v>181.5</v>
      </c>
      <c r="M16" s="29">
        <f>L16/3-IF($U16=1,0.5,IF($U16=2,3,0))</f>
        <v>60.5</v>
      </c>
      <c r="N16" s="41">
        <f>RANK(M16,M$10:M$16,0)</f>
        <v>7</v>
      </c>
      <c r="O16" s="30">
        <v>179.5</v>
      </c>
      <c r="P16" s="29">
        <f>O16/3-IF($U16=1,0.5,IF($U16=2,3,0))</f>
        <v>59.833333333333336</v>
      </c>
      <c r="Q16" s="41">
        <f>RANK(P16,P$10:P$16,0)</f>
        <v>6</v>
      </c>
      <c r="R16" s="30">
        <v>179</v>
      </c>
      <c r="S16" s="29">
        <f>R16/3-IF($U16=1,0.5,IF($U16=2,3,0))</f>
        <v>59.666666666666664</v>
      </c>
      <c r="T16" s="41">
        <f>RANK(S16,S$10:S$16,0)</f>
        <v>7</v>
      </c>
      <c r="U16" s="273"/>
      <c r="V16" s="275"/>
      <c r="W16" s="30">
        <f>L16+O16+R16</f>
        <v>540</v>
      </c>
      <c r="X16" s="275"/>
      <c r="Y16" s="29">
        <f>ROUND(SUM(M16,P16,S16)/3,3)</f>
        <v>60</v>
      </c>
      <c r="Z16" s="57" t="s">
        <v>221</v>
      </c>
    </row>
    <row r="17" spans="1:44" s="58" customFormat="1" ht="29.25" customHeight="1">
      <c r="A17" s="59"/>
      <c r="B17" s="70"/>
      <c r="C17" s="70"/>
      <c r="D17" s="101"/>
      <c r="E17" s="100"/>
      <c r="F17" s="100"/>
      <c r="G17" s="102"/>
      <c r="H17" s="103"/>
      <c r="I17" s="104"/>
      <c r="J17" s="105"/>
      <c r="K17" s="106"/>
      <c r="L17" s="63"/>
      <c r="M17" s="64"/>
      <c r="N17" s="61"/>
      <c r="O17" s="63"/>
      <c r="P17" s="64"/>
      <c r="Q17" s="61"/>
      <c r="R17" s="63"/>
      <c r="S17" s="64"/>
      <c r="T17" s="61"/>
      <c r="U17" s="65"/>
      <c r="V17" s="62"/>
      <c r="W17" s="63"/>
      <c r="X17" s="62"/>
      <c r="Y17" s="64"/>
      <c r="Z17" s="68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s="27" customFormat="1" ht="33" customHeight="1">
      <c r="A18" s="17"/>
      <c r="B18" s="17"/>
      <c r="C18" s="23"/>
      <c r="D18" s="23" t="s">
        <v>16</v>
      </c>
      <c r="E18" s="23"/>
      <c r="F18" s="23"/>
      <c r="G18" s="23"/>
      <c r="H18" s="24"/>
      <c r="I18" s="25"/>
      <c r="J18" s="24"/>
      <c r="K18" s="99" t="s">
        <v>81</v>
      </c>
      <c r="L18" s="26"/>
      <c r="N18" s="17"/>
      <c r="O18" s="28"/>
      <c r="Q18" s="17"/>
      <c r="R18" s="28"/>
      <c r="T18" s="17"/>
      <c r="U18" s="17"/>
      <c r="V18" s="17"/>
      <c r="W18" s="17"/>
      <c r="X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33" customHeight="1">
      <c r="D19" s="23" t="s">
        <v>9</v>
      </c>
      <c r="K19" s="2" t="s">
        <v>107</v>
      </c>
    </row>
    <row r="31" spans="1:44">
      <c r="T31" s="27"/>
    </row>
    <row r="32" spans="1:44">
      <c r="T32" s="27"/>
    </row>
    <row r="33" spans="11:20">
      <c r="T33" s="27"/>
    </row>
    <row r="34" spans="11:20">
      <c r="K34" s="51"/>
      <c r="T34" s="27"/>
    </row>
    <row r="35" spans="11:20">
      <c r="K35" s="51"/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20">
      <c r="K1969" s="51"/>
      <c r="T1969" s="27"/>
    </row>
    <row r="1970" spans="11:20">
      <c r="K1970" s="51"/>
      <c r="T1970" s="27"/>
    </row>
    <row r="1971" spans="11:20">
      <c r="K1971" s="51"/>
      <c r="T1971" s="27"/>
    </row>
    <row r="1972" spans="11:20">
      <c r="K1972" s="51"/>
      <c r="T1972" s="27"/>
    </row>
    <row r="1973" spans="11:20">
      <c r="K1973" s="51"/>
      <c r="T1973" s="27"/>
    </row>
    <row r="1974" spans="11:20">
      <c r="K1974" s="51"/>
    </row>
    <row r="1975" spans="11:20">
      <c r="K1975" s="51"/>
    </row>
    <row r="1976" spans="11:20">
      <c r="K1976" s="51"/>
    </row>
  </sheetData>
  <sortState ref="A10:AR16">
    <sortCondition descending="1" ref="Y10:Y16"/>
  </sortState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1"/>
  <sheetViews>
    <sheetView tabSelected="1" view="pageBreakPreview" topLeftCell="A7" zoomScaleSheetLayoutView="100" workbookViewId="0">
      <selection activeCell="L10" sqref="L10:Y10"/>
    </sheetView>
  </sheetViews>
  <sheetFormatPr defaultRowHeight="12.75"/>
  <cols>
    <col min="1" max="1" width="4.85546875" style="17" customWidth="1"/>
    <col min="2" max="2" width="4.7109375" style="17" hidden="1" customWidth="1"/>
    <col min="3" max="3" width="6.140625" style="17" customWidth="1"/>
    <col min="4" max="4" width="19.140625" style="17" customWidth="1"/>
    <col min="5" max="5" width="8.28515625" style="17" customWidth="1"/>
    <col min="6" max="6" width="4.7109375" style="17" customWidth="1"/>
    <col min="7" max="7" width="34.85546875" style="17" customWidth="1"/>
    <col min="8" max="8" width="9.28515625" style="17" customWidth="1"/>
    <col min="9" max="9" width="18.28515625" style="17" customWidth="1"/>
    <col min="10" max="10" width="1.42578125" style="17" hidden="1" customWidth="1"/>
    <col min="11" max="11" width="26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54.75" customHeight="1">
      <c r="A1" s="421" t="s">
        <v>217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44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44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44" s="20" customFormat="1" ht="20.25" customHeight="1">
      <c r="A4" s="370" t="s">
        <v>615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44" s="3" customFormat="1" ht="19.149999999999999" customHeight="1">
      <c r="A5" s="420" t="s">
        <v>780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44" s="3" customFormat="1" ht="19.149999999999999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44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628</v>
      </c>
    </row>
    <row r="8" spans="1:44" s="22" customFormat="1" ht="20.100000000000001" customHeight="1">
      <c r="A8" s="41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194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44" s="22" customFormat="1" ht="39.950000000000003" customHeight="1">
      <c r="A9" s="417"/>
      <c r="B9" s="416"/>
      <c r="C9" s="416"/>
      <c r="D9" s="415"/>
      <c r="E9" s="415"/>
      <c r="F9" s="417"/>
      <c r="G9" s="415"/>
      <c r="H9" s="415"/>
      <c r="I9" s="415"/>
      <c r="J9" s="194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44" s="22" customFormat="1" ht="44.25" customHeight="1">
      <c r="A10" s="57" t="s">
        <v>50</v>
      </c>
      <c r="B10" s="271"/>
      <c r="C10" s="276" t="s">
        <v>740</v>
      </c>
      <c r="D10" s="322" t="s">
        <v>505</v>
      </c>
      <c r="E10" s="321" t="s">
        <v>506</v>
      </c>
      <c r="F10" s="301" t="s">
        <v>8</v>
      </c>
      <c r="G10" s="323" t="s">
        <v>507</v>
      </c>
      <c r="H10" s="321" t="s">
        <v>508</v>
      </c>
      <c r="I10" s="301" t="s">
        <v>485</v>
      </c>
      <c r="J10" s="301" t="s">
        <v>485</v>
      </c>
      <c r="K10" s="320" t="s">
        <v>486</v>
      </c>
      <c r="L10" s="30">
        <v>219</v>
      </c>
      <c r="M10" s="29">
        <f>L10/3.4-IF($U10=1,2,IF($U10=2,3,0))</f>
        <v>64.411764705882348</v>
      </c>
      <c r="N10" s="41"/>
      <c r="O10" s="30">
        <v>213</v>
      </c>
      <c r="P10" s="29">
        <f>O10/3.4-IF($U10=1,2,IF($U10=2,3,0))</f>
        <v>62.647058823529413</v>
      </c>
      <c r="Q10" s="41"/>
      <c r="R10" s="30">
        <v>203.5</v>
      </c>
      <c r="S10" s="29">
        <f>R10/3.4-IF($U10=1,2,IF($U10=2,3,0))</f>
        <v>59.852941176470587</v>
      </c>
      <c r="T10" s="41"/>
      <c r="U10" s="270"/>
      <c r="V10" s="269"/>
      <c r="W10" s="30">
        <f t="shared" ref="W10" si="0">L10+O10+R10</f>
        <v>635.5</v>
      </c>
      <c r="X10" s="269"/>
      <c r="Y10" s="29">
        <f t="shared" ref="Y10" si="1">ROUND(SUM(M10,P10,S10)/3,3)</f>
        <v>62.304000000000002</v>
      </c>
      <c r="Z10" s="57" t="s">
        <v>50</v>
      </c>
    </row>
    <row r="11" spans="1:44" s="22" customFormat="1" ht="17.25" customHeight="1">
      <c r="A11" s="68"/>
      <c r="B11" s="277"/>
      <c r="C11" s="278"/>
      <c r="D11" s="279"/>
      <c r="E11" s="280"/>
      <c r="F11" s="280"/>
      <c r="G11" s="279"/>
      <c r="H11" s="280"/>
      <c r="I11" s="280"/>
      <c r="J11" s="279"/>
      <c r="K11" s="280"/>
      <c r="L11" s="63"/>
      <c r="M11" s="64"/>
      <c r="N11" s="61"/>
      <c r="O11" s="63"/>
      <c r="P11" s="64"/>
      <c r="Q11" s="61"/>
      <c r="R11" s="63"/>
      <c r="S11" s="64"/>
      <c r="T11" s="61"/>
      <c r="U11" s="65"/>
      <c r="V11" s="62"/>
      <c r="W11" s="63"/>
      <c r="X11" s="62"/>
      <c r="Y11" s="64"/>
      <c r="Z11" s="68"/>
    </row>
    <row r="12" spans="1:44" s="27" customFormat="1" ht="33" customHeight="1">
      <c r="A12" s="17"/>
      <c r="B12" s="17"/>
      <c r="C12" s="23"/>
      <c r="D12" s="23" t="s">
        <v>16</v>
      </c>
      <c r="E12" s="23"/>
      <c r="F12" s="23"/>
      <c r="G12" s="23"/>
      <c r="H12" s="24"/>
      <c r="I12" s="25"/>
      <c r="J12" s="24"/>
      <c r="K12" s="99" t="s">
        <v>81</v>
      </c>
      <c r="L12" s="26"/>
      <c r="N12" s="17"/>
      <c r="O12" s="28"/>
      <c r="Q12" s="17"/>
      <c r="R12" s="28"/>
      <c r="T12" s="17"/>
      <c r="U12" s="17"/>
      <c r="V12" s="17"/>
      <c r="W12" s="17"/>
      <c r="X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27" customFormat="1">
      <c r="A13" s="17"/>
      <c r="B13" s="17"/>
      <c r="C13" s="23"/>
      <c r="D13" s="23"/>
      <c r="E13" s="23"/>
      <c r="F13" s="23"/>
      <c r="G13" s="23"/>
      <c r="H13" s="24"/>
      <c r="I13" s="25"/>
      <c r="J13" s="24"/>
      <c r="K13" s="99"/>
      <c r="L13" s="26"/>
      <c r="N13" s="17"/>
      <c r="O13" s="28"/>
      <c r="Q13" s="17"/>
      <c r="R13" s="28"/>
      <c r="T13" s="17"/>
      <c r="U13" s="17"/>
      <c r="V13" s="17"/>
      <c r="W13" s="17"/>
      <c r="X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33" customHeight="1">
      <c r="D14" s="23" t="s">
        <v>9</v>
      </c>
      <c r="K14" s="2" t="s">
        <v>107</v>
      </c>
    </row>
    <row r="26" spans="11:20">
      <c r="T26" s="27"/>
    </row>
    <row r="27" spans="11:20">
      <c r="T27" s="27"/>
    </row>
    <row r="28" spans="11:20">
      <c r="T28" s="27"/>
    </row>
    <row r="29" spans="11:20">
      <c r="K29" s="51"/>
      <c r="T29" s="27"/>
    </row>
    <row r="30" spans="11:20">
      <c r="K30" s="51"/>
      <c r="T30" s="27"/>
    </row>
    <row r="31" spans="11:20">
      <c r="K31" s="51"/>
      <c r="T31" s="27"/>
    </row>
    <row r="32" spans="11:20">
      <c r="K32" s="51"/>
      <c r="T32" s="27"/>
    </row>
    <row r="33" spans="11:20">
      <c r="K33" s="51"/>
      <c r="T33" s="27"/>
    </row>
    <row r="34" spans="11:20">
      <c r="K34" s="51"/>
      <c r="T34" s="27"/>
    </row>
    <row r="35" spans="11:20">
      <c r="K35" s="51"/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11">
      <c r="K1969" s="51"/>
    </row>
    <row r="1970" spans="11:11">
      <c r="K1970" s="51"/>
    </row>
    <row r="1971" spans="11:11">
      <c r="K1971" s="51"/>
    </row>
  </sheetData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66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view="pageBreakPreview" topLeftCell="A4" zoomScaleSheetLayoutView="100" workbookViewId="0">
      <selection activeCell="C36" sqref="C36"/>
    </sheetView>
  </sheetViews>
  <sheetFormatPr defaultRowHeight="14.25"/>
  <cols>
    <col min="1" max="1" width="26.42578125" style="111" customWidth="1"/>
    <col min="2" max="2" width="20.85546875" style="111" customWidth="1"/>
    <col min="3" max="3" width="11.5703125" style="111" customWidth="1"/>
    <col min="4" max="4" width="25.85546875" style="111" customWidth="1"/>
    <col min="5" max="6" width="20.42578125" style="111" customWidth="1"/>
    <col min="7" max="16384" width="9.140625" style="111"/>
  </cols>
  <sheetData>
    <row r="1" spans="1:5" ht="129" customHeight="1">
      <c r="A1" s="439" t="s">
        <v>707</v>
      </c>
      <c r="B1" s="440"/>
      <c r="C1" s="440"/>
      <c r="D1" s="440"/>
      <c r="E1" s="440"/>
    </row>
    <row r="2" spans="1:5" ht="18" customHeight="1">
      <c r="A2" s="441" t="s">
        <v>47</v>
      </c>
      <c r="B2" s="441"/>
      <c r="C2" s="441"/>
      <c r="D2" s="441"/>
      <c r="E2" s="441"/>
    </row>
    <row r="3" spans="1:5">
      <c r="A3" s="112"/>
      <c r="B3" s="112"/>
      <c r="C3" s="112"/>
      <c r="D3" s="112"/>
    </row>
    <row r="4" spans="1:5">
      <c r="A4" s="113" t="s">
        <v>46</v>
      </c>
      <c r="B4" s="112"/>
      <c r="C4" s="112"/>
      <c r="D4" s="112"/>
      <c r="E4" s="114" t="s">
        <v>239</v>
      </c>
    </row>
    <row r="5" spans="1:5">
      <c r="A5" s="115" t="s">
        <v>29</v>
      </c>
      <c r="B5" s="115" t="s">
        <v>30</v>
      </c>
      <c r="C5" s="115" t="s">
        <v>31</v>
      </c>
      <c r="D5" s="115" t="s">
        <v>32</v>
      </c>
      <c r="E5" s="116" t="s">
        <v>33</v>
      </c>
    </row>
    <row r="6" spans="1:5" ht="34.5" customHeight="1">
      <c r="A6" s="117" t="s">
        <v>16</v>
      </c>
      <c r="B6" s="118" t="s">
        <v>104</v>
      </c>
      <c r="C6" s="118" t="s">
        <v>34</v>
      </c>
      <c r="D6" s="118" t="s">
        <v>36</v>
      </c>
      <c r="E6" s="119"/>
    </row>
    <row r="7" spans="1:5" ht="34.5" customHeight="1">
      <c r="A7" s="118" t="s">
        <v>708</v>
      </c>
      <c r="B7" s="118" t="s">
        <v>66</v>
      </c>
      <c r="C7" s="118" t="s">
        <v>34</v>
      </c>
      <c r="D7" s="118" t="s">
        <v>35</v>
      </c>
      <c r="E7" s="119"/>
    </row>
    <row r="8" spans="1:5" ht="34.5" customHeight="1">
      <c r="A8" s="118" t="s">
        <v>708</v>
      </c>
      <c r="B8" s="118" t="s">
        <v>226</v>
      </c>
      <c r="C8" s="118" t="s">
        <v>34</v>
      </c>
      <c r="D8" s="118" t="s">
        <v>36</v>
      </c>
      <c r="E8" s="119"/>
    </row>
    <row r="9" spans="1:5" ht="34.5" customHeight="1">
      <c r="A9" s="118" t="s">
        <v>708</v>
      </c>
      <c r="B9" s="118" t="s">
        <v>709</v>
      </c>
      <c r="C9" s="118" t="s">
        <v>34</v>
      </c>
      <c r="D9" s="118" t="s">
        <v>710</v>
      </c>
      <c r="E9" s="119"/>
    </row>
    <row r="10" spans="1:5" ht="34.5" customHeight="1">
      <c r="A10" s="118" t="s">
        <v>708</v>
      </c>
      <c r="B10" s="118" t="s">
        <v>711</v>
      </c>
      <c r="C10" s="118" t="s">
        <v>34</v>
      </c>
      <c r="D10" s="118" t="s">
        <v>36</v>
      </c>
      <c r="E10" s="119"/>
    </row>
    <row r="11" spans="1:5" ht="34.5" customHeight="1">
      <c r="A11" s="118" t="s">
        <v>708</v>
      </c>
      <c r="B11" s="118" t="s">
        <v>712</v>
      </c>
      <c r="C11" s="118" t="s">
        <v>44</v>
      </c>
      <c r="D11" s="118" t="s">
        <v>36</v>
      </c>
      <c r="E11" s="119"/>
    </row>
    <row r="12" spans="1:5" s="121" customFormat="1" ht="34.5" customHeight="1">
      <c r="A12" s="117" t="s">
        <v>45</v>
      </c>
      <c r="B12" s="118" t="s">
        <v>709</v>
      </c>
      <c r="C12" s="118" t="s">
        <v>34</v>
      </c>
      <c r="D12" s="118" t="s">
        <v>710</v>
      </c>
      <c r="E12" s="119"/>
    </row>
    <row r="13" spans="1:5" ht="34.5" customHeight="1">
      <c r="A13" s="118" t="s">
        <v>9</v>
      </c>
      <c r="B13" s="118" t="s">
        <v>227</v>
      </c>
      <c r="C13" s="118" t="s">
        <v>34</v>
      </c>
      <c r="D13" s="118" t="s">
        <v>36</v>
      </c>
      <c r="E13" s="119"/>
    </row>
    <row r="14" spans="1:5" ht="34.5" customHeight="1">
      <c r="A14" s="118" t="s">
        <v>228</v>
      </c>
      <c r="B14" s="118" t="s">
        <v>37</v>
      </c>
      <c r="C14" s="118" t="s">
        <v>34</v>
      </c>
      <c r="D14" s="118" t="s">
        <v>36</v>
      </c>
      <c r="E14" s="119"/>
    </row>
    <row r="15" spans="1:5" s="121" customFormat="1" ht="34.5" customHeight="1">
      <c r="A15" s="122" t="s">
        <v>48</v>
      </c>
      <c r="B15" s="118" t="s">
        <v>67</v>
      </c>
      <c r="C15" s="118" t="s">
        <v>44</v>
      </c>
      <c r="D15" s="118" t="s">
        <v>35</v>
      </c>
      <c r="E15" s="120"/>
    </row>
    <row r="16" spans="1:5" s="121" customFormat="1" ht="34.5" customHeight="1">
      <c r="A16" s="122" t="s">
        <v>52</v>
      </c>
      <c r="B16" s="118" t="s">
        <v>735</v>
      </c>
      <c r="C16" s="118" t="s">
        <v>229</v>
      </c>
      <c r="D16" s="118" t="s">
        <v>36</v>
      </c>
      <c r="E16" s="120"/>
    </row>
    <row r="17" spans="1:5" s="121" customFormat="1" ht="34.5" customHeight="1">
      <c r="A17" s="122" t="s">
        <v>52</v>
      </c>
      <c r="B17" s="118" t="s">
        <v>736</v>
      </c>
      <c r="C17" s="118" t="s">
        <v>34</v>
      </c>
      <c r="D17" s="118" t="s">
        <v>36</v>
      </c>
      <c r="E17" s="120"/>
    </row>
    <row r="18" spans="1:5" s="121" customFormat="1" ht="34.5" customHeight="1">
      <c r="A18" s="122" t="s">
        <v>52</v>
      </c>
      <c r="B18" s="118" t="s">
        <v>713</v>
      </c>
      <c r="C18" s="118" t="s">
        <v>44</v>
      </c>
      <c r="D18" s="118" t="s">
        <v>36</v>
      </c>
      <c r="E18" s="120"/>
    </row>
    <row r="19" spans="1:5">
      <c r="A19" s="112"/>
      <c r="B19" s="112"/>
      <c r="C19" s="112"/>
      <c r="D19" s="112"/>
    </row>
    <row r="20" spans="1:5">
      <c r="A20" s="112"/>
      <c r="B20" s="112"/>
      <c r="C20" s="112"/>
      <c r="D20" s="112"/>
    </row>
    <row r="21" spans="1:5">
      <c r="A21" s="112" t="s">
        <v>16</v>
      </c>
      <c r="B21" s="112"/>
      <c r="C21" s="112"/>
      <c r="D21" s="99" t="s">
        <v>81</v>
      </c>
    </row>
    <row r="22" spans="1:5">
      <c r="A22" s="112"/>
      <c r="B22" s="112"/>
      <c r="C22" s="112"/>
      <c r="D22" s="123"/>
    </row>
    <row r="23" spans="1:5" ht="151.5" customHeight="1">
      <c r="A23" s="439" t="s">
        <v>707</v>
      </c>
      <c r="B23" s="440"/>
      <c r="C23" s="440"/>
      <c r="D23" s="440"/>
      <c r="E23" s="440"/>
    </row>
    <row r="24" spans="1:5" ht="18" customHeight="1">
      <c r="A24" s="441" t="s">
        <v>49</v>
      </c>
      <c r="B24" s="441"/>
      <c r="C24" s="441"/>
      <c r="D24" s="441"/>
      <c r="E24" s="441"/>
    </row>
    <row r="25" spans="1:5">
      <c r="A25" s="112"/>
      <c r="B25" s="112"/>
      <c r="C25" s="112"/>
      <c r="D25" s="112"/>
    </row>
    <row r="26" spans="1:5">
      <c r="A26" s="113" t="s">
        <v>46</v>
      </c>
      <c r="B26" s="112"/>
      <c r="C26" s="112"/>
      <c r="D26" s="112"/>
      <c r="E26" s="114" t="s">
        <v>239</v>
      </c>
    </row>
    <row r="27" spans="1:5">
      <c r="A27" s="115" t="s">
        <v>29</v>
      </c>
      <c r="B27" s="115" t="s">
        <v>30</v>
      </c>
      <c r="C27" s="115" t="s">
        <v>31</v>
      </c>
      <c r="D27" s="115" t="s">
        <v>32</v>
      </c>
      <c r="E27" s="124"/>
    </row>
    <row r="28" spans="1:5" ht="34.5" customHeight="1">
      <c r="A28" s="117" t="s">
        <v>16</v>
      </c>
      <c r="B28" s="118" t="s">
        <v>104</v>
      </c>
      <c r="C28" s="118" t="s">
        <v>34</v>
      </c>
      <c r="D28" s="118" t="s">
        <v>36</v>
      </c>
      <c r="E28" s="125"/>
    </row>
    <row r="29" spans="1:5" ht="34.5" customHeight="1">
      <c r="A29" s="118" t="s">
        <v>708</v>
      </c>
      <c r="B29" s="118" t="s">
        <v>66</v>
      </c>
      <c r="C29" s="118" t="s">
        <v>34</v>
      </c>
      <c r="D29" s="118" t="s">
        <v>35</v>
      </c>
      <c r="E29" s="125"/>
    </row>
    <row r="30" spans="1:5" ht="34.5" customHeight="1">
      <c r="A30" s="118" t="s">
        <v>708</v>
      </c>
      <c r="B30" s="118" t="s">
        <v>226</v>
      </c>
      <c r="C30" s="118" t="s">
        <v>34</v>
      </c>
      <c r="D30" s="118" t="s">
        <v>36</v>
      </c>
      <c r="E30" s="125"/>
    </row>
    <row r="31" spans="1:5" s="121" customFormat="1" ht="34.5" customHeight="1">
      <c r="A31" s="118" t="s">
        <v>708</v>
      </c>
      <c r="B31" s="118" t="s">
        <v>709</v>
      </c>
      <c r="C31" s="118" t="s">
        <v>34</v>
      </c>
      <c r="D31" s="118" t="s">
        <v>710</v>
      </c>
      <c r="E31" s="126"/>
    </row>
    <row r="32" spans="1:5" s="121" customFormat="1" ht="34.5" customHeight="1">
      <c r="A32" s="118" t="s">
        <v>708</v>
      </c>
      <c r="B32" s="118" t="s">
        <v>711</v>
      </c>
      <c r="C32" s="118" t="s">
        <v>34</v>
      </c>
      <c r="D32" s="118" t="s">
        <v>36</v>
      </c>
      <c r="E32" s="126"/>
    </row>
    <row r="33" spans="1:5" s="121" customFormat="1" ht="34.5" customHeight="1">
      <c r="A33" s="118" t="s">
        <v>708</v>
      </c>
      <c r="B33" s="118" t="s">
        <v>712</v>
      </c>
      <c r="C33" s="118" t="s">
        <v>44</v>
      </c>
      <c r="D33" s="118" t="s">
        <v>36</v>
      </c>
      <c r="E33" s="126"/>
    </row>
    <row r="34" spans="1:5" s="121" customFormat="1" ht="34.5" customHeight="1">
      <c r="A34" s="117" t="s">
        <v>45</v>
      </c>
      <c r="B34" s="118" t="s">
        <v>709</v>
      </c>
      <c r="C34" s="118" t="s">
        <v>34</v>
      </c>
      <c r="D34" s="118" t="s">
        <v>710</v>
      </c>
      <c r="E34" s="126"/>
    </row>
    <row r="35" spans="1:5" s="121" customFormat="1" ht="34.5" customHeight="1">
      <c r="A35" s="118" t="s">
        <v>9</v>
      </c>
      <c r="B35" s="118" t="s">
        <v>227</v>
      </c>
      <c r="C35" s="118" t="s">
        <v>34</v>
      </c>
      <c r="D35" s="118" t="s">
        <v>36</v>
      </c>
      <c r="E35" s="126"/>
    </row>
    <row r="36" spans="1:5" s="121" customFormat="1" ht="34.5" customHeight="1">
      <c r="A36" s="118" t="s">
        <v>228</v>
      </c>
      <c r="B36" s="118" t="s">
        <v>37</v>
      </c>
      <c r="C36" s="118" t="s">
        <v>34</v>
      </c>
      <c r="D36" s="118" t="s">
        <v>36</v>
      </c>
      <c r="E36" s="126"/>
    </row>
    <row r="37" spans="1:5" s="121" customFormat="1" ht="34.5" customHeight="1">
      <c r="A37" s="122" t="s">
        <v>48</v>
      </c>
      <c r="B37" s="118" t="s">
        <v>67</v>
      </c>
      <c r="C37" s="118" t="s">
        <v>44</v>
      </c>
      <c r="D37" s="118" t="s">
        <v>35</v>
      </c>
      <c r="E37" s="126"/>
    </row>
    <row r="38" spans="1:5" s="121" customFormat="1" ht="36.75" customHeight="1">
      <c r="A38" s="122" t="s">
        <v>52</v>
      </c>
      <c r="B38" s="118" t="s">
        <v>735</v>
      </c>
      <c r="C38" s="118" t="s">
        <v>229</v>
      </c>
      <c r="D38" s="118" t="s">
        <v>36</v>
      </c>
      <c r="E38" s="126"/>
    </row>
    <row r="39" spans="1:5" ht="36.75" customHeight="1">
      <c r="A39" s="122" t="s">
        <v>52</v>
      </c>
      <c r="B39" s="118" t="s">
        <v>713</v>
      </c>
      <c r="C39" s="118" t="s">
        <v>44</v>
      </c>
      <c r="D39" s="118" t="s">
        <v>36</v>
      </c>
    </row>
    <row r="40" spans="1:5" ht="25.5" customHeight="1">
      <c r="A40" s="201"/>
      <c r="B40" s="127"/>
      <c r="C40" s="127"/>
      <c r="D40" s="127"/>
    </row>
    <row r="41" spans="1:5">
      <c r="A41" s="112" t="s">
        <v>16</v>
      </c>
      <c r="B41" s="112"/>
      <c r="C41" s="112"/>
      <c r="D41" s="99" t="s">
        <v>81</v>
      </c>
    </row>
    <row r="42" spans="1:5">
      <c r="A42" s="112"/>
      <c r="B42" s="112"/>
      <c r="C42" s="112"/>
      <c r="D42" s="99"/>
    </row>
    <row r="43" spans="1:5">
      <c r="A43" s="112" t="s">
        <v>9</v>
      </c>
      <c r="B43" s="112"/>
      <c r="C43" s="112"/>
      <c r="D43" s="2" t="s">
        <v>107</v>
      </c>
    </row>
  </sheetData>
  <mergeCells count="4">
    <mergeCell ref="A1:E1"/>
    <mergeCell ref="A2:E2"/>
    <mergeCell ref="A23:E23"/>
    <mergeCell ref="A24:E24"/>
  </mergeCells>
  <pageMargins left="0.7" right="0.7" top="0.75" bottom="0.75" header="0.3" footer="0.3"/>
  <pageSetup paperSize="9" scale="85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9"/>
  <sheetViews>
    <sheetView view="pageBreakPreview" topLeftCell="A19" zoomScaleSheetLayoutView="100" workbookViewId="0">
      <selection activeCell="D20" sqref="D20"/>
    </sheetView>
  </sheetViews>
  <sheetFormatPr defaultRowHeight="12.75"/>
  <cols>
    <col min="1" max="1" width="5" style="130" customWidth="1"/>
    <col min="2" max="2" width="4.7109375" style="130" hidden="1" customWidth="1"/>
    <col min="3" max="3" width="7.28515625" style="130" hidden="1" customWidth="1"/>
    <col min="4" max="4" width="18.140625" style="130" customWidth="1"/>
    <col min="5" max="5" width="8.28515625" style="130" customWidth="1"/>
    <col min="6" max="6" width="6" style="130" customWidth="1"/>
    <col min="7" max="7" width="32.85546875" style="130" customWidth="1"/>
    <col min="8" max="8" width="8.7109375" style="130" customWidth="1"/>
    <col min="9" max="9" width="15.5703125" style="130" customWidth="1"/>
    <col min="10" max="10" width="12.7109375" style="130" hidden="1" customWidth="1"/>
    <col min="11" max="11" width="26.85546875" style="130" customWidth="1"/>
    <col min="12" max="12" width="6.28515625" style="160" customWidth="1"/>
    <col min="13" max="13" width="8.7109375" style="161" customWidth="1"/>
    <col min="14" max="14" width="3.85546875" style="130" customWidth="1"/>
    <col min="15" max="15" width="6.85546875" style="160" customWidth="1"/>
    <col min="16" max="16" width="6.85546875" style="161" customWidth="1"/>
    <col min="17" max="17" width="6.85546875" style="130" customWidth="1"/>
    <col min="18" max="19" width="6.85546875" style="160" customWidth="1"/>
    <col min="20" max="20" width="8.7109375" style="161" customWidth="1"/>
    <col min="21" max="21" width="3.7109375" style="130" customWidth="1"/>
    <col min="22" max="23" width="4.85546875" style="130" customWidth="1"/>
    <col min="24" max="24" width="6.28515625" style="130" customWidth="1"/>
    <col min="25" max="25" width="6.7109375" style="130" hidden="1" customWidth="1"/>
    <col min="26" max="26" width="9.7109375" style="161" customWidth="1"/>
    <col min="27" max="27" width="6.42578125" style="130" customWidth="1"/>
    <col min="28" max="16384" width="9.140625" style="130"/>
  </cols>
  <sheetData>
    <row r="1" spans="1:27" ht="61.5" customHeight="1">
      <c r="A1" s="344" t="s">
        <v>500</v>
      </c>
      <c r="B1" s="344"/>
      <c r="C1" s="344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</row>
    <row r="2" spans="1:27" ht="19.5" hidden="1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</row>
    <row r="3" spans="1:27" s="131" customFormat="1" ht="15.95" customHeight="1">
      <c r="A3" s="345" t="s">
        <v>17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</row>
    <row r="4" spans="1:27" s="132" customFormat="1" ht="15.95" customHeight="1">
      <c r="A4" s="354" t="s">
        <v>28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133" customFormat="1" ht="21" customHeight="1">
      <c r="A5" s="347" t="s">
        <v>288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</row>
    <row r="6" spans="1:27" ht="19.149999999999999" customHeight="1">
      <c r="A6" s="413" t="s">
        <v>594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</row>
    <row r="7" spans="1:27" s="139" customFormat="1" ht="15" customHeight="1">
      <c r="A7" s="195" t="s">
        <v>68</v>
      </c>
      <c r="B7" s="134"/>
      <c r="C7" s="134"/>
      <c r="D7" s="135"/>
      <c r="E7" s="135"/>
      <c r="F7" s="135"/>
      <c r="G7" s="135"/>
      <c r="H7" s="135"/>
      <c r="I7" s="136"/>
      <c r="J7" s="136"/>
      <c r="K7" s="134"/>
      <c r="L7" s="137"/>
      <c r="M7" s="138"/>
      <c r="O7" s="137"/>
      <c r="P7" s="140"/>
      <c r="R7" s="137"/>
      <c r="S7" s="137"/>
      <c r="T7" s="140"/>
      <c r="Z7" s="195"/>
      <c r="AA7" s="141" t="s">
        <v>241</v>
      </c>
    </row>
    <row r="8" spans="1:27" s="58" customFormat="1" ht="20.100000000000001" customHeight="1">
      <c r="A8" s="348" t="s">
        <v>27</v>
      </c>
      <c r="B8" s="349" t="s">
        <v>2</v>
      </c>
      <c r="C8" s="350"/>
      <c r="D8" s="352" t="s">
        <v>14</v>
      </c>
      <c r="E8" s="352" t="s">
        <v>3</v>
      </c>
      <c r="F8" s="348" t="s">
        <v>13</v>
      </c>
      <c r="G8" s="352" t="s">
        <v>15</v>
      </c>
      <c r="H8" s="352" t="s">
        <v>3</v>
      </c>
      <c r="I8" s="352" t="s">
        <v>4</v>
      </c>
      <c r="J8" s="162"/>
      <c r="K8" s="352" t="s">
        <v>6</v>
      </c>
      <c r="L8" s="407" t="s">
        <v>53</v>
      </c>
      <c r="M8" s="407"/>
      <c r="N8" s="407"/>
      <c r="O8" s="408" t="s">
        <v>231</v>
      </c>
      <c r="P8" s="409"/>
      <c r="Q8" s="409"/>
      <c r="R8" s="409"/>
      <c r="S8" s="409"/>
      <c r="T8" s="409"/>
      <c r="U8" s="410"/>
      <c r="V8" s="403" t="s">
        <v>19</v>
      </c>
      <c r="W8" s="350" t="s">
        <v>20</v>
      </c>
      <c r="X8" s="348" t="s">
        <v>21</v>
      </c>
      <c r="Y8" s="349" t="s">
        <v>43</v>
      </c>
      <c r="Z8" s="406" t="s">
        <v>23</v>
      </c>
      <c r="AA8" s="406" t="s">
        <v>24</v>
      </c>
    </row>
    <row r="9" spans="1:27" s="58" customFormat="1" ht="20.100000000000001" customHeight="1">
      <c r="A9" s="348"/>
      <c r="B9" s="349"/>
      <c r="C9" s="356"/>
      <c r="D9" s="352"/>
      <c r="E9" s="352"/>
      <c r="F9" s="348"/>
      <c r="G9" s="352"/>
      <c r="H9" s="352"/>
      <c r="I9" s="352"/>
      <c r="J9" s="162"/>
      <c r="K9" s="352"/>
      <c r="L9" s="408" t="s">
        <v>54</v>
      </c>
      <c r="M9" s="409"/>
      <c r="N9" s="410"/>
      <c r="O9" s="408" t="s">
        <v>55</v>
      </c>
      <c r="P9" s="409"/>
      <c r="Q9" s="409"/>
      <c r="R9" s="409"/>
      <c r="S9" s="409"/>
      <c r="T9" s="409"/>
      <c r="U9" s="410"/>
      <c r="V9" s="404"/>
      <c r="W9" s="356"/>
      <c r="X9" s="348"/>
      <c r="Y9" s="349"/>
      <c r="Z9" s="406"/>
      <c r="AA9" s="406"/>
    </row>
    <row r="10" spans="1:27" s="58" customFormat="1" ht="82.5" customHeight="1">
      <c r="A10" s="348"/>
      <c r="B10" s="349"/>
      <c r="C10" s="351"/>
      <c r="D10" s="352"/>
      <c r="E10" s="352"/>
      <c r="F10" s="348"/>
      <c r="G10" s="352"/>
      <c r="H10" s="352"/>
      <c r="I10" s="352"/>
      <c r="J10" s="162"/>
      <c r="K10" s="352"/>
      <c r="L10" s="143" t="s">
        <v>25</v>
      </c>
      <c r="M10" s="144" t="s">
        <v>26</v>
      </c>
      <c r="N10" s="145" t="s">
        <v>27</v>
      </c>
      <c r="O10" s="14" t="s">
        <v>56</v>
      </c>
      <c r="P10" s="14" t="s">
        <v>57</v>
      </c>
      <c r="Q10" s="14" t="s">
        <v>58</v>
      </c>
      <c r="R10" s="14" t="s">
        <v>59</v>
      </c>
      <c r="S10" s="14" t="s">
        <v>25</v>
      </c>
      <c r="T10" s="144" t="s">
        <v>26</v>
      </c>
      <c r="U10" s="145" t="s">
        <v>27</v>
      </c>
      <c r="V10" s="405"/>
      <c r="W10" s="351"/>
      <c r="X10" s="348"/>
      <c r="Y10" s="349"/>
      <c r="Z10" s="406"/>
      <c r="AA10" s="406"/>
    </row>
    <row r="11" spans="1:27" s="149" customFormat="1" ht="39" customHeight="1">
      <c r="A11" s="211">
        <v>1</v>
      </c>
      <c r="B11" s="69"/>
      <c r="C11" s="231"/>
      <c r="D11" s="226" t="s">
        <v>163</v>
      </c>
      <c r="E11" s="227" t="s">
        <v>63</v>
      </c>
      <c r="F11" s="228">
        <v>1</v>
      </c>
      <c r="G11" s="229" t="s">
        <v>164</v>
      </c>
      <c r="H11" s="227" t="s">
        <v>64</v>
      </c>
      <c r="I11" s="228" t="s">
        <v>65</v>
      </c>
      <c r="J11" s="228" t="s">
        <v>60</v>
      </c>
      <c r="K11" s="200" t="s">
        <v>147</v>
      </c>
      <c r="L11" s="146">
        <v>192</v>
      </c>
      <c r="M11" s="147">
        <f t="shared" ref="M11:M34" si="0">L11/2.8</f>
        <v>68.571428571428569</v>
      </c>
      <c r="N11" s="56">
        <f t="shared" ref="N11:N34" si="1">RANK(M11,M$11:M$34,0)</f>
        <v>2</v>
      </c>
      <c r="O11" s="146">
        <v>6.9</v>
      </c>
      <c r="P11" s="146">
        <v>7.2</v>
      </c>
      <c r="Q11" s="146">
        <v>7.5</v>
      </c>
      <c r="R11" s="146">
        <v>7.2</v>
      </c>
      <c r="S11" s="146">
        <f t="shared" ref="S11:S34" si="2">SUM(O11:R11)</f>
        <v>28.8</v>
      </c>
      <c r="T11" s="147">
        <f t="shared" ref="T11:T34" si="3">S11/0.4</f>
        <v>72</v>
      </c>
      <c r="U11" s="56">
        <f t="shared" ref="U11:U34" si="4">RANK(T11,T$11:T$34,0)</f>
        <v>2</v>
      </c>
      <c r="V11" s="148"/>
      <c r="W11" s="148"/>
      <c r="X11" s="146">
        <f t="shared" ref="X11:X34" si="5">L11+O11+R11</f>
        <v>206.1</v>
      </c>
      <c r="Y11" s="150"/>
      <c r="Z11" s="147">
        <f t="shared" ref="Z11:Z34" si="6">(M11+T11)/2-IF($V11=1,0.5,IF($V11=2,1.5,0))</f>
        <v>70.285714285714278</v>
      </c>
      <c r="AA11" s="212">
        <v>1</v>
      </c>
    </row>
    <row r="12" spans="1:27" s="149" customFormat="1" ht="39" customHeight="1">
      <c r="A12" s="211">
        <v>2</v>
      </c>
      <c r="B12" s="69"/>
      <c r="C12" s="231"/>
      <c r="D12" s="196" t="s">
        <v>294</v>
      </c>
      <c r="E12" s="197" t="s">
        <v>295</v>
      </c>
      <c r="F12" s="198">
        <v>1</v>
      </c>
      <c r="G12" s="199" t="s">
        <v>296</v>
      </c>
      <c r="H12" s="197" t="s">
        <v>297</v>
      </c>
      <c r="I12" s="198" t="s">
        <v>62</v>
      </c>
      <c r="J12" s="198" t="s">
        <v>60</v>
      </c>
      <c r="K12" s="200" t="s">
        <v>147</v>
      </c>
      <c r="L12" s="146">
        <v>190.5</v>
      </c>
      <c r="M12" s="147">
        <f t="shared" si="0"/>
        <v>68.035714285714292</v>
      </c>
      <c r="N12" s="56">
        <f t="shared" si="1"/>
        <v>3</v>
      </c>
      <c r="O12" s="146">
        <v>7</v>
      </c>
      <c r="P12" s="146">
        <v>7.2</v>
      </c>
      <c r="Q12" s="146">
        <v>7.5</v>
      </c>
      <c r="R12" s="146">
        <v>7.3</v>
      </c>
      <c r="S12" s="146">
        <f t="shared" si="2"/>
        <v>29</v>
      </c>
      <c r="T12" s="147">
        <f t="shared" si="3"/>
        <v>72.5</v>
      </c>
      <c r="U12" s="56">
        <f t="shared" si="4"/>
        <v>1</v>
      </c>
      <c r="V12" s="148"/>
      <c r="W12" s="148"/>
      <c r="X12" s="146">
        <f t="shared" si="5"/>
        <v>204.8</v>
      </c>
      <c r="Y12" s="150"/>
      <c r="Z12" s="147">
        <f t="shared" si="6"/>
        <v>70.267857142857139</v>
      </c>
      <c r="AA12" s="212">
        <v>1</v>
      </c>
    </row>
    <row r="13" spans="1:27" s="149" customFormat="1" ht="39" customHeight="1">
      <c r="A13" s="211">
        <v>3</v>
      </c>
      <c r="B13" s="69"/>
      <c r="C13" s="231"/>
      <c r="D13" s="196" t="s">
        <v>294</v>
      </c>
      <c r="E13" s="197" t="s">
        <v>295</v>
      </c>
      <c r="F13" s="198">
        <v>1</v>
      </c>
      <c r="G13" s="223" t="s">
        <v>298</v>
      </c>
      <c r="H13" s="224" t="s">
        <v>299</v>
      </c>
      <c r="I13" s="198" t="s">
        <v>62</v>
      </c>
      <c r="J13" s="198" t="s">
        <v>60</v>
      </c>
      <c r="K13" s="200" t="s">
        <v>147</v>
      </c>
      <c r="L13" s="146">
        <v>194</v>
      </c>
      <c r="M13" s="147">
        <f t="shared" si="0"/>
        <v>69.285714285714292</v>
      </c>
      <c r="N13" s="56">
        <f t="shared" si="1"/>
        <v>1</v>
      </c>
      <c r="O13" s="146">
        <v>6.9</v>
      </c>
      <c r="P13" s="146">
        <v>6.9</v>
      </c>
      <c r="Q13" s="146">
        <v>7</v>
      </c>
      <c r="R13" s="146">
        <v>7</v>
      </c>
      <c r="S13" s="146">
        <f t="shared" si="2"/>
        <v>27.8</v>
      </c>
      <c r="T13" s="147">
        <f t="shared" si="3"/>
        <v>69.5</v>
      </c>
      <c r="U13" s="56">
        <f t="shared" si="4"/>
        <v>6</v>
      </c>
      <c r="V13" s="148"/>
      <c r="W13" s="148"/>
      <c r="X13" s="146">
        <f t="shared" si="5"/>
        <v>207.9</v>
      </c>
      <c r="Y13" s="150"/>
      <c r="Z13" s="147">
        <f t="shared" si="6"/>
        <v>69.392857142857139</v>
      </c>
      <c r="AA13" s="212">
        <v>1</v>
      </c>
    </row>
    <row r="14" spans="1:27" s="149" customFormat="1" ht="39" customHeight="1">
      <c r="A14" s="211">
        <v>4</v>
      </c>
      <c r="B14" s="69"/>
      <c r="C14" s="231"/>
      <c r="D14" s="196" t="s">
        <v>351</v>
      </c>
      <c r="E14" s="197" t="s">
        <v>352</v>
      </c>
      <c r="F14" s="198">
        <v>2</v>
      </c>
      <c r="G14" s="199" t="s">
        <v>353</v>
      </c>
      <c r="H14" s="197" t="s">
        <v>354</v>
      </c>
      <c r="I14" s="198" t="s">
        <v>355</v>
      </c>
      <c r="J14" s="198" t="s">
        <v>356</v>
      </c>
      <c r="K14" s="200" t="s">
        <v>357</v>
      </c>
      <c r="L14" s="146">
        <v>183.5</v>
      </c>
      <c r="M14" s="147">
        <f t="shared" si="0"/>
        <v>65.535714285714292</v>
      </c>
      <c r="N14" s="56">
        <f t="shared" si="1"/>
        <v>7</v>
      </c>
      <c r="O14" s="146">
        <v>7.2</v>
      </c>
      <c r="P14" s="146">
        <v>7</v>
      </c>
      <c r="Q14" s="146">
        <v>7</v>
      </c>
      <c r="R14" s="146">
        <v>7.2</v>
      </c>
      <c r="S14" s="146">
        <f t="shared" si="2"/>
        <v>28.4</v>
      </c>
      <c r="T14" s="147">
        <f t="shared" si="3"/>
        <v>70.999999999999986</v>
      </c>
      <c r="U14" s="56">
        <f t="shared" si="4"/>
        <v>3</v>
      </c>
      <c r="V14" s="148"/>
      <c r="W14" s="148"/>
      <c r="X14" s="146">
        <f t="shared" si="5"/>
        <v>197.89999999999998</v>
      </c>
      <c r="Y14" s="150"/>
      <c r="Z14" s="147">
        <f t="shared" si="6"/>
        <v>68.267857142857139</v>
      </c>
      <c r="AA14" s="212">
        <v>1</v>
      </c>
    </row>
    <row r="15" spans="1:27" s="149" customFormat="1" ht="39" customHeight="1">
      <c r="A15" s="211">
        <v>5</v>
      </c>
      <c r="B15" s="69"/>
      <c r="C15" s="231"/>
      <c r="D15" s="196" t="s">
        <v>146</v>
      </c>
      <c r="E15" s="197" t="s">
        <v>141</v>
      </c>
      <c r="F15" s="198">
        <v>2</v>
      </c>
      <c r="G15" s="199" t="s">
        <v>306</v>
      </c>
      <c r="H15" s="197" t="s">
        <v>138</v>
      </c>
      <c r="I15" s="198" t="s">
        <v>62</v>
      </c>
      <c r="J15" s="198" t="s">
        <v>60</v>
      </c>
      <c r="K15" s="200" t="s">
        <v>147</v>
      </c>
      <c r="L15" s="146">
        <v>183.5</v>
      </c>
      <c r="M15" s="147">
        <f t="shared" si="0"/>
        <v>65.535714285714292</v>
      </c>
      <c r="N15" s="56">
        <f t="shared" si="1"/>
        <v>7</v>
      </c>
      <c r="O15" s="146">
        <v>7.2</v>
      </c>
      <c r="P15" s="146">
        <v>7.2</v>
      </c>
      <c r="Q15" s="146">
        <v>6.9</v>
      </c>
      <c r="R15" s="146">
        <v>7</v>
      </c>
      <c r="S15" s="146">
        <f t="shared" si="2"/>
        <v>28.3</v>
      </c>
      <c r="T15" s="147">
        <f t="shared" si="3"/>
        <v>70.75</v>
      </c>
      <c r="U15" s="56">
        <f t="shared" si="4"/>
        <v>4</v>
      </c>
      <c r="V15" s="148"/>
      <c r="W15" s="148"/>
      <c r="X15" s="146">
        <f t="shared" si="5"/>
        <v>197.7</v>
      </c>
      <c r="Y15" s="150"/>
      <c r="Z15" s="147">
        <f t="shared" si="6"/>
        <v>68.142857142857139</v>
      </c>
      <c r="AA15" s="212">
        <v>1</v>
      </c>
    </row>
    <row r="16" spans="1:27" s="149" customFormat="1" ht="39" customHeight="1">
      <c r="A16" s="211">
        <v>6</v>
      </c>
      <c r="B16" s="69"/>
      <c r="C16" s="231"/>
      <c r="D16" s="196" t="s">
        <v>233</v>
      </c>
      <c r="E16" s="197" t="s">
        <v>213</v>
      </c>
      <c r="F16" s="198">
        <v>2</v>
      </c>
      <c r="G16" s="199" t="s">
        <v>145</v>
      </c>
      <c r="H16" s="197" t="s">
        <v>140</v>
      </c>
      <c r="I16" s="198" t="s">
        <v>62</v>
      </c>
      <c r="J16" s="198" t="s">
        <v>60</v>
      </c>
      <c r="K16" s="200" t="s">
        <v>147</v>
      </c>
      <c r="L16" s="146">
        <v>184</v>
      </c>
      <c r="M16" s="147">
        <f t="shared" si="0"/>
        <v>65.714285714285722</v>
      </c>
      <c r="N16" s="56">
        <f t="shared" si="1"/>
        <v>6</v>
      </c>
      <c r="O16" s="146">
        <v>6.9</v>
      </c>
      <c r="P16" s="146">
        <v>7</v>
      </c>
      <c r="Q16" s="146">
        <v>7</v>
      </c>
      <c r="R16" s="146">
        <v>7</v>
      </c>
      <c r="S16" s="146">
        <f t="shared" si="2"/>
        <v>27.9</v>
      </c>
      <c r="T16" s="147">
        <f t="shared" si="3"/>
        <v>69.749999999999986</v>
      </c>
      <c r="U16" s="56">
        <f t="shared" si="4"/>
        <v>5</v>
      </c>
      <c r="V16" s="148"/>
      <c r="W16" s="148"/>
      <c r="X16" s="146">
        <f t="shared" si="5"/>
        <v>197.9</v>
      </c>
      <c r="Y16" s="150"/>
      <c r="Z16" s="147">
        <f t="shared" si="6"/>
        <v>67.732142857142861</v>
      </c>
      <c r="AA16" s="212">
        <v>2</v>
      </c>
    </row>
    <row r="17" spans="1:27" s="149" customFormat="1" ht="39" customHeight="1">
      <c r="A17" s="211">
        <v>7</v>
      </c>
      <c r="B17" s="69"/>
      <c r="C17" s="231"/>
      <c r="D17" s="196" t="s">
        <v>315</v>
      </c>
      <c r="E17" s="197" t="s">
        <v>316</v>
      </c>
      <c r="F17" s="198" t="s">
        <v>98</v>
      </c>
      <c r="G17" s="199" t="s">
        <v>317</v>
      </c>
      <c r="H17" s="197" t="s">
        <v>318</v>
      </c>
      <c r="I17" s="198" t="s">
        <v>62</v>
      </c>
      <c r="J17" s="198" t="s">
        <v>60</v>
      </c>
      <c r="K17" s="200" t="s">
        <v>147</v>
      </c>
      <c r="L17" s="146">
        <v>187</v>
      </c>
      <c r="M17" s="147">
        <f t="shared" si="0"/>
        <v>66.785714285714292</v>
      </c>
      <c r="N17" s="56">
        <f t="shared" si="1"/>
        <v>4</v>
      </c>
      <c r="O17" s="146">
        <v>6.4</v>
      </c>
      <c r="P17" s="146">
        <v>6.6</v>
      </c>
      <c r="Q17" s="146">
        <v>6.7</v>
      </c>
      <c r="R17" s="146">
        <v>6.7</v>
      </c>
      <c r="S17" s="146">
        <f t="shared" si="2"/>
        <v>26.4</v>
      </c>
      <c r="T17" s="147">
        <f t="shared" si="3"/>
        <v>65.999999999999986</v>
      </c>
      <c r="U17" s="56">
        <f t="shared" si="4"/>
        <v>9</v>
      </c>
      <c r="V17" s="148"/>
      <c r="W17" s="148"/>
      <c r="X17" s="146">
        <f t="shared" si="5"/>
        <v>200.1</v>
      </c>
      <c r="Y17" s="150"/>
      <c r="Z17" s="147">
        <f t="shared" si="6"/>
        <v>66.392857142857139</v>
      </c>
      <c r="AA17" s="212">
        <v>2</v>
      </c>
    </row>
    <row r="18" spans="1:27" s="149" customFormat="1" ht="39" customHeight="1">
      <c r="A18" s="211">
        <v>8</v>
      </c>
      <c r="B18" s="69"/>
      <c r="C18" s="231"/>
      <c r="D18" s="196" t="s">
        <v>313</v>
      </c>
      <c r="E18" s="197" t="s">
        <v>314</v>
      </c>
      <c r="F18" s="198">
        <v>1</v>
      </c>
      <c r="G18" s="199" t="s">
        <v>201</v>
      </c>
      <c r="H18" s="197" t="s">
        <v>190</v>
      </c>
      <c r="I18" s="198" t="s">
        <v>191</v>
      </c>
      <c r="J18" s="198" t="s">
        <v>83</v>
      </c>
      <c r="K18" s="200" t="s">
        <v>78</v>
      </c>
      <c r="L18" s="146">
        <v>183</v>
      </c>
      <c r="M18" s="147">
        <f t="shared" si="0"/>
        <v>65.357142857142861</v>
      </c>
      <c r="N18" s="56">
        <f t="shared" si="1"/>
        <v>9</v>
      </c>
      <c r="O18" s="146">
        <v>6.7</v>
      </c>
      <c r="P18" s="146">
        <v>6.5</v>
      </c>
      <c r="Q18" s="146">
        <v>6.6</v>
      </c>
      <c r="R18" s="146">
        <v>6.6</v>
      </c>
      <c r="S18" s="146">
        <f t="shared" si="2"/>
        <v>26.4</v>
      </c>
      <c r="T18" s="147">
        <f t="shared" si="3"/>
        <v>65.999999999999986</v>
      </c>
      <c r="U18" s="56">
        <f t="shared" si="4"/>
        <v>9</v>
      </c>
      <c r="V18" s="148"/>
      <c r="W18" s="148"/>
      <c r="X18" s="146">
        <f t="shared" si="5"/>
        <v>196.29999999999998</v>
      </c>
      <c r="Y18" s="150"/>
      <c r="Z18" s="147">
        <f t="shared" si="6"/>
        <v>65.678571428571416</v>
      </c>
      <c r="AA18" s="212">
        <v>3</v>
      </c>
    </row>
    <row r="19" spans="1:27" s="149" customFormat="1" ht="39" customHeight="1">
      <c r="A19" s="211">
        <v>9</v>
      </c>
      <c r="B19" s="69"/>
      <c r="C19" s="231"/>
      <c r="D19" s="196" t="s">
        <v>300</v>
      </c>
      <c r="E19" s="197" t="s">
        <v>301</v>
      </c>
      <c r="F19" s="198" t="s">
        <v>8</v>
      </c>
      <c r="G19" s="199" t="s">
        <v>302</v>
      </c>
      <c r="H19" s="197" t="s">
        <v>303</v>
      </c>
      <c r="I19" s="198" t="s">
        <v>304</v>
      </c>
      <c r="J19" s="198" t="s">
        <v>60</v>
      </c>
      <c r="K19" s="200" t="s">
        <v>147</v>
      </c>
      <c r="L19" s="146">
        <v>187</v>
      </c>
      <c r="M19" s="147">
        <f t="shared" si="0"/>
        <v>66.785714285714292</v>
      </c>
      <c r="N19" s="56">
        <f t="shared" si="1"/>
        <v>4</v>
      </c>
      <c r="O19" s="146">
        <v>6.8</v>
      </c>
      <c r="P19" s="146">
        <v>6.5</v>
      </c>
      <c r="Q19" s="146">
        <v>6.4</v>
      </c>
      <c r="R19" s="146">
        <v>6.5</v>
      </c>
      <c r="S19" s="146">
        <f t="shared" si="2"/>
        <v>26.200000000000003</v>
      </c>
      <c r="T19" s="147">
        <f t="shared" si="3"/>
        <v>65.5</v>
      </c>
      <c r="U19" s="56">
        <f t="shared" si="4"/>
        <v>11</v>
      </c>
      <c r="V19" s="148">
        <v>1</v>
      </c>
      <c r="W19" s="148"/>
      <c r="X19" s="146">
        <f t="shared" si="5"/>
        <v>200.3</v>
      </c>
      <c r="Y19" s="150"/>
      <c r="Z19" s="147">
        <f t="shared" si="6"/>
        <v>65.642857142857139</v>
      </c>
      <c r="AA19" s="212">
        <v>3</v>
      </c>
    </row>
    <row r="20" spans="1:27" s="149" customFormat="1" ht="39" customHeight="1">
      <c r="A20" s="211">
        <v>10</v>
      </c>
      <c r="B20" s="69"/>
      <c r="C20" s="231"/>
      <c r="D20" s="196" t="s">
        <v>338</v>
      </c>
      <c r="E20" s="197" t="s">
        <v>339</v>
      </c>
      <c r="F20" s="198" t="s">
        <v>98</v>
      </c>
      <c r="G20" s="199" t="s">
        <v>340</v>
      </c>
      <c r="H20" s="197" t="s">
        <v>341</v>
      </c>
      <c r="I20" s="198" t="s">
        <v>342</v>
      </c>
      <c r="J20" s="198" t="s">
        <v>342</v>
      </c>
      <c r="K20" s="200" t="s">
        <v>78</v>
      </c>
      <c r="L20" s="146">
        <v>179.5</v>
      </c>
      <c r="M20" s="147">
        <f t="shared" si="0"/>
        <v>64.107142857142861</v>
      </c>
      <c r="N20" s="56">
        <f t="shared" si="1"/>
        <v>11</v>
      </c>
      <c r="O20" s="146">
        <v>7</v>
      </c>
      <c r="P20" s="146">
        <v>6.6</v>
      </c>
      <c r="Q20" s="146">
        <v>6.5</v>
      </c>
      <c r="R20" s="146">
        <v>6.6</v>
      </c>
      <c r="S20" s="146">
        <f t="shared" si="2"/>
        <v>26.700000000000003</v>
      </c>
      <c r="T20" s="147">
        <f t="shared" si="3"/>
        <v>66.75</v>
      </c>
      <c r="U20" s="56">
        <f t="shared" si="4"/>
        <v>8</v>
      </c>
      <c r="V20" s="148"/>
      <c r="W20" s="148"/>
      <c r="X20" s="146">
        <f t="shared" si="5"/>
        <v>193.1</v>
      </c>
      <c r="Y20" s="150"/>
      <c r="Z20" s="147">
        <f t="shared" si="6"/>
        <v>65.428571428571431</v>
      </c>
      <c r="AA20" s="212">
        <v>3</v>
      </c>
    </row>
    <row r="21" spans="1:27" s="149" customFormat="1" ht="39" customHeight="1">
      <c r="A21" s="211">
        <v>11</v>
      </c>
      <c r="B21" s="69"/>
      <c r="C21" s="231"/>
      <c r="D21" s="196" t="s">
        <v>343</v>
      </c>
      <c r="E21" s="197" t="s">
        <v>344</v>
      </c>
      <c r="F21" s="198" t="s">
        <v>8</v>
      </c>
      <c r="G21" s="199" t="s">
        <v>345</v>
      </c>
      <c r="H21" s="197" t="s">
        <v>346</v>
      </c>
      <c r="I21" s="198" t="s">
        <v>224</v>
      </c>
      <c r="J21" s="198" t="s">
        <v>347</v>
      </c>
      <c r="K21" s="200" t="s">
        <v>348</v>
      </c>
      <c r="L21" s="146">
        <v>180.5</v>
      </c>
      <c r="M21" s="147">
        <f t="shared" si="0"/>
        <v>64.464285714285722</v>
      </c>
      <c r="N21" s="56">
        <f t="shared" si="1"/>
        <v>10</v>
      </c>
      <c r="O21" s="146">
        <v>6.1</v>
      </c>
      <c r="P21" s="146">
        <v>6.4</v>
      </c>
      <c r="Q21" s="146">
        <v>6.8</v>
      </c>
      <c r="R21" s="146">
        <v>6.4</v>
      </c>
      <c r="S21" s="146">
        <f t="shared" si="2"/>
        <v>25.700000000000003</v>
      </c>
      <c r="T21" s="147">
        <f t="shared" si="3"/>
        <v>64.25</v>
      </c>
      <c r="U21" s="56">
        <f t="shared" si="4"/>
        <v>15</v>
      </c>
      <c r="V21" s="148"/>
      <c r="W21" s="148"/>
      <c r="X21" s="146">
        <f t="shared" si="5"/>
        <v>193</v>
      </c>
      <c r="Y21" s="150"/>
      <c r="Z21" s="147">
        <f t="shared" si="6"/>
        <v>64.357142857142861</v>
      </c>
      <c r="AA21" s="212" t="s">
        <v>98</v>
      </c>
    </row>
    <row r="22" spans="1:27" s="149" customFormat="1" ht="39" customHeight="1">
      <c r="A22" s="211">
        <v>12</v>
      </c>
      <c r="B22" s="69"/>
      <c r="C22" s="231"/>
      <c r="D22" s="225" t="s">
        <v>305</v>
      </c>
      <c r="E22" s="197" t="s">
        <v>139</v>
      </c>
      <c r="F22" s="197" t="s">
        <v>8</v>
      </c>
      <c r="G22" s="199" t="s">
        <v>302</v>
      </c>
      <c r="H22" s="197" t="s">
        <v>303</v>
      </c>
      <c r="I22" s="198" t="s">
        <v>304</v>
      </c>
      <c r="J22" s="198" t="s">
        <v>60</v>
      </c>
      <c r="K22" s="200" t="s">
        <v>147</v>
      </c>
      <c r="L22" s="146">
        <v>178</v>
      </c>
      <c r="M22" s="147">
        <f t="shared" si="0"/>
        <v>63.571428571428577</v>
      </c>
      <c r="N22" s="56">
        <f t="shared" si="1"/>
        <v>14</v>
      </c>
      <c r="O22" s="146">
        <v>6.8</v>
      </c>
      <c r="P22" s="146">
        <v>6.3</v>
      </c>
      <c r="Q22" s="146">
        <v>6.3</v>
      </c>
      <c r="R22" s="146">
        <v>6.5</v>
      </c>
      <c r="S22" s="146">
        <f t="shared" si="2"/>
        <v>25.9</v>
      </c>
      <c r="T22" s="147">
        <f t="shared" si="3"/>
        <v>64.749999999999986</v>
      </c>
      <c r="U22" s="56">
        <f t="shared" si="4"/>
        <v>12</v>
      </c>
      <c r="V22" s="148"/>
      <c r="W22" s="148"/>
      <c r="X22" s="146">
        <f t="shared" si="5"/>
        <v>191.3</v>
      </c>
      <c r="Y22" s="150"/>
      <c r="Z22" s="147">
        <f t="shared" si="6"/>
        <v>64.160714285714278</v>
      </c>
      <c r="AA22" s="212" t="s">
        <v>98</v>
      </c>
    </row>
    <row r="23" spans="1:27" s="149" customFormat="1" ht="39" customHeight="1">
      <c r="A23" s="211">
        <v>13</v>
      </c>
      <c r="B23" s="69"/>
      <c r="C23" s="231"/>
      <c r="D23" s="196" t="s">
        <v>165</v>
      </c>
      <c r="E23" s="197" t="s">
        <v>148</v>
      </c>
      <c r="F23" s="198" t="s">
        <v>8</v>
      </c>
      <c r="G23" s="199" t="s">
        <v>166</v>
      </c>
      <c r="H23" s="197" t="s">
        <v>149</v>
      </c>
      <c r="I23" s="198" t="s">
        <v>150</v>
      </c>
      <c r="J23" s="198" t="s">
        <v>151</v>
      </c>
      <c r="K23" s="200" t="s">
        <v>85</v>
      </c>
      <c r="L23" s="146">
        <v>171.5</v>
      </c>
      <c r="M23" s="147">
        <f t="shared" si="0"/>
        <v>61.250000000000007</v>
      </c>
      <c r="N23" s="56">
        <f t="shared" si="1"/>
        <v>20</v>
      </c>
      <c r="O23" s="146">
        <v>6.8</v>
      </c>
      <c r="P23" s="146">
        <v>6.7</v>
      </c>
      <c r="Q23" s="146">
        <v>6.6</v>
      </c>
      <c r="R23" s="146">
        <v>6.7</v>
      </c>
      <c r="S23" s="146">
        <f t="shared" si="2"/>
        <v>26.8</v>
      </c>
      <c r="T23" s="147">
        <f t="shared" si="3"/>
        <v>67</v>
      </c>
      <c r="U23" s="56">
        <f t="shared" si="4"/>
        <v>7</v>
      </c>
      <c r="V23" s="148"/>
      <c r="W23" s="148"/>
      <c r="X23" s="146">
        <f t="shared" si="5"/>
        <v>185</v>
      </c>
      <c r="Y23" s="150"/>
      <c r="Z23" s="147">
        <f t="shared" si="6"/>
        <v>64.125</v>
      </c>
      <c r="AA23" s="212" t="s">
        <v>98</v>
      </c>
    </row>
    <row r="24" spans="1:27" s="149" customFormat="1" ht="39" customHeight="1">
      <c r="A24" s="211">
        <v>14</v>
      </c>
      <c r="B24" s="69"/>
      <c r="C24" s="231"/>
      <c r="D24" s="196" t="s">
        <v>311</v>
      </c>
      <c r="E24" s="197" t="s">
        <v>312</v>
      </c>
      <c r="F24" s="198" t="s">
        <v>8</v>
      </c>
      <c r="G24" s="199" t="s">
        <v>309</v>
      </c>
      <c r="H24" s="197" t="s">
        <v>310</v>
      </c>
      <c r="I24" s="198" t="s">
        <v>150</v>
      </c>
      <c r="J24" s="198" t="s">
        <v>151</v>
      </c>
      <c r="K24" s="200" t="s">
        <v>85</v>
      </c>
      <c r="L24" s="146">
        <v>179.5</v>
      </c>
      <c r="M24" s="147">
        <f t="shared" si="0"/>
        <v>64.107142857142861</v>
      </c>
      <c r="N24" s="56">
        <f t="shared" si="1"/>
        <v>11</v>
      </c>
      <c r="O24" s="146">
        <v>6.2</v>
      </c>
      <c r="P24" s="146">
        <v>6.5</v>
      </c>
      <c r="Q24" s="146">
        <v>6.5</v>
      </c>
      <c r="R24" s="146">
        <v>6.4</v>
      </c>
      <c r="S24" s="146">
        <f t="shared" si="2"/>
        <v>25.6</v>
      </c>
      <c r="T24" s="147">
        <f t="shared" si="3"/>
        <v>64</v>
      </c>
      <c r="U24" s="56">
        <f t="shared" si="4"/>
        <v>18</v>
      </c>
      <c r="V24" s="148"/>
      <c r="W24" s="148"/>
      <c r="X24" s="146">
        <f t="shared" si="5"/>
        <v>192.1</v>
      </c>
      <c r="Y24" s="150"/>
      <c r="Z24" s="147">
        <f t="shared" si="6"/>
        <v>64.053571428571431</v>
      </c>
      <c r="AA24" s="212" t="s">
        <v>98</v>
      </c>
    </row>
    <row r="25" spans="1:27" s="149" customFormat="1" ht="39" customHeight="1">
      <c r="A25" s="211">
        <v>15</v>
      </c>
      <c r="B25" s="69"/>
      <c r="C25" s="231"/>
      <c r="D25" s="196" t="s">
        <v>168</v>
      </c>
      <c r="E25" s="197" t="s">
        <v>153</v>
      </c>
      <c r="F25" s="198" t="s">
        <v>8</v>
      </c>
      <c r="G25" s="199" t="s">
        <v>169</v>
      </c>
      <c r="H25" s="197" t="s">
        <v>154</v>
      </c>
      <c r="I25" s="198" t="s">
        <v>155</v>
      </c>
      <c r="J25" s="198" t="s">
        <v>151</v>
      </c>
      <c r="K25" s="200" t="s">
        <v>85</v>
      </c>
      <c r="L25" s="146">
        <v>177</v>
      </c>
      <c r="M25" s="147">
        <f t="shared" si="0"/>
        <v>63.214285714285715</v>
      </c>
      <c r="N25" s="56">
        <f t="shared" si="1"/>
        <v>16</v>
      </c>
      <c r="O25" s="146">
        <v>6.5</v>
      </c>
      <c r="P25" s="146">
        <v>6.4</v>
      </c>
      <c r="Q25" s="146">
        <v>6.4</v>
      </c>
      <c r="R25" s="146">
        <v>6.4</v>
      </c>
      <c r="S25" s="146">
        <f t="shared" si="2"/>
        <v>25.700000000000003</v>
      </c>
      <c r="T25" s="147">
        <f t="shared" si="3"/>
        <v>64.25</v>
      </c>
      <c r="U25" s="56">
        <f t="shared" si="4"/>
        <v>15</v>
      </c>
      <c r="V25" s="148"/>
      <c r="W25" s="148"/>
      <c r="X25" s="146">
        <f t="shared" si="5"/>
        <v>189.9</v>
      </c>
      <c r="Y25" s="150"/>
      <c r="Z25" s="147">
        <f t="shared" si="6"/>
        <v>63.732142857142861</v>
      </c>
      <c r="AA25" s="212" t="s">
        <v>98</v>
      </c>
    </row>
    <row r="26" spans="1:27" s="149" customFormat="1" ht="39" customHeight="1">
      <c r="A26" s="211">
        <v>16</v>
      </c>
      <c r="B26" s="69"/>
      <c r="C26" s="231"/>
      <c r="D26" s="196" t="s">
        <v>328</v>
      </c>
      <c r="E26" s="197" t="s">
        <v>329</v>
      </c>
      <c r="F26" s="198" t="s">
        <v>330</v>
      </c>
      <c r="G26" s="199" t="s">
        <v>331</v>
      </c>
      <c r="H26" s="197" t="s">
        <v>332</v>
      </c>
      <c r="I26" s="198" t="s">
        <v>333</v>
      </c>
      <c r="J26" s="198" t="s">
        <v>326</v>
      </c>
      <c r="K26" s="200" t="s">
        <v>327</v>
      </c>
      <c r="L26" s="146">
        <v>175</v>
      </c>
      <c r="M26" s="147">
        <f t="shared" si="0"/>
        <v>62.500000000000007</v>
      </c>
      <c r="N26" s="56">
        <f t="shared" si="1"/>
        <v>17</v>
      </c>
      <c r="O26" s="146">
        <v>6.5</v>
      </c>
      <c r="P26" s="146">
        <v>6.4</v>
      </c>
      <c r="Q26" s="146">
        <v>6.4</v>
      </c>
      <c r="R26" s="146">
        <v>6.4</v>
      </c>
      <c r="S26" s="146">
        <f t="shared" si="2"/>
        <v>25.700000000000003</v>
      </c>
      <c r="T26" s="147">
        <f t="shared" si="3"/>
        <v>64.25</v>
      </c>
      <c r="U26" s="56">
        <f t="shared" si="4"/>
        <v>15</v>
      </c>
      <c r="V26" s="148"/>
      <c r="W26" s="148"/>
      <c r="X26" s="146">
        <f t="shared" si="5"/>
        <v>187.9</v>
      </c>
      <c r="Y26" s="150"/>
      <c r="Z26" s="147">
        <f t="shared" si="6"/>
        <v>63.375</v>
      </c>
      <c r="AA26" s="212" t="s">
        <v>98</v>
      </c>
    </row>
    <row r="27" spans="1:27" s="149" customFormat="1" ht="39" customHeight="1">
      <c r="A27" s="211">
        <v>17</v>
      </c>
      <c r="B27" s="69"/>
      <c r="C27" s="231"/>
      <c r="D27" s="196" t="s">
        <v>307</v>
      </c>
      <c r="E27" s="197" t="s">
        <v>308</v>
      </c>
      <c r="F27" s="198" t="s">
        <v>8</v>
      </c>
      <c r="G27" s="199" t="s">
        <v>309</v>
      </c>
      <c r="H27" s="197" t="s">
        <v>310</v>
      </c>
      <c r="I27" s="198" t="s">
        <v>150</v>
      </c>
      <c r="J27" s="198" t="s">
        <v>151</v>
      </c>
      <c r="K27" s="200" t="s">
        <v>85</v>
      </c>
      <c r="L27" s="146">
        <v>177.5</v>
      </c>
      <c r="M27" s="147">
        <f t="shared" si="0"/>
        <v>63.392857142857146</v>
      </c>
      <c r="N27" s="56">
        <f t="shared" si="1"/>
        <v>15</v>
      </c>
      <c r="O27" s="146">
        <v>6.5</v>
      </c>
      <c r="P27" s="146">
        <v>6.3</v>
      </c>
      <c r="Q27" s="146">
        <v>6.3</v>
      </c>
      <c r="R27" s="146">
        <v>6.5</v>
      </c>
      <c r="S27" s="146">
        <f t="shared" si="2"/>
        <v>25.6</v>
      </c>
      <c r="T27" s="147">
        <f t="shared" si="3"/>
        <v>64</v>
      </c>
      <c r="U27" s="56">
        <f t="shared" si="4"/>
        <v>18</v>
      </c>
      <c r="V27" s="148">
        <v>1</v>
      </c>
      <c r="W27" s="148"/>
      <c r="X27" s="146">
        <f t="shared" si="5"/>
        <v>190.5</v>
      </c>
      <c r="Y27" s="150"/>
      <c r="Z27" s="147">
        <f t="shared" si="6"/>
        <v>63.196428571428569</v>
      </c>
      <c r="AA27" s="212" t="s">
        <v>98</v>
      </c>
    </row>
    <row r="28" spans="1:27" s="149" customFormat="1" ht="39" customHeight="1">
      <c r="A28" s="211">
        <v>18</v>
      </c>
      <c r="B28" s="69"/>
      <c r="C28" s="231"/>
      <c r="D28" s="196" t="s">
        <v>334</v>
      </c>
      <c r="E28" s="197" t="s">
        <v>335</v>
      </c>
      <c r="F28" s="198">
        <v>3</v>
      </c>
      <c r="G28" s="199" t="s">
        <v>336</v>
      </c>
      <c r="H28" s="197" t="s">
        <v>337</v>
      </c>
      <c r="I28" s="198" t="s">
        <v>62</v>
      </c>
      <c r="J28" s="198" t="s">
        <v>60</v>
      </c>
      <c r="K28" s="200" t="s">
        <v>147</v>
      </c>
      <c r="L28" s="146">
        <v>179</v>
      </c>
      <c r="M28" s="147">
        <f t="shared" si="0"/>
        <v>63.928571428571431</v>
      </c>
      <c r="N28" s="56">
        <f t="shared" si="1"/>
        <v>13</v>
      </c>
      <c r="O28" s="146">
        <v>6.3</v>
      </c>
      <c r="P28" s="146">
        <v>6.3</v>
      </c>
      <c r="Q28" s="146">
        <v>6.3</v>
      </c>
      <c r="R28" s="146">
        <v>6.3</v>
      </c>
      <c r="S28" s="146">
        <f t="shared" si="2"/>
        <v>25.2</v>
      </c>
      <c r="T28" s="147">
        <f t="shared" si="3"/>
        <v>62.999999999999993</v>
      </c>
      <c r="U28" s="56">
        <f t="shared" si="4"/>
        <v>22</v>
      </c>
      <c r="V28" s="148">
        <v>1</v>
      </c>
      <c r="W28" s="148"/>
      <c r="X28" s="146">
        <f t="shared" si="5"/>
        <v>191.60000000000002</v>
      </c>
      <c r="Y28" s="150"/>
      <c r="Z28" s="147">
        <f t="shared" si="6"/>
        <v>62.964285714285708</v>
      </c>
      <c r="AA28" s="212" t="s">
        <v>597</v>
      </c>
    </row>
    <row r="29" spans="1:27" s="149" customFormat="1" ht="39" customHeight="1">
      <c r="A29" s="211">
        <v>19</v>
      </c>
      <c r="B29" s="69"/>
      <c r="C29" s="231"/>
      <c r="D29" s="196" t="s">
        <v>289</v>
      </c>
      <c r="E29" s="197" t="s">
        <v>290</v>
      </c>
      <c r="F29" s="198">
        <v>2</v>
      </c>
      <c r="G29" s="199" t="s">
        <v>291</v>
      </c>
      <c r="H29" s="197" t="s">
        <v>292</v>
      </c>
      <c r="I29" s="198" t="s">
        <v>293</v>
      </c>
      <c r="J29" s="198" t="s">
        <v>293</v>
      </c>
      <c r="K29" s="200" t="s">
        <v>260</v>
      </c>
      <c r="L29" s="146">
        <v>174</v>
      </c>
      <c r="M29" s="147">
        <f t="shared" si="0"/>
        <v>62.142857142857146</v>
      </c>
      <c r="N29" s="56">
        <f t="shared" si="1"/>
        <v>18</v>
      </c>
      <c r="O29" s="146">
        <v>6.3</v>
      </c>
      <c r="P29" s="146">
        <v>6.3</v>
      </c>
      <c r="Q29" s="146">
        <v>6.5</v>
      </c>
      <c r="R29" s="146">
        <v>6.4</v>
      </c>
      <c r="S29" s="146">
        <f t="shared" si="2"/>
        <v>25.5</v>
      </c>
      <c r="T29" s="147">
        <f t="shared" si="3"/>
        <v>63.75</v>
      </c>
      <c r="U29" s="56">
        <f t="shared" si="4"/>
        <v>20</v>
      </c>
      <c r="V29" s="148"/>
      <c r="W29" s="148"/>
      <c r="X29" s="146">
        <f t="shared" si="5"/>
        <v>186.70000000000002</v>
      </c>
      <c r="Y29" s="150"/>
      <c r="Z29" s="147">
        <f t="shared" si="6"/>
        <v>62.946428571428569</v>
      </c>
      <c r="AA29" s="212" t="s">
        <v>597</v>
      </c>
    </row>
    <row r="30" spans="1:27" s="149" customFormat="1" ht="39" customHeight="1">
      <c r="A30" s="211">
        <v>20</v>
      </c>
      <c r="B30" s="69"/>
      <c r="C30" s="231"/>
      <c r="D30" s="196" t="s">
        <v>349</v>
      </c>
      <c r="E30" s="197" t="s">
        <v>350</v>
      </c>
      <c r="F30" s="198" t="s">
        <v>8</v>
      </c>
      <c r="G30" s="199" t="s">
        <v>291</v>
      </c>
      <c r="H30" s="197" t="s">
        <v>292</v>
      </c>
      <c r="I30" s="198" t="s">
        <v>293</v>
      </c>
      <c r="J30" s="198" t="s">
        <v>293</v>
      </c>
      <c r="K30" s="200" t="s">
        <v>260</v>
      </c>
      <c r="L30" s="146">
        <v>170.5</v>
      </c>
      <c r="M30" s="147">
        <f t="shared" si="0"/>
        <v>60.892857142857146</v>
      </c>
      <c r="N30" s="56">
        <f t="shared" si="1"/>
        <v>21</v>
      </c>
      <c r="O30" s="146">
        <v>6.3</v>
      </c>
      <c r="P30" s="146">
        <v>6.4</v>
      </c>
      <c r="Q30" s="146">
        <v>6.7</v>
      </c>
      <c r="R30" s="146">
        <v>6.4</v>
      </c>
      <c r="S30" s="146">
        <f t="shared" si="2"/>
        <v>25.799999999999997</v>
      </c>
      <c r="T30" s="147">
        <f t="shared" si="3"/>
        <v>64.499999999999986</v>
      </c>
      <c r="U30" s="56">
        <f t="shared" si="4"/>
        <v>14</v>
      </c>
      <c r="V30" s="148"/>
      <c r="W30" s="148"/>
      <c r="X30" s="146">
        <f t="shared" si="5"/>
        <v>183.20000000000002</v>
      </c>
      <c r="Y30" s="150"/>
      <c r="Z30" s="147">
        <f t="shared" si="6"/>
        <v>62.696428571428569</v>
      </c>
      <c r="AA30" s="212" t="s">
        <v>597</v>
      </c>
    </row>
    <row r="31" spans="1:27" s="149" customFormat="1" ht="39" customHeight="1">
      <c r="A31" s="211">
        <v>21</v>
      </c>
      <c r="B31" s="69"/>
      <c r="C31" s="231"/>
      <c r="D31" s="196" t="s">
        <v>321</v>
      </c>
      <c r="E31" s="197" t="s">
        <v>322</v>
      </c>
      <c r="F31" s="198">
        <v>3</v>
      </c>
      <c r="G31" s="199" t="s">
        <v>323</v>
      </c>
      <c r="H31" s="197" t="s">
        <v>324</v>
      </c>
      <c r="I31" s="198" t="s">
        <v>325</v>
      </c>
      <c r="J31" s="198" t="s">
        <v>326</v>
      </c>
      <c r="K31" s="200" t="s">
        <v>327</v>
      </c>
      <c r="L31" s="146">
        <v>169</v>
      </c>
      <c r="M31" s="147">
        <f t="shared" si="0"/>
        <v>60.357142857142861</v>
      </c>
      <c r="N31" s="56">
        <f t="shared" si="1"/>
        <v>23</v>
      </c>
      <c r="O31" s="146">
        <v>6.5</v>
      </c>
      <c r="P31" s="146">
        <v>6.4</v>
      </c>
      <c r="Q31" s="146">
        <v>6.4</v>
      </c>
      <c r="R31" s="146">
        <v>6.5</v>
      </c>
      <c r="S31" s="146">
        <f t="shared" si="2"/>
        <v>25.8</v>
      </c>
      <c r="T31" s="147">
        <f t="shared" si="3"/>
        <v>64.5</v>
      </c>
      <c r="U31" s="56">
        <f t="shared" si="4"/>
        <v>13</v>
      </c>
      <c r="V31" s="148"/>
      <c r="W31" s="148"/>
      <c r="X31" s="146">
        <f t="shared" si="5"/>
        <v>182</v>
      </c>
      <c r="Y31" s="150"/>
      <c r="Z31" s="147">
        <f t="shared" si="6"/>
        <v>62.428571428571431</v>
      </c>
      <c r="AA31" s="212" t="s">
        <v>597</v>
      </c>
    </row>
    <row r="32" spans="1:27" s="149" customFormat="1" ht="39" customHeight="1">
      <c r="A32" s="211">
        <v>22</v>
      </c>
      <c r="B32" s="69"/>
      <c r="C32" s="231"/>
      <c r="D32" s="196" t="s">
        <v>143</v>
      </c>
      <c r="E32" s="197" t="s">
        <v>320</v>
      </c>
      <c r="F32" s="198" t="s">
        <v>98</v>
      </c>
      <c r="G32" s="199" t="s">
        <v>306</v>
      </c>
      <c r="H32" s="197" t="s">
        <v>138</v>
      </c>
      <c r="I32" s="198" t="s">
        <v>62</v>
      </c>
      <c r="J32" s="198" t="s">
        <v>60</v>
      </c>
      <c r="K32" s="200" t="s">
        <v>147</v>
      </c>
      <c r="L32" s="146">
        <v>174</v>
      </c>
      <c r="M32" s="147">
        <f t="shared" si="0"/>
        <v>62.142857142857146</v>
      </c>
      <c r="N32" s="56">
        <f t="shared" si="1"/>
        <v>18</v>
      </c>
      <c r="O32" s="146">
        <v>6.5</v>
      </c>
      <c r="P32" s="146">
        <v>6.3</v>
      </c>
      <c r="Q32" s="146">
        <v>6.3</v>
      </c>
      <c r="R32" s="146">
        <v>6.3</v>
      </c>
      <c r="S32" s="146">
        <f t="shared" si="2"/>
        <v>25.400000000000002</v>
      </c>
      <c r="T32" s="147">
        <f t="shared" si="3"/>
        <v>63.5</v>
      </c>
      <c r="U32" s="56">
        <f t="shared" si="4"/>
        <v>21</v>
      </c>
      <c r="V32" s="148">
        <v>1</v>
      </c>
      <c r="W32" s="148"/>
      <c r="X32" s="146">
        <f t="shared" si="5"/>
        <v>186.8</v>
      </c>
      <c r="Y32" s="150"/>
      <c r="Z32" s="147">
        <f t="shared" si="6"/>
        <v>62.321428571428569</v>
      </c>
      <c r="AA32" s="212" t="s">
        <v>597</v>
      </c>
    </row>
    <row r="33" spans="1:27" s="149" customFormat="1" ht="39" customHeight="1">
      <c r="A33" s="211">
        <v>23</v>
      </c>
      <c r="B33" s="69"/>
      <c r="C33" s="231"/>
      <c r="D33" s="196" t="s">
        <v>315</v>
      </c>
      <c r="E33" s="197" t="s">
        <v>316</v>
      </c>
      <c r="F33" s="198" t="s">
        <v>98</v>
      </c>
      <c r="G33" s="199" t="s">
        <v>319</v>
      </c>
      <c r="H33" s="197" t="s">
        <v>142</v>
      </c>
      <c r="I33" s="198" t="s">
        <v>62</v>
      </c>
      <c r="J33" s="198" t="s">
        <v>60</v>
      </c>
      <c r="K33" s="200" t="s">
        <v>147</v>
      </c>
      <c r="L33" s="146">
        <v>170.5</v>
      </c>
      <c r="M33" s="147">
        <f t="shared" si="0"/>
        <v>60.892857142857146</v>
      </c>
      <c r="N33" s="56">
        <f t="shared" si="1"/>
        <v>21</v>
      </c>
      <c r="O33" s="146">
        <v>6.2</v>
      </c>
      <c r="P33" s="146">
        <v>6.2</v>
      </c>
      <c r="Q33" s="146">
        <v>6.3</v>
      </c>
      <c r="R33" s="146">
        <v>6.3</v>
      </c>
      <c r="S33" s="146">
        <f t="shared" si="2"/>
        <v>25</v>
      </c>
      <c r="T33" s="147">
        <f t="shared" si="3"/>
        <v>62.5</v>
      </c>
      <c r="U33" s="56">
        <f t="shared" si="4"/>
        <v>23</v>
      </c>
      <c r="V33" s="148"/>
      <c r="W33" s="148"/>
      <c r="X33" s="146">
        <f t="shared" si="5"/>
        <v>183</v>
      </c>
      <c r="Y33" s="150"/>
      <c r="Z33" s="147">
        <f t="shared" si="6"/>
        <v>61.696428571428569</v>
      </c>
      <c r="AA33" s="212" t="s">
        <v>597</v>
      </c>
    </row>
    <row r="34" spans="1:27" s="149" customFormat="1" ht="39" customHeight="1">
      <c r="A34" s="211">
        <v>24</v>
      </c>
      <c r="B34" s="69"/>
      <c r="C34" s="231"/>
      <c r="D34" s="196" t="s">
        <v>233</v>
      </c>
      <c r="E34" s="197" t="s">
        <v>213</v>
      </c>
      <c r="F34" s="198">
        <v>2</v>
      </c>
      <c r="G34" s="199" t="s">
        <v>167</v>
      </c>
      <c r="H34" s="197" t="s">
        <v>152</v>
      </c>
      <c r="I34" s="198" t="s">
        <v>62</v>
      </c>
      <c r="J34" s="198" t="s">
        <v>60</v>
      </c>
      <c r="K34" s="200" t="s">
        <v>147</v>
      </c>
      <c r="L34" s="146">
        <v>155</v>
      </c>
      <c r="M34" s="147">
        <f t="shared" si="0"/>
        <v>55.357142857142861</v>
      </c>
      <c r="N34" s="56">
        <f t="shared" si="1"/>
        <v>24</v>
      </c>
      <c r="O34" s="146">
        <v>6</v>
      </c>
      <c r="P34" s="146">
        <v>5.5</v>
      </c>
      <c r="Q34" s="146">
        <v>5</v>
      </c>
      <c r="R34" s="146">
        <v>5.5</v>
      </c>
      <c r="S34" s="146">
        <f t="shared" si="2"/>
        <v>22</v>
      </c>
      <c r="T34" s="147">
        <f t="shared" si="3"/>
        <v>55</v>
      </c>
      <c r="U34" s="56">
        <f t="shared" si="4"/>
        <v>24</v>
      </c>
      <c r="V34" s="148"/>
      <c r="W34" s="148"/>
      <c r="X34" s="146">
        <f t="shared" si="5"/>
        <v>166.5</v>
      </c>
      <c r="Y34" s="150"/>
      <c r="Z34" s="147">
        <f t="shared" si="6"/>
        <v>55.178571428571431</v>
      </c>
      <c r="AA34" s="212" t="s">
        <v>221</v>
      </c>
    </row>
    <row r="35" spans="1:27" s="149" customFormat="1" ht="9.75" customHeight="1">
      <c r="A35" s="66"/>
      <c r="B35" s="70"/>
      <c r="C35" s="70"/>
      <c r="D35" s="107"/>
      <c r="E35" s="60"/>
      <c r="F35" s="71"/>
      <c r="G35" s="72"/>
      <c r="H35" s="108"/>
      <c r="I35" s="109"/>
      <c r="J35" s="110"/>
      <c r="K35" s="108"/>
      <c r="L35" s="151"/>
      <c r="M35" s="152"/>
      <c r="N35" s="67"/>
      <c r="O35" s="151"/>
      <c r="P35" s="152"/>
      <c r="Q35" s="67"/>
      <c r="R35" s="151"/>
      <c r="S35" s="151"/>
      <c r="T35" s="152"/>
      <c r="U35" s="67"/>
      <c r="V35" s="153"/>
      <c r="W35" s="153"/>
      <c r="X35" s="151"/>
      <c r="Y35" s="154"/>
      <c r="Z35" s="152"/>
      <c r="AA35" s="155"/>
    </row>
    <row r="36" spans="1:27" ht="36.75" customHeight="1">
      <c r="A36" s="156"/>
      <c r="B36" s="156"/>
      <c r="C36" s="156"/>
      <c r="D36" s="156" t="s">
        <v>16</v>
      </c>
      <c r="E36" s="156"/>
      <c r="F36" s="156"/>
      <c r="G36" s="156"/>
      <c r="H36" s="156"/>
      <c r="J36" s="156"/>
      <c r="K36" s="99" t="s">
        <v>81</v>
      </c>
      <c r="L36" s="25"/>
      <c r="M36" s="24"/>
      <c r="N36" s="156"/>
      <c r="O36" s="157"/>
      <c r="P36" s="158"/>
      <c r="Q36" s="156"/>
      <c r="R36" s="157"/>
      <c r="S36" s="157"/>
      <c r="T36" s="158"/>
      <c r="U36" s="156"/>
      <c r="V36" s="156"/>
      <c r="W36" s="156"/>
      <c r="X36" s="156"/>
      <c r="Y36" s="156"/>
      <c r="Z36" s="158"/>
      <c r="AA36" s="156"/>
    </row>
    <row r="37" spans="1:27" ht="36.75" customHeight="1">
      <c r="A37" s="156"/>
      <c r="B37" s="156"/>
      <c r="C37" s="156"/>
      <c r="D37" s="156" t="s">
        <v>9</v>
      </c>
      <c r="E37" s="156"/>
      <c r="F37" s="156"/>
      <c r="G37" s="156"/>
      <c r="H37" s="156"/>
      <c r="J37" s="156"/>
      <c r="K37" s="2" t="s">
        <v>107</v>
      </c>
      <c r="L37" s="25"/>
      <c r="M37" s="159"/>
      <c r="O37" s="157"/>
      <c r="P37" s="158"/>
      <c r="Q37" s="156"/>
      <c r="R37" s="157"/>
      <c r="S37" s="157"/>
      <c r="T37" s="158"/>
      <c r="U37" s="156"/>
      <c r="V37" s="156"/>
      <c r="W37" s="156"/>
      <c r="X37" s="156"/>
      <c r="Y37" s="156"/>
      <c r="Z37" s="158"/>
      <c r="AA37" s="156"/>
    </row>
    <row r="38" spans="1:27">
      <c r="L38" s="25"/>
      <c r="M38" s="24"/>
      <c r="O38" s="130"/>
      <c r="P38" s="130"/>
      <c r="R38" s="130"/>
      <c r="S38" s="130"/>
      <c r="T38" s="130"/>
      <c r="Z38" s="130"/>
    </row>
    <row r="39" spans="1:27">
      <c r="K39" s="24"/>
      <c r="L39" s="25"/>
      <c r="M39" s="24"/>
      <c r="O39" s="130"/>
      <c r="P39" s="130"/>
      <c r="R39" s="130"/>
      <c r="S39" s="130"/>
      <c r="T39" s="130"/>
      <c r="Z39" s="130"/>
    </row>
  </sheetData>
  <sortState ref="A11:AA34">
    <sortCondition descending="1" ref="Z11:Z34"/>
  </sortState>
  <mergeCells count="26">
    <mergeCell ref="F8:F10"/>
    <mergeCell ref="A1:AA1"/>
    <mergeCell ref="A2:AA2"/>
    <mergeCell ref="A3:AA3"/>
    <mergeCell ref="A4:AA4"/>
    <mergeCell ref="A5:AA5"/>
    <mergeCell ref="A6:AA6"/>
    <mergeCell ref="A8:A10"/>
    <mergeCell ref="B8:B10"/>
    <mergeCell ref="C8:C10"/>
    <mergeCell ref="D8:D10"/>
    <mergeCell ref="E8:E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V8:V10"/>
    <mergeCell ref="W8:W10"/>
    <mergeCell ref="X8:X10"/>
    <mergeCell ref="Y8:Y10"/>
    <mergeCell ref="Z8:Z10"/>
  </mergeCells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83"/>
  <sheetViews>
    <sheetView view="pageBreakPreview" zoomScaleSheetLayoutView="100" workbookViewId="0">
      <selection activeCell="D23" sqref="D23:K25"/>
    </sheetView>
  </sheetViews>
  <sheetFormatPr defaultRowHeight="12.75"/>
  <cols>
    <col min="1" max="1" width="5.5703125" style="17" customWidth="1"/>
    <col min="2" max="2" width="4.7109375" style="17" hidden="1" customWidth="1"/>
    <col min="3" max="3" width="6.5703125" style="17" hidden="1" customWidth="1"/>
    <col min="4" max="4" width="19.140625" style="17" customWidth="1"/>
    <col min="5" max="5" width="8.28515625" style="17" customWidth="1"/>
    <col min="6" max="6" width="5.7109375" style="17" customWidth="1"/>
    <col min="7" max="7" width="34.85546875" style="17" customWidth="1"/>
    <col min="8" max="8" width="9.28515625" style="17" customWidth="1"/>
    <col min="9" max="9" width="18.28515625" style="17" customWidth="1"/>
    <col min="10" max="10" width="1.42578125" style="17" hidden="1" customWidth="1"/>
    <col min="11" max="11" width="26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26" ht="54.75" customHeight="1">
      <c r="A1" s="421" t="s">
        <v>437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26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6" s="20" customFormat="1" ht="20.25" customHeight="1">
      <c r="A4" s="370" t="s">
        <v>439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26" s="3" customFormat="1" ht="19.149999999999999" customHeight="1">
      <c r="A5" s="420" t="s">
        <v>592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26" s="3" customFormat="1" ht="19.149999999999999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241</v>
      </c>
    </row>
    <row r="8" spans="1:26" s="22" customFormat="1" ht="20.100000000000001" customHeight="1">
      <c r="A8" s="41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163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26" s="22" customFormat="1" ht="39.950000000000003" customHeight="1">
      <c r="A9" s="417"/>
      <c r="B9" s="416"/>
      <c r="C9" s="416"/>
      <c r="D9" s="415"/>
      <c r="E9" s="415"/>
      <c r="F9" s="417"/>
      <c r="G9" s="415"/>
      <c r="H9" s="415"/>
      <c r="I9" s="415"/>
      <c r="J9" s="163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26" s="22" customFormat="1" ht="36.75" customHeight="1">
      <c r="A10" s="194">
        <v>1</v>
      </c>
      <c r="B10" s="190"/>
      <c r="C10" s="231"/>
      <c r="D10" s="196" t="s">
        <v>365</v>
      </c>
      <c r="E10" s="197" t="s">
        <v>366</v>
      </c>
      <c r="F10" s="198">
        <v>1</v>
      </c>
      <c r="G10" s="199" t="s">
        <v>367</v>
      </c>
      <c r="H10" s="197" t="s">
        <v>368</v>
      </c>
      <c r="I10" s="198" t="s">
        <v>369</v>
      </c>
      <c r="J10" s="198" t="s">
        <v>370</v>
      </c>
      <c r="K10" s="237" t="s">
        <v>564</v>
      </c>
      <c r="L10" s="30">
        <v>232.5</v>
      </c>
      <c r="M10" s="29">
        <f>L10/3.4-IF($U10=1,2,IF($U10=2,3,0))</f>
        <v>68.382352941176478</v>
      </c>
      <c r="N10" s="41">
        <f t="shared" ref="N10:N24" si="0">RANK(M10,M$10:M$24,0)</f>
        <v>4</v>
      </c>
      <c r="O10" s="30">
        <v>245</v>
      </c>
      <c r="P10" s="29">
        <f t="shared" ref="P10:P22" si="1">O10/3.4-IF($U10=1,2,IF($U10=2,3,0))</f>
        <v>72.058823529411768</v>
      </c>
      <c r="Q10" s="41">
        <f t="shared" ref="Q10:Q24" si="2">RANK(P10,P$10:P$24,0)</f>
        <v>1</v>
      </c>
      <c r="R10" s="30">
        <v>243.5</v>
      </c>
      <c r="S10" s="29">
        <f t="shared" ref="S10:S22" si="3">R10/3.4-IF($U10=1,2,IF($U10=2,3,0))</f>
        <v>71.617647058823536</v>
      </c>
      <c r="T10" s="41">
        <f t="shared" ref="T10:T24" si="4">RANK(S10,S$10:S$24,0)</f>
        <v>1</v>
      </c>
      <c r="U10" s="189"/>
      <c r="V10" s="191"/>
      <c r="W10" s="30">
        <f t="shared" ref="W10:W24" si="5">L10+O10+R10</f>
        <v>721</v>
      </c>
      <c r="X10" s="191"/>
      <c r="Y10" s="29">
        <f t="shared" ref="Y10:Y24" si="6">ROUND(SUM(M10,P10,S10)/3,3)</f>
        <v>70.686000000000007</v>
      </c>
      <c r="Z10" s="57" t="s">
        <v>38</v>
      </c>
    </row>
    <row r="11" spans="1:26" s="22" customFormat="1" ht="36.75" customHeight="1">
      <c r="A11" s="219">
        <v>2</v>
      </c>
      <c r="B11" s="220"/>
      <c r="C11" s="231"/>
      <c r="D11" s="196" t="s">
        <v>447</v>
      </c>
      <c r="E11" s="197" t="s">
        <v>448</v>
      </c>
      <c r="F11" s="198" t="s">
        <v>38</v>
      </c>
      <c r="G11" s="199" t="s">
        <v>449</v>
      </c>
      <c r="H11" s="197" t="s">
        <v>450</v>
      </c>
      <c r="I11" s="198" t="s">
        <v>451</v>
      </c>
      <c r="J11" s="198" t="s">
        <v>210</v>
      </c>
      <c r="K11" s="237" t="s">
        <v>97</v>
      </c>
      <c r="L11" s="30">
        <v>236.5</v>
      </c>
      <c r="M11" s="29">
        <f>L11/3.4-IF($U11=1,2,IF($U11=2,3,0))</f>
        <v>69.558823529411768</v>
      </c>
      <c r="N11" s="41">
        <f t="shared" si="0"/>
        <v>2</v>
      </c>
      <c r="O11" s="30">
        <v>238.5</v>
      </c>
      <c r="P11" s="29">
        <f t="shared" si="1"/>
        <v>70.14705882352942</v>
      </c>
      <c r="Q11" s="41">
        <f t="shared" si="2"/>
        <v>3</v>
      </c>
      <c r="R11" s="30">
        <v>243.5</v>
      </c>
      <c r="S11" s="29">
        <f t="shared" si="3"/>
        <v>71.617647058823536</v>
      </c>
      <c r="T11" s="41">
        <f t="shared" si="4"/>
        <v>1</v>
      </c>
      <c r="U11" s="219"/>
      <c r="V11" s="221"/>
      <c r="W11" s="30">
        <f t="shared" si="5"/>
        <v>718.5</v>
      </c>
      <c r="X11" s="221"/>
      <c r="Y11" s="29">
        <f t="shared" si="6"/>
        <v>70.441000000000003</v>
      </c>
      <c r="Z11" s="57" t="s">
        <v>38</v>
      </c>
    </row>
    <row r="12" spans="1:26" s="22" customFormat="1" ht="36.75" customHeight="1">
      <c r="A12" s="219">
        <v>3</v>
      </c>
      <c r="B12" s="220"/>
      <c r="C12" s="231"/>
      <c r="D12" s="196" t="s">
        <v>371</v>
      </c>
      <c r="E12" s="197" t="s">
        <v>372</v>
      </c>
      <c r="F12" s="198" t="s">
        <v>38</v>
      </c>
      <c r="G12" s="199" t="s">
        <v>373</v>
      </c>
      <c r="H12" s="197" t="s">
        <v>374</v>
      </c>
      <c r="I12" s="198" t="s">
        <v>62</v>
      </c>
      <c r="J12" s="198" t="s">
        <v>375</v>
      </c>
      <c r="K12" s="237" t="s">
        <v>147</v>
      </c>
      <c r="L12" s="30">
        <v>235</v>
      </c>
      <c r="M12" s="29">
        <f>L12/3.4-IF($U12=1,2,IF($U12=2,3,0))</f>
        <v>69.117647058823536</v>
      </c>
      <c r="N12" s="41">
        <f t="shared" si="0"/>
        <v>3</v>
      </c>
      <c r="O12" s="30">
        <v>235</v>
      </c>
      <c r="P12" s="29">
        <f t="shared" si="1"/>
        <v>69.117647058823536</v>
      </c>
      <c r="Q12" s="41">
        <f t="shared" si="2"/>
        <v>4</v>
      </c>
      <c r="R12" s="30">
        <v>242</v>
      </c>
      <c r="S12" s="29">
        <f t="shared" si="3"/>
        <v>71.17647058823529</v>
      </c>
      <c r="T12" s="41">
        <f t="shared" si="4"/>
        <v>3</v>
      </c>
      <c r="U12" s="219"/>
      <c r="V12" s="221"/>
      <c r="W12" s="30">
        <f t="shared" si="5"/>
        <v>712</v>
      </c>
      <c r="X12" s="221"/>
      <c r="Y12" s="29">
        <f t="shared" si="6"/>
        <v>69.804000000000002</v>
      </c>
      <c r="Z12" s="57" t="s">
        <v>38</v>
      </c>
    </row>
    <row r="13" spans="1:26" s="22" customFormat="1" ht="36.75" customHeight="1">
      <c r="A13" s="270">
        <v>4</v>
      </c>
      <c r="B13" s="220"/>
      <c r="C13" s="231"/>
      <c r="D13" s="196" t="s">
        <v>376</v>
      </c>
      <c r="E13" s="197" t="s">
        <v>377</v>
      </c>
      <c r="F13" s="198" t="s">
        <v>38</v>
      </c>
      <c r="G13" s="199" t="s">
        <v>378</v>
      </c>
      <c r="H13" s="197" t="s">
        <v>379</v>
      </c>
      <c r="I13" s="198" t="s">
        <v>380</v>
      </c>
      <c r="J13" s="198" t="s">
        <v>375</v>
      </c>
      <c r="K13" s="237" t="s">
        <v>147</v>
      </c>
      <c r="L13" s="30">
        <v>238.5</v>
      </c>
      <c r="M13" s="29">
        <f>L13/3.4-IF($U13=1,0.5,IF($U13=2,3,0))</f>
        <v>70.14705882352942</v>
      </c>
      <c r="N13" s="41">
        <f t="shared" si="0"/>
        <v>1</v>
      </c>
      <c r="O13" s="30">
        <v>241</v>
      </c>
      <c r="P13" s="29">
        <f t="shared" si="1"/>
        <v>70.882352941176478</v>
      </c>
      <c r="Q13" s="41">
        <f t="shared" si="2"/>
        <v>2</v>
      </c>
      <c r="R13" s="30">
        <v>231.5</v>
      </c>
      <c r="S13" s="29">
        <f t="shared" si="3"/>
        <v>68.088235294117652</v>
      </c>
      <c r="T13" s="41">
        <f t="shared" si="4"/>
        <v>4</v>
      </c>
      <c r="U13" s="219"/>
      <c r="V13" s="221"/>
      <c r="W13" s="30">
        <f t="shared" si="5"/>
        <v>711</v>
      </c>
      <c r="X13" s="221"/>
      <c r="Y13" s="29">
        <f t="shared" si="6"/>
        <v>69.706000000000003</v>
      </c>
      <c r="Z13" s="57" t="s">
        <v>38</v>
      </c>
    </row>
    <row r="14" spans="1:26" s="22" customFormat="1" ht="36.75" customHeight="1">
      <c r="A14" s="270">
        <v>5</v>
      </c>
      <c r="B14" s="220"/>
      <c r="C14" s="231"/>
      <c r="D14" s="196" t="s">
        <v>178</v>
      </c>
      <c r="E14" s="197" t="s">
        <v>94</v>
      </c>
      <c r="F14" s="198" t="s">
        <v>38</v>
      </c>
      <c r="G14" s="199" t="s">
        <v>179</v>
      </c>
      <c r="H14" s="197" t="s">
        <v>105</v>
      </c>
      <c r="I14" s="198" t="s">
        <v>95</v>
      </c>
      <c r="J14" s="198" t="s">
        <v>96</v>
      </c>
      <c r="K14" s="237" t="s">
        <v>97</v>
      </c>
      <c r="L14" s="30">
        <v>230</v>
      </c>
      <c r="M14" s="29">
        <f t="shared" ref="M14:M22" si="7">L14/3.4-IF($U14=1,2,IF($U14=2,3,0))</f>
        <v>67.64705882352942</v>
      </c>
      <c r="N14" s="41">
        <f t="shared" si="0"/>
        <v>5</v>
      </c>
      <c r="O14" s="30">
        <v>231</v>
      </c>
      <c r="P14" s="29">
        <f t="shared" si="1"/>
        <v>67.941176470588232</v>
      </c>
      <c r="Q14" s="41">
        <f t="shared" si="2"/>
        <v>5</v>
      </c>
      <c r="R14" s="30">
        <v>231</v>
      </c>
      <c r="S14" s="29">
        <f t="shared" si="3"/>
        <v>67.941176470588232</v>
      </c>
      <c r="T14" s="41">
        <f t="shared" si="4"/>
        <v>5</v>
      </c>
      <c r="U14" s="219"/>
      <c r="V14" s="221"/>
      <c r="W14" s="30">
        <f t="shared" si="5"/>
        <v>692</v>
      </c>
      <c r="X14" s="221"/>
      <c r="Y14" s="29">
        <f t="shared" si="6"/>
        <v>67.843000000000004</v>
      </c>
      <c r="Z14" s="57" t="s">
        <v>38</v>
      </c>
    </row>
    <row r="15" spans="1:26" s="22" customFormat="1" ht="36.75" customHeight="1">
      <c r="A15" s="270">
        <v>6</v>
      </c>
      <c r="B15" s="220"/>
      <c r="C15" s="231"/>
      <c r="D15" s="196" t="s">
        <v>452</v>
      </c>
      <c r="E15" s="197" t="s">
        <v>453</v>
      </c>
      <c r="F15" s="198" t="s">
        <v>38</v>
      </c>
      <c r="G15" s="199" t="s">
        <v>454</v>
      </c>
      <c r="H15" s="197" t="s">
        <v>455</v>
      </c>
      <c r="I15" s="198" t="s">
        <v>93</v>
      </c>
      <c r="J15" s="198" t="s">
        <v>83</v>
      </c>
      <c r="K15" s="237" t="s">
        <v>78</v>
      </c>
      <c r="L15" s="30">
        <v>225</v>
      </c>
      <c r="M15" s="29">
        <f t="shared" si="7"/>
        <v>66.17647058823529</v>
      </c>
      <c r="N15" s="41">
        <f t="shared" si="0"/>
        <v>7</v>
      </c>
      <c r="O15" s="30">
        <v>225.5</v>
      </c>
      <c r="P15" s="29">
        <f t="shared" si="1"/>
        <v>66.32352941176471</v>
      </c>
      <c r="Q15" s="41">
        <f t="shared" si="2"/>
        <v>6</v>
      </c>
      <c r="R15" s="30">
        <v>230</v>
      </c>
      <c r="S15" s="29">
        <f t="shared" si="3"/>
        <v>67.64705882352942</v>
      </c>
      <c r="T15" s="41">
        <f t="shared" si="4"/>
        <v>6</v>
      </c>
      <c r="U15" s="219"/>
      <c r="V15" s="221"/>
      <c r="W15" s="30">
        <f t="shared" si="5"/>
        <v>680.5</v>
      </c>
      <c r="X15" s="221"/>
      <c r="Y15" s="29">
        <f t="shared" si="6"/>
        <v>66.715999999999994</v>
      </c>
      <c r="Z15" s="57" t="s">
        <v>38</v>
      </c>
    </row>
    <row r="16" spans="1:26" s="22" customFormat="1" ht="36.75" customHeight="1">
      <c r="A16" s="270">
        <v>7</v>
      </c>
      <c r="B16" s="220"/>
      <c r="C16" s="231"/>
      <c r="D16" s="196" t="s">
        <v>236</v>
      </c>
      <c r="E16" s="197" t="s">
        <v>235</v>
      </c>
      <c r="F16" s="198">
        <v>1</v>
      </c>
      <c r="G16" s="199" t="s">
        <v>381</v>
      </c>
      <c r="H16" s="197" t="s">
        <v>382</v>
      </c>
      <c r="I16" s="198" t="s">
        <v>62</v>
      </c>
      <c r="J16" s="198" t="s">
        <v>158</v>
      </c>
      <c r="K16" s="237" t="s">
        <v>147</v>
      </c>
      <c r="L16" s="30">
        <v>225.5</v>
      </c>
      <c r="M16" s="29">
        <f t="shared" si="7"/>
        <v>66.32352941176471</v>
      </c>
      <c r="N16" s="41">
        <f t="shared" si="0"/>
        <v>6</v>
      </c>
      <c r="O16" s="30">
        <v>224.5</v>
      </c>
      <c r="P16" s="29">
        <f t="shared" si="1"/>
        <v>66.029411764705884</v>
      </c>
      <c r="Q16" s="41">
        <f t="shared" si="2"/>
        <v>7</v>
      </c>
      <c r="R16" s="30">
        <v>224.5</v>
      </c>
      <c r="S16" s="29">
        <f t="shared" si="3"/>
        <v>66.029411764705884</v>
      </c>
      <c r="T16" s="41">
        <f t="shared" si="4"/>
        <v>7</v>
      </c>
      <c r="U16" s="219"/>
      <c r="V16" s="221"/>
      <c r="W16" s="30">
        <f t="shared" si="5"/>
        <v>674.5</v>
      </c>
      <c r="X16" s="221"/>
      <c r="Y16" s="29">
        <f t="shared" si="6"/>
        <v>66.126999999999995</v>
      </c>
      <c r="Z16" s="57" t="s">
        <v>38</v>
      </c>
    </row>
    <row r="17" spans="1:44" s="22" customFormat="1" ht="36.75" customHeight="1">
      <c r="A17" s="270">
        <v>8</v>
      </c>
      <c r="B17" s="220"/>
      <c r="C17" s="231"/>
      <c r="D17" s="196" t="s">
        <v>174</v>
      </c>
      <c r="E17" s="197" t="s">
        <v>160</v>
      </c>
      <c r="F17" s="198" t="s">
        <v>98</v>
      </c>
      <c r="G17" s="199" t="s">
        <v>175</v>
      </c>
      <c r="H17" s="197" t="s">
        <v>99</v>
      </c>
      <c r="I17" s="198" t="s">
        <v>62</v>
      </c>
      <c r="J17" s="198" t="s">
        <v>60</v>
      </c>
      <c r="K17" s="237" t="s">
        <v>147</v>
      </c>
      <c r="L17" s="30">
        <v>216.5</v>
      </c>
      <c r="M17" s="29">
        <f t="shared" si="7"/>
        <v>63.676470588235297</v>
      </c>
      <c r="N17" s="41">
        <f t="shared" si="0"/>
        <v>8</v>
      </c>
      <c r="O17" s="30">
        <v>224.5</v>
      </c>
      <c r="P17" s="29">
        <f t="shared" si="1"/>
        <v>66.029411764705884</v>
      </c>
      <c r="Q17" s="41">
        <f t="shared" si="2"/>
        <v>7</v>
      </c>
      <c r="R17" s="30">
        <v>221.5</v>
      </c>
      <c r="S17" s="29">
        <f t="shared" si="3"/>
        <v>65.14705882352942</v>
      </c>
      <c r="T17" s="41">
        <f t="shared" si="4"/>
        <v>9</v>
      </c>
      <c r="U17" s="219"/>
      <c r="V17" s="221"/>
      <c r="W17" s="30">
        <f t="shared" si="5"/>
        <v>662.5</v>
      </c>
      <c r="X17" s="221"/>
      <c r="Y17" s="29">
        <f t="shared" si="6"/>
        <v>64.950999999999993</v>
      </c>
      <c r="Z17" s="57">
        <v>1</v>
      </c>
    </row>
    <row r="18" spans="1:44" s="22" customFormat="1" ht="36.75" customHeight="1">
      <c r="A18" s="270">
        <v>9</v>
      </c>
      <c r="B18" s="220"/>
      <c r="C18" s="231"/>
      <c r="D18" s="196" t="s">
        <v>440</v>
      </c>
      <c r="E18" s="197" t="s">
        <v>441</v>
      </c>
      <c r="F18" s="198">
        <v>1</v>
      </c>
      <c r="G18" s="199" t="s">
        <v>442</v>
      </c>
      <c r="H18" s="197" t="s">
        <v>443</v>
      </c>
      <c r="I18" s="198" t="s">
        <v>444</v>
      </c>
      <c r="J18" s="198" t="s">
        <v>445</v>
      </c>
      <c r="K18" s="237" t="s">
        <v>446</v>
      </c>
      <c r="L18" s="30">
        <v>212.5</v>
      </c>
      <c r="M18" s="29">
        <f t="shared" si="7"/>
        <v>62.5</v>
      </c>
      <c r="N18" s="41">
        <f t="shared" si="0"/>
        <v>9</v>
      </c>
      <c r="O18" s="30">
        <v>219</v>
      </c>
      <c r="P18" s="29">
        <f t="shared" si="1"/>
        <v>64.411764705882348</v>
      </c>
      <c r="Q18" s="41">
        <f t="shared" si="2"/>
        <v>10</v>
      </c>
      <c r="R18" s="30">
        <v>215.5</v>
      </c>
      <c r="S18" s="29">
        <f t="shared" si="3"/>
        <v>63.382352941176471</v>
      </c>
      <c r="T18" s="41">
        <f t="shared" si="4"/>
        <v>13</v>
      </c>
      <c r="U18" s="219"/>
      <c r="V18" s="221"/>
      <c r="W18" s="30">
        <f t="shared" si="5"/>
        <v>647</v>
      </c>
      <c r="X18" s="221"/>
      <c r="Y18" s="29">
        <f t="shared" si="6"/>
        <v>63.430999999999997</v>
      </c>
      <c r="Z18" s="57">
        <v>2</v>
      </c>
    </row>
    <row r="19" spans="1:44" s="22" customFormat="1" ht="36.75" customHeight="1">
      <c r="A19" s="270">
        <v>10</v>
      </c>
      <c r="B19" s="220"/>
      <c r="C19" s="231"/>
      <c r="D19" s="196" t="s">
        <v>387</v>
      </c>
      <c r="E19" s="197" t="s">
        <v>388</v>
      </c>
      <c r="F19" s="198">
        <v>2</v>
      </c>
      <c r="G19" s="199" t="s">
        <v>389</v>
      </c>
      <c r="H19" s="197" t="s">
        <v>390</v>
      </c>
      <c r="I19" s="198" t="s">
        <v>391</v>
      </c>
      <c r="J19" s="198" t="s">
        <v>293</v>
      </c>
      <c r="K19" s="237" t="s">
        <v>268</v>
      </c>
      <c r="L19" s="30">
        <v>207</v>
      </c>
      <c r="M19" s="29">
        <f t="shared" si="7"/>
        <v>60.882352941176471</v>
      </c>
      <c r="N19" s="41">
        <f t="shared" si="0"/>
        <v>13</v>
      </c>
      <c r="O19" s="30">
        <v>221.5</v>
      </c>
      <c r="P19" s="29">
        <f t="shared" si="1"/>
        <v>65.14705882352942</v>
      </c>
      <c r="Q19" s="41">
        <f t="shared" si="2"/>
        <v>9</v>
      </c>
      <c r="R19" s="30">
        <v>217</v>
      </c>
      <c r="S19" s="29">
        <f t="shared" si="3"/>
        <v>63.82352941176471</v>
      </c>
      <c r="T19" s="41">
        <f t="shared" si="4"/>
        <v>10</v>
      </c>
      <c r="U19" s="219"/>
      <c r="V19" s="221"/>
      <c r="W19" s="30">
        <f t="shared" si="5"/>
        <v>645.5</v>
      </c>
      <c r="X19" s="221"/>
      <c r="Y19" s="29">
        <f t="shared" si="6"/>
        <v>63.283999999999999</v>
      </c>
      <c r="Z19" s="57">
        <v>2</v>
      </c>
    </row>
    <row r="20" spans="1:44" s="22" customFormat="1" ht="36.75" customHeight="1">
      <c r="A20" s="270">
        <v>11</v>
      </c>
      <c r="B20" s="220"/>
      <c r="C20" s="231"/>
      <c r="D20" s="196" t="s">
        <v>383</v>
      </c>
      <c r="E20" s="197" t="s">
        <v>384</v>
      </c>
      <c r="F20" s="198">
        <v>2</v>
      </c>
      <c r="G20" s="199" t="s">
        <v>385</v>
      </c>
      <c r="H20" s="197" t="s">
        <v>386</v>
      </c>
      <c r="I20" s="198" t="s">
        <v>62</v>
      </c>
      <c r="J20" s="198" t="s">
        <v>60</v>
      </c>
      <c r="K20" s="237" t="s">
        <v>147</v>
      </c>
      <c r="L20" s="30">
        <v>208.5</v>
      </c>
      <c r="M20" s="29">
        <f t="shared" si="7"/>
        <v>61.32352941176471</v>
      </c>
      <c r="N20" s="41">
        <f t="shared" si="0"/>
        <v>10</v>
      </c>
      <c r="O20" s="30">
        <v>212.5</v>
      </c>
      <c r="P20" s="29">
        <f t="shared" si="1"/>
        <v>62.5</v>
      </c>
      <c r="Q20" s="41">
        <f t="shared" si="2"/>
        <v>12</v>
      </c>
      <c r="R20" s="30">
        <v>222.5</v>
      </c>
      <c r="S20" s="29">
        <f t="shared" si="3"/>
        <v>65.441176470588232</v>
      </c>
      <c r="T20" s="41">
        <f t="shared" si="4"/>
        <v>8</v>
      </c>
      <c r="U20" s="219"/>
      <c r="V20" s="221"/>
      <c r="W20" s="30">
        <f t="shared" si="5"/>
        <v>643.5</v>
      </c>
      <c r="X20" s="221"/>
      <c r="Y20" s="29">
        <f t="shared" si="6"/>
        <v>63.088000000000001</v>
      </c>
      <c r="Z20" s="57">
        <v>2</v>
      </c>
    </row>
    <row r="21" spans="1:44" s="22" customFormat="1" ht="36.75" customHeight="1">
      <c r="A21" s="270">
        <v>12</v>
      </c>
      <c r="B21" s="220"/>
      <c r="C21" s="231"/>
      <c r="D21" s="196" t="s">
        <v>170</v>
      </c>
      <c r="E21" s="197" t="s">
        <v>156</v>
      </c>
      <c r="F21" s="198">
        <v>1</v>
      </c>
      <c r="G21" s="199" t="s">
        <v>171</v>
      </c>
      <c r="H21" s="197" t="s">
        <v>157</v>
      </c>
      <c r="I21" s="198" t="s">
        <v>62</v>
      </c>
      <c r="J21" s="198" t="s">
        <v>158</v>
      </c>
      <c r="K21" s="237" t="s">
        <v>147</v>
      </c>
      <c r="L21" s="30">
        <v>205</v>
      </c>
      <c r="M21" s="29">
        <f t="shared" si="7"/>
        <v>60.294117647058826</v>
      </c>
      <c r="N21" s="41">
        <f t="shared" si="0"/>
        <v>14</v>
      </c>
      <c r="O21" s="30">
        <v>218</v>
      </c>
      <c r="P21" s="29">
        <f t="shared" si="1"/>
        <v>64.117647058823536</v>
      </c>
      <c r="Q21" s="41">
        <f t="shared" si="2"/>
        <v>11</v>
      </c>
      <c r="R21" s="30">
        <v>216.5</v>
      </c>
      <c r="S21" s="29">
        <f t="shared" si="3"/>
        <v>63.676470588235297</v>
      </c>
      <c r="T21" s="41">
        <f t="shared" si="4"/>
        <v>12</v>
      </c>
      <c r="U21" s="219"/>
      <c r="V21" s="221"/>
      <c r="W21" s="30">
        <f t="shared" si="5"/>
        <v>639.5</v>
      </c>
      <c r="X21" s="221"/>
      <c r="Y21" s="29">
        <f t="shared" si="6"/>
        <v>62.695999999999998</v>
      </c>
      <c r="Z21" s="57">
        <v>2</v>
      </c>
    </row>
    <row r="22" spans="1:44" s="22" customFormat="1" ht="36.75" customHeight="1">
      <c r="A22" s="270">
        <v>13</v>
      </c>
      <c r="B22" s="190"/>
      <c r="C22" s="231"/>
      <c r="D22" s="196" t="s">
        <v>172</v>
      </c>
      <c r="E22" s="197" t="s">
        <v>100</v>
      </c>
      <c r="F22" s="198">
        <v>2</v>
      </c>
      <c r="G22" s="199" t="s">
        <v>173</v>
      </c>
      <c r="H22" s="197" t="s">
        <v>159</v>
      </c>
      <c r="I22" s="198" t="s">
        <v>62</v>
      </c>
      <c r="J22" s="198" t="s">
        <v>60</v>
      </c>
      <c r="K22" s="237" t="s">
        <v>147</v>
      </c>
      <c r="L22" s="30">
        <v>208</v>
      </c>
      <c r="M22" s="29">
        <f t="shared" si="7"/>
        <v>61.176470588235297</v>
      </c>
      <c r="N22" s="41">
        <f t="shared" si="0"/>
        <v>12</v>
      </c>
      <c r="O22" s="30">
        <v>205.5</v>
      </c>
      <c r="P22" s="29">
        <f t="shared" si="1"/>
        <v>60.441176470588239</v>
      </c>
      <c r="Q22" s="41">
        <f t="shared" si="2"/>
        <v>14</v>
      </c>
      <c r="R22" s="30">
        <v>217</v>
      </c>
      <c r="S22" s="29">
        <f t="shared" si="3"/>
        <v>63.82352941176471</v>
      </c>
      <c r="T22" s="41">
        <f t="shared" si="4"/>
        <v>10</v>
      </c>
      <c r="U22" s="219"/>
      <c r="V22" s="221"/>
      <c r="W22" s="30">
        <f t="shared" si="5"/>
        <v>630.5</v>
      </c>
      <c r="X22" s="221"/>
      <c r="Y22" s="29">
        <f t="shared" si="6"/>
        <v>61.814</v>
      </c>
      <c r="Z22" s="57">
        <v>3</v>
      </c>
    </row>
    <row r="23" spans="1:44" s="22" customFormat="1" ht="36.75" customHeight="1">
      <c r="A23" s="270">
        <v>14</v>
      </c>
      <c r="B23" s="190"/>
      <c r="C23" s="231"/>
      <c r="D23" s="196" t="s">
        <v>176</v>
      </c>
      <c r="E23" s="197" t="s">
        <v>161</v>
      </c>
      <c r="F23" s="198">
        <v>2</v>
      </c>
      <c r="G23" s="199" t="s">
        <v>177</v>
      </c>
      <c r="H23" s="197" t="s">
        <v>162</v>
      </c>
      <c r="I23" s="198" t="s">
        <v>62</v>
      </c>
      <c r="J23" s="198" t="s">
        <v>60</v>
      </c>
      <c r="K23" s="237" t="s">
        <v>147</v>
      </c>
      <c r="L23" s="30">
        <v>210</v>
      </c>
      <c r="M23" s="29">
        <f>L23/3.4-IF($U23=1,0.5,IF($U23=2,3,0))</f>
        <v>61.264705882352942</v>
      </c>
      <c r="N23" s="41">
        <f t="shared" si="0"/>
        <v>11</v>
      </c>
      <c r="O23" s="30">
        <v>208.5</v>
      </c>
      <c r="P23" s="29">
        <f>O23/3.4-IF($U23=1,0.5,IF($U23=2,3,0))</f>
        <v>60.82352941176471</v>
      </c>
      <c r="Q23" s="41">
        <f t="shared" si="2"/>
        <v>13</v>
      </c>
      <c r="R23" s="30">
        <v>213</v>
      </c>
      <c r="S23" s="29">
        <f>R23/3.4-IF($U23=1,0.5,IF($U23=2,3,0))</f>
        <v>62.147058823529413</v>
      </c>
      <c r="T23" s="41">
        <f t="shared" si="4"/>
        <v>14</v>
      </c>
      <c r="U23" s="219">
        <v>1</v>
      </c>
      <c r="V23" s="221"/>
      <c r="W23" s="30">
        <f t="shared" si="5"/>
        <v>631.5</v>
      </c>
      <c r="X23" s="221"/>
      <c r="Y23" s="29">
        <f t="shared" si="6"/>
        <v>61.411999999999999</v>
      </c>
      <c r="Z23" s="57">
        <v>3</v>
      </c>
    </row>
    <row r="24" spans="1:44" s="22" customFormat="1" ht="36.75" customHeight="1">
      <c r="A24" s="270">
        <v>15</v>
      </c>
      <c r="B24" s="190"/>
      <c r="C24" s="231"/>
      <c r="D24" s="196" t="s">
        <v>392</v>
      </c>
      <c r="E24" s="197" t="s">
        <v>393</v>
      </c>
      <c r="F24" s="198">
        <v>3</v>
      </c>
      <c r="G24" s="199" t="s">
        <v>394</v>
      </c>
      <c r="H24" s="197" t="s">
        <v>395</v>
      </c>
      <c r="I24" s="198" t="s">
        <v>62</v>
      </c>
      <c r="J24" s="198" t="s">
        <v>158</v>
      </c>
      <c r="K24" s="237" t="s">
        <v>147</v>
      </c>
      <c r="L24" s="30">
        <v>194.5</v>
      </c>
      <c r="M24" s="29">
        <f>L24/3.4-IF($U24=1,2,IF($U24=2,3,0))</f>
        <v>57.205882352941181</v>
      </c>
      <c r="N24" s="41">
        <f t="shared" si="0"/>
        <v>15</v>
      </c>
      <c r="O24" s="30">
        <v>200</v>
      </c>
      <c r="P24" s="29">
        <f>O24/3.4-IF($U24=1,2,IF($U24=2,3,0))</f>
        <v>58.82352941176471</v>
      </c>
      <c r="Q24" s="41">
        <f t="shared" si="2"/>
        <v>15</v>
      </c>
      <c r="R24" s="30">
        <v>199.5</v>
      </c>
      <c r="S24" s="29">
        <f>R24/3.4-IF($U24=1,2,IF($U24=2,3,0))</f>
        <v>58.676470588235297</v>
      </c>
      <c r="T24" s="41">
        <f t="shared" si="4"/>
        <v>15</v>
      </c>
      <c r="U24" s="219"/>
      <c r="V24" s="221"/>
      <c r="W24" s="30">
        <f t="shared" si="5"/>
        <v>594</v>
      </c>
      <c r="X24" s="221"/>
      <c r="Y24" s="29">
        <f t="shared" si="6"/>
        <v>58.234999999999999</v>
      </c>
      <c r="Z24" s="57" t="s">
        <v>98</v>
      </c>
    </row>
    <row r="25" spans="1:44" s="27" customFormat="1" ht="33" customHeight="1">
      <c r="A25" s="17"/>
      <c r="B25" s="17"/>
      <c r="C25" s="23"/>
      <c r="D25" s="23" t="s">
        <v>16</v>
      </c>
      <c r="E25" s="23"/>
      <c r="F25" s="23"/>
      <c r="G25" s="23"/>
      <c r="H25" s="24"/>
      <c r="I25" s="25"/>
      <c r="J25" s="24"/>
      <c r="K25" s="99" t="s">
        <v>81</v>
      </c>
      <c r="L25" s="26"/>
      <c r="N25" s="17"/>
      <c r="O25" s="28"/>
      <c r="Q25" s="17"/>
      <c r="R25" s="28"/>
      <c r="T25" s="17"/>
      <c r="U25" s="17"/>
      <c r="V25" s="17"/>
      <c r="W25" s="17"/>
      <c r="X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spans="1:44" ht="33" customHeight="1">
      <c r="D26" s="23" t="s">
        <v>9</v>
      </c>
      <c r="K26" s="2" t="s">
        <v>107</v>
      </c>
    </row>
    <row r="38" spans="11:20">
      <c r="T38" s="27"/>
    </row>
    <row r="39" spans="11:20">
      <c r="T39" s="27"/>
    </row>
    <row r="40" spans="11:20"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20">
      <c r="K1969" s="51"/>
      <c r="T1969" s="27"/>
    </row>
    <row r="1970" spans="11:20">
      <c r="K1970" s="51"/>
      <c r="T1970" s="27"/>
    </row>
    <row r="1971" spans="11:20">
      <c r="K1971" s="51"/>
      <c r="T1971" s="27"/>
    </row>
    <row r="1972" spans="11:20">
      <c r="K1972" s="51"/>
      <c r="T1972" s="27"/>
    </row>
    <row r="1973" spans="11:20">
      <c r="K1973" s="51"/>
      <c r="T1973" s="27"/>
    </row>
    <row r="1974" spans="11:20">
      <c r="K1974" s="51"/>
      <c r="T1974" s="27"/>
    </row>
    <row r="1975" spans="11:20">
      <c r="K1975" s="51"/>
      <c r="T1975" s="27"/>
    </row>
    <row r="1976" spans="11:20">
      <c r="K1976" s="51"/>
      <c r="T1976" s="27"/>
    </row>
    <row r="1977" spans="11:20">
      <c r="K1977" s="51"/>
      <c r="T1977" s="27"/>
    </row>
    <row r="1978" spans="11:20">
      <c r="K1978" s="51"/>
      <c r="T1978" s="27"/>
    </row>
    <row r="1979" spans="11:20">
      <c r="K1979" s="51"/>
      <c r="T1979" s="27"/>
    </row>
    <row r="1980" spans="11:20">
      <c r="K1980" s="51"/>
      <c r="T1980" s="27"/>
    </row>
    <row r="1981" spans="11:20">
      <c r="K1981" s="51"/>
    </row>
    <row r="1982" spans="11:20">
      <c r="K1982" s="51"/>
    </row>
    <row r="1983" spans="11:20">
      <c r="K1983" s="51"/>
    </row>
  </sheetData>
  <sortState ref="A10:AR24">
    <sortCondition descending="1" ref="Y10:Y24"/>
  </sortState>
  <mergeCells count="24">
    <mergeCell ref="A5:Z5"/>
    <mergeCell ref="A1:Z1"/>
    <mergeCell ref="A2:Z2"/>
    <mergeCell ref="A3:Z3"/>
    <mergeCell ref="A4:Z4"/>
    <mergeCell ref="F8:F9"/>
    <mergeCell ref="G8:G9"/>
    <mergeCell ref="H8:H9"/>
    <mergeCell ref="I8:I9"/>
    <mergeCell ref="K8:K9"/>
    <mergeCell ref="A8:A9"/>
    <mergeCell ref="B8:B9"/>
    <mergeCell ref="C8:C9"/>
    <mergeCell ref="D8:D9"/>
    <mergeCell ref="E8:E9"/>
    <mergeCell ref="O8:Q8"/>
    <mergeCell ref="L8:N8"/>
    <mergeCell ref="Z8:Z9"/>
    <mergeCell ref="R8:T8"/>
    <mergeCell ref="U8:U9"/>
    <mergeCell ref="V8:V9"/>
    <mergeCell ref="W8:W9"/>
    <mergeCell ref="X8:X9"/>
    <mergeCell ref="Y8:Y9"/>
  </mergeCells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8"/>
  <sheetViews>
    <sheetView view="pageBreakPreview" zoomScaleSheetLayoutView="100" workbookViewId="0">
      <selection activeCell="D23" sqref="D23:K25"/>
    </sheetView>
  </sheetViews>
  <sheetFormatPr defaultRowHeight="12.75"/>
  <cols>
    <col min="1" max="1" width="4.85546875" style="17" customWidth="1"/>
    <col min="2" max="2" width="4.7109375" style="17" hidden="1" customWidth="1"/>
    <col min="3" max="3" width="7.28515625" style="17" hidden="1" customWidth="1"/>
    <col min="4" max="4" width="19.140625" style="17" customWidth="1"/>
    <col min="5" max="5" width="8.28515625" style="17" customWidth="1"/>
    <col min="6" max="6" width="4.7109375" style="17" customWidth="1"/>
    <col min="7" max="7" width="34.85546875" style="17" customWidth="1"/>
    <col min="8" max="8" width="9.28515625" style="17" customWidth="1"/>
    <col min="9" max="9" width="18.28515625" style="17" customWidth="1"/>
    <col min="10" max="10" width="1.42578125" style="17" hidden="1" customWidth="1"/>
    <col min="11" max="11" width="26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26" ht="54.75" customHeight="1">
      <c r="A1" s="421" t="s">
        <v>437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26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26" s="20" customFormat="1" ht="20.25" customHeight="1">
      <c r="A4" s="370" t="s">
        <v>438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26" s="3" customFormat="1" ht="19.149999999999999" customHeight="1">
      <c r="A5" s="420" t="s">
        <v>595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26" s="3" customFormat="1" ht="19.149999999999999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241</v>
      </c>
    </row>
    <row r="8" spans="1:26" s="22" customFormat="1" ht="20.100000000000001" customHeight="1">
      <c r="A8" s="41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219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26" s="22" customFormat="1" ht="39.950000000000003" customHeight="1">
      <c r="A9" s="417"/>
      <c r="B9" s="416"/>
      <c r="C9" s="416"/>
      <c r="D9" s="415"/>
      <c r="E9" s="415"/>
      <c r="F9" s="417"/>
      <c r="G9" s="415"/>
      <c r="H9" s="415"/>
      <c r="I9" s="415"/>
      <c r="J9" s="219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26" s="22" customFormat="1" ht="39.950000000000003" customHeight="1">
      <c r="A10" s="219">
        <v>1</v>
      </c>
      <c r="B10" s="220"/>
      <c r="C10" s="220"/>
      <c r="D10" s="196" t="s">
        <v>462</v>
      </c>
      <c r="E10" s="197" t="s">
        <v>463</v>
      </c>
      <c r="F10" s="198">
        <v>2</v>
      </c>
      <c r="G10" s="199" t="s">
        <v>464</v>
      </c>
      <c r="H10" s="197" t="s">
        <v>465</v>
      </c>
      <c r="I10" s="198" t="s">
        <v>466</v>
      </c>
      <c r="J10" s="198" t="s">
        <v>210</v>
      </c>
      <c r="K10" s="237" t="s">
        <v>97</v>
      </c>
      <c r="L10" s="30">
        <v>205.5</v>
      </c>
      <c r="M10" s="29">
        <f>L10/3-IF($U10=1,0.5,IF($U10=2,3,0))</f>
        <v>68.5</v>
      </c>
      <c r="N10" s="41">
        <f t="shared" ref="N10:N17" si="0">RANK(M10,M$10:M$17,0)</f>
        <v>1</v>
      </c>
      <c r="O10" s="30">
        <v>199</v>
      </c>
      <c r="P10" s="29">
        <f>O10/3-IF($U10=1,0.5,IF($U10=2,3,0))</f>
        <v>66.333333333333329</v>
      </c>
      <c r="Q10" s="41">
        <f t="shared" ref="Q10:Q17" si="1">RANK(P10,P$10:P$17,0)</f>
        <v>1</v>
      </c>
      <c r="R10" s="30">
        <v>190</v>
      </c>
      <c r="S10" s="29">
        <f>R10/3-IF($U10=1,0.5,IF($U10=2,3,0))</f>
        <v>63.333333333333336</v>
      </c>
      <c r="T10" s="41">
        <f t="shared" ref="T10:T17" si="2">RANK(S10,S$10:S$17,0)</f>
        <v>4</v>
      </c>
      <c r="U10" s="219"/>
      <c r="V10" s="221"/>
      <c r="W10" s="30">
        <f t="shared" ref="W10:W17" si="3">L10+O10+R10</f>
        <v>594.5</v>
      </c>
      <c r="X10" s="221"/>
      <c r="Y10" s="29">
        <f t="shared" ref="Y10:Y17" si="4">ROUND(SUM(M10,P10,S10)/3,3)</f>
        <v>66.055999999999997</v>
      </c>
      <c r="Z10" s="57">
        <v>1</v>
      </c>
    </row>
    <row r="11" spans="1:26" s="22" customFormat="1" ht="39.950000000000003" customHeight="1">
      <c r="A11" s="219">
        <v>2</v>
      </c>
      <c r="B11" s="220"/>
      <c r="C11" s="220"/>
      <c r="D11" s="196" t="s">
        <v>467</v>
      </c>
      <c r="E11" s="197" t="s">
        <v>468</v>
      </c>
      <c r="F11" s="198" t="s">
        <v>38</v>
      </c>
      <c r="G11" s="199" t="s">
        <v>469</v>
      </c>
      <c r="H11" s="197" t="s">
        <v>470</v>
      </c>
      <c r="I11" s="198" t="s">
        <v>273</v>
      </c>
      <c r="J11" s="198" t="s">
        <v>210</v>
      </c>
      <c r="K11" s="237" t="s">
        <v>97</v>
      </c>
      <c r="L11" s="30">
        <v>195</v>
      </c>
      <c r="M11" s="29">
        <f>L11/3-IF($U11=1,0.5,IF($U11=2,3,0))</f>
        <v>65</v>
      </c>
      <c r="N11" s="41">
        <f t="shared" si="0"/>
        <v>2</v>
      </c>
      <c r="O11" s="30">
        <v>195.5</v>
      </c>
      <c r="P11" s="29">
        <f>O11/3-IF($U11=1,0.5,IF($U11=2,3,0))</f>
        <v>65.166666666666671</v>
      </c>
      <c r="Q11" s="41">
        <f t="shared" si="1"/>
        <v>2</v>
      </c>
      <c r="R11" s="30">
        <v>194.5</v>
      </c>
      <c r="S11" s="29">
        <f>R11/3-IF($U11=1,0.5,IF($U11=2,3,0))</f>
        <v>64.833333333333329</v>
      </c>
      <c r="T11" s="41">
        <f t="shared" si="2"/>
        <v>1</v>
      </c>
      <c r="U11" s="219"/>
      <c r="V11" s="221"/>
      <c r="W11" s="30">
        <f t="shared" si="3"/>
        <v>585</v>
      </c>
      <c r="X11" s="221"/>
      <c r="Y11" s="29">
        <f t="shared" si="4"/>
        <v>65</v>
      </c>
      <c r="Z11" s="57">
        <v>1</v>
      </c>
    </row>
    <row r="12" spans="1:26" s="22" customFormat="1" ht="39.950000000000003" customHeight="1">
      <c r="A12" s="219">
        <v>3</v>
      </c>
      <c r="B12" s="220"/>
      <c r="C12" s="220"/>
      <c r="D12" s="196" t="s">
        <v>471</v>
      </c>
      <c r="E12" s="197" t="s">
        <v>472</v>
      </c>
      <c r="F12" s="198" t="s">
        <v>8</v>
      </c>
      <c r="G12" s="199" t="s">
        <v>458</v>
      </c>
      <c r="H12" s="197" t="s">
        <v>459</v>
      </c>
      <c r="I12" s="198" t="s">
        <v>460</v>
      </c>
      <c r="J12" s="198" t="s">
        <v>461</v>
      </c>
      <c r="K12" s="237" t="s">
        <v>473</v>
      </c>
      <c r="L12" s="30">
        <v>188</v>
      </c>
      <c r="M12" s="29">
        <f>L12/3-IF($U12=1,0.5,IF($U12=2,3,0))</f>
        <v>62.666666666666664</v>
      </c>
      <c r="N12" s="41">
        <f t="shared" si="0"/>
        <v>5</v>
      </c>
      <c r="O12" s="30">
        <v>188</v>
      </c>
      <c r="P12" s="29">
        <f>O12/3-IF($U12=1,0.5,IF($U12=2,3,0))</f>
        <v>62.666666666666664</v>
      </c>
      <c r="Q12" s="41">
        <f t="shared" si="1"/>
        <v>3</v>
      </c>
      <c r="R12" s="30">
        <v>192.5</v>
      </c>
      <c r="S12" s="29">
        <f>R12/3-IF($U12=1,0.5,IF($U12=2,3,0))</f>
        <v>64.166666666666671</v>
      </c>
      <c r="T12" s="41">
        <f t="shared" si="2"/>
        <v>2</v>
      </c>
      <c r="U12" s="219"/>
      <c r="V12" s="221"/>
      <c r="W12" s="30">
        <f t="shared" si="3"/>
        <v>568.5</v>
      </c>
      <c r="X12" s="221"/>
      <c r="Y12" s="29">
        <f t="shared" si="4"/>
        <v>63.167000000000002</v>
      </c>
      <c r="Z12" s="57">
        <v>2</v>
      </c>
    </row>
    <row r="13" spans="1:26" s="22" customFormat="1" ht="39.950000000000003" customHeight="1">
      <c r="A13" s="270">
        <v>4</v>
      </c>
      <c r="B13" s="220"/>
      <c r="C13" s="220"/>
      <c r="D13" s="196" t="s">
        <v>474</v>
      </c>
      <c r="E13" s="197" t="s">
        <v>475</v>
      </c>
      <c r="F13" s="198">
        <v>1</v>
      </c>
      <c r="G13" s="199" t="s">
        <v>476</v>
      </c>
      <c r="H13" s="197" t="s">
        <v>477</v>
      </c>
      <c r="I13" s="198" t="s">
        <v>478</v>
      </c>
      <c r="J13" s="198" t="s">
        <v>479</v>
      </c>
      <c r="K13" s="237" t="s">
        <v>480</v>
      </c>
      <c r="L13" s="30">
        <v>194</v>
      </c>
      <c r="M13" s="29">
        <f>L13/3-IF($U13=1,0.5,IF($U13=2,3,0))</f>
        <v>64.166666666666671</v>
      </c>
      <c r="N13" s="41">
        <f t="shared" si="0"/>
        <v>3</v>
      </c>
      <c r="O13" s="30">
        <v>186</v>
      </c>
      <c r="P13" s="29">
        <f>O13/3-IF($U13=1,0.5,IF($U13=2,3,0))</f>
        <v>61.5</v>
      </c>
      <c r="Q13" s="41">
        <f t="shared" si="1"/>
        <v>5</v>
      </c>
      <c r="R13" s="30">
        <v>188.5</v>
      </c>
      <c r="S13" s="29">
        <f>R13/3-IF($U13=1,0.5,IF($U13=2,3,0))</f>
        <v>62.333333333333336</v>
      </c>
      <c r="T13" s="41">
        <f t="shared" si="2"/>
        <v>6</v>
      </c>
      <c r="U13" s="219">
        <v>1</v>
      </c>
      <c r="V13" s="221"/>
      <c r="W13" s="30">
        <f t="shared" si="3"/>
        <v>568.5</v>
      </c>
      <c r="X13" s="221"/>
      <c r="Y13" s="29">
        <f t="shared" si="4"/>
        <v>62.667000000000002</v>
      </c>
      <c r="Z13" s="57">
        <v>2</v>
      </c>
    </row>
    <row r="14" spans="1:26" s="22" customFormat="1" ht="39.950000000000003" customHeight="1">
      <c r="A14" s="270">
        <v>5</v>
      </c>
      <c r="B14" s="220"/>
      <c r="C14" s="220"/>
      <c r="D14" s="196" t="s">
        <v>456</v>
      </c>
      <c r="E14" s="197" t="s">
        <v>457</v>
      </c>
      <c r="F14" s="198" t="s">
        <v>8</v>
      </c>
      <c r="G14" s="199" t="s">
        <v>458</v>
      </c>
      <c r="H14" s="197" t="s">
        <v>459</v>
      </c>
      <c r="I14" s="198" t="s">
        <v>460</v>
      </c>
      <c r="J14" s="198" t="s">
        <v>461</v>
      </c>
      <c r="K14" s="237" t="s">
        <v>473</v>
      </c>
      <c r="L14" s="30">
        <v>188.5</v>
      </c>
      <c r="M14" s="29">
        <f>L14/3-IF($U14=1,0.5,IF($U14=2,3,0))</f>
        <v>62.833333333333336</v>
      </c>
      <c r="N14" s="41">
        <f t="shared" si="0"/>
        <v>4</v>
      </c>
      <c r="O14" s="30">
        <v>183.5</v>
      </c>
      <c r="P14" s="29">
        <f>O14/3-IF($U14=1,0.5,IF($U14=2,3,0))</f>
        <v>61.166666666666664</v>
      </c>
      <c r="Q14" s="41">
        <f t="shared" si="1"/>
        <v>6</v>
      </c>
      <c r="R14" s="30">
        <v>191.5</v>
      </c>
      <c r="S14" s="29">
        <f>R14/3-IF($U14=1,0.5,IF($U14=2,3,0))</f>
        <v>63.833333333333336</v>
      </c>
      <c r="T14" s="41">
        <f t="shared" si="2"/>
        <v>3</v>
      </c>
      <c r="U14" s="219"/>
      <c r="V14" s="221"/>
      <c r="W14" s="30">
        <f t="shared" si="3"/>
        <v>563.5</v>
      </c>
      <c r="X14" s="221"/>
      <c r="Y14" s="29">
        <f t="shared" si="4"/>
        <v>62.610999999999997</v>
      </c>
      <c r="Z14" s="57">
        <v>2</v>
      </c>
    </row>
    <row r="15" spans="1:26" s="22" customFormat="1" ht="39.950000000000003" customHeight="1">
      <c r="A15" s="270">
        <v>6</v>
      </c>
      <c r="B15" s="220"/>
      <c r="C15" s="220"/>
      <c r="D15" s="196" t="s">
        <v>487</v>
      </c>
      <c r="E15" s="197" t="s">
        <v>388</v>
      </c>
      <c r="F15" s="198" t="s">
        <v>8</v>
      </c>
      <c r="G15" s="199" t="s">
        <v>488</v>
      </c>
      <c r="H15" s="197" t="s">
        <v>489</v>
      </c>
      <c r="I15" s="198" t="s">
        <v>490</v>
      </c>
      <c r="J15" s="198" t="s">
        <v>259</v>
      </c>
      <c r="K15" s="237" t="s">
        <v>268</v>
      </c>
      <c r="L15" s="30">
        <v>182</v>
      </c>
      <c r="M15" s="29">
        <f>L15/3-IF($U15=1,0.5,IF($U15=2,1.5,0))</f>
        <v>59.166666666666664</v>
      </c>
      <c r="N15" s="41">
        <f t="shared" si="0"/>
        <v>8</v>
      </c>
      <c r="O15" s="30">
        <v>191</v>
      </c>
      <c r="P15" s="29">
        <f>O15/3-IF($U15=1,0.5,IF($U15=2,1.5,0))</f>
        <v>62.166666666666664</v>
      </c>
      <c r="Q15" s="41">
        <f t="shared" si="1"/>
        <v>4</v>
      </c>
      <c r="R15" s="30">
        <v>192.5</v>
      </c>
      <c r="S15" s="29">
        <f>R15/3-IF($U15=1,0.5,IF($U15=2,1.5,0))</f>
        <v>62.666666666666671</v>
      </c>
      <c r="T15" s="41">
        <f t="shared" si="2"/>
        <v>5</v>
      </c>
      <c r="U15" s="219">
        <v>2</v>
      </c>
      <c r="V15" s="221"/>
      <c r="W15" s="30">
        <f t="shared" si="3"/>
        <v>565.5</v>
      </c>
      <c r="X15" s="221"/>
      <c r="Y15" s="29">
        <f t="shared" si="4"/>
        <v>61.332999999999998</v>
      </c>
      <c r="Z15" s="57">
        <v>3</v>
      </c>
    </row>
    <row r="16" spans="1:26" s="22" customFormat="1" ht="39.950000000000003" customHeight="1">
      <c r="A16" s="270">
        <v>7</v>
      </c>
      <c r="B16" s="220"/>
      <c r="C16" s="220"/>
      <c r="D16" s="196" t="s">
        <v>222</v>
      </c>
      <c r="E16" s="197" t="s">
        <v>214</v>
      </c>
      <c r="F16" s="198" t="s">
        <v>8</v>
      </c>
      <c r="G16" s="199" t="s">
        <v>223</v>
      </c>
      <c r="H16" s="197" t="s">
        <v>215</v>
      </c>
      <c r="I16" s="198" t="s">
        <v>216</v>
      </c>
      <c r="J16" s="198" t="s">
        <v>118</v>
      </c>
      <c r="K16" s="237" t="s">
        <v>78</v>
      </c>
      <c r="L16" s="30">
        <v>187</v>
      </c>
      <c r="M16" s="29">
        <f>L16/3-IF($U16=1,0.5,IF($U16=2,3,0))</f>
        <v>61.833333333333336</v>
      </c>
      <c r="N16" s="41">
        <f t="shared" si="0"/>
        <v>6</v>
      </c>
      <c r="O16" s="30">
        <v>183.5</v>
      </c>
      <c r="P16" s="29">
        <f>O16/3-IF($U16=1,0.5,IF($U16=2,3,0))</f>
        <v>60.666666666666664</v>
      </c>
      <c r="Q16" s="41">
        <f t="shared" si="1"/>
        <v>7</v>
      </c>
      <c r="R16" s="30">
        <v>185.5</v>
      </c>
      <c r="S16" s="29">
        <f>R16/3-IF($U16=1,0.5,IF($U16=2,3,0))</f>
        <v>61.333333333333336</v>
      </c>
      <c r="T16" s="41">
        <f t="shared" si="2"/>
        <v>7</v>
      </c>
      <c r="U16" s="219">
        <v>1</v>
      </c>
      <c r="V16" s="221"/>
      <c r="W16" s="30">
        <f t="shared" si="3"/>
        <v>556</v>
      </c>
      <c r="X16" s="221"/>
      <c r="Y16" s="29">
        <f t="shared" si="4"/>
        <v>61.277999999999999</v>
      </c>
      <c r="Z16" s="57">
        <v>3</v>
      </c>
    </row>
    <row r="17" spans="1:44" s="22" customFormat="1" ht="39.950000000000003" customHeight="1">
      <c r="A17" s="270">
        <v>8</v>
      </c>
      <c r="B17" s="220"/>
      <c r="C17" s="220"/>
      <c r="D17" s="196" t="s">
        <v>481</v>
      </c>
      <c r="E17" s="197" t="s">
        <v>482</v>
      </c>
      <c r="F17" s="198">
        <v>3</v>
      </c>
      <c r="G17" s="199" t="s">
        <v>483</v>
      </c>
      <c r="H17" s="197" t="s">
        <v>484</v>
      </c>
      <c r="I17" s="198" t="s">
        <v>485</v>
      </c>
      <c r="J17" s="198" t="s">
        <v>485</v>
      </c>
      <c r="K17" s="237" t="s">
        <v>486</v>
      </c>
      <c r="L17" s="30">
        <v>184</v>
      </c>
      <c r="M17" s="29">
        <f>L17/3-IF($U17=1,0.5,IF($U17=2,3,0))</f>
        <v>61.333333333333336</v>
      </c>
      <c r="N17" s="41">
        <f t="shared" si="0"/>
        <v>7</v>
      </c>
      <c r="O17" s="30">
        <v>182</v>
      </c>
      <c r="P17" s="29">
        <f>O17/3-IF($U17=1,0.5,IF($U17=2,3,0))</f>
        <v>60.666666666666664</v>
      </c>
      <c r="Q17" s="41">
        <f t="shared" si="1"/>
        <v>7</v>
      </c>
      <c r="R17" s="30">
        <v>181.5</v>
      </c>
      <c r="S17" s="29">
        <f>R17/3-IF($U17=1,0.5,IF($U17=2,3,0))</f>
        <v>60.5</v>
      </c>
      <c r="T17" s="41">
        <f t="shared" si="2"/>
        <v>8</v>
      </c>
      <c r="U17" s="219"/>
      <c r="V17" s="221"/>
      <c r="W17" s="30">
        <f t="shared" si="3"/>
        <v>547.5</v>
      </c>
      <c r="X17" s="221"/>
      <c r="Y17" s="29">
        <f t="shared" si="4"/>
        <v>60.832999999999998</v>
      </c>
      <c r="Z17" s="57">
        <v>3</v>
      </c>
    </row>
    <row r="18" spans="1:44" s="58" customFormat="1" ht="28.5" customHeight="1">
      <c r="A18" s="59"/>
      <c r="B18" s="70"/>
      <c r="C18" s="70"/>
      <c r="D18" s="101"/>
      <c r="E18" s="100"/>
      <c r="F18" s="100"/>
      <c r="G18" s="102"/>
      <c r="H18" s="103"/>
      <c r="I18" s="104"/>
      <c r="J18" s="105"/>
      <c r="K18" s="106"/>
      <c r="L18" s="63"/>
      <c r="M18" s="64"/>
      <c r="N18" s="61"/>
      <c r="O18" s="63"/>
      <c r="P18" s="64"/>
      <c r="Q18" s="61"/>
      <c r="R18" s="63"/>
      <c r="S18" s="64"/>
      <c r="T18" s="61"/>
      <c r="U18" s="65"/>
      <c r="V18" s="62"/>
      <c r="W18" s="63"/>
      <c r="X18" s="62"/>
      <c r="Y18" s="64"/>
      <c r="Z18" s="68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s="27" customFormat="1" ht="33" customHeight="1">
      <c r="A19" s="17"/>
      <c r="B19" s="17"/>
      <c r="C19" s="23"/>
      <c r="D19" s="23" t="s">
        <v>16</v>
      </c>
      <c r="E19" s="23"/>
      <c r="F19" s="23"/>
      <c r="G19" s="23"/>
      <c r="H19" s="24"/>
      <c r="I19" s="25"/>
      <c r="J19" s="24"/>
      <c r="K19" s="99" t="s">
        <v>81</v>
      </c>
      <c r="L19" s="26"/>
      <c r="N19" s="17"/>
      <c r="O19" s="28"/>
      <c r="Q19" s="17"/>
      <c r="R19" s="28"/>
      <c r="T19" s="17"/>
      <c r="U19" s="17"/>
      <c r="V19" s="17"/>
      <c r="W19" s="17"/>
      <c r="X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spans="1:44" s="27" customFormat="1">
      <c r="A20" s="17"/>
      <c r="B20" s="17"/>
      <c r="C20" s="23"/>
      <c r="D20" s="23"/>
      <c r="E20" s="23"/>
      <c r="F20" s="23"/>
      <c r="G20" s="23"/>
      <c r="H20" s="24"/>
      <c r="I20" s="25"/>
      <c r="J20" s="24"/>
      <c r="K20" s="99"/>
      <c r="L20" s="26"/>
      <c r="N20" s="17"/>
      <c r="O20" s="28"/>
      <c r="Q20" s="17"/>
      <c r="R20" s="28"/>
      <c r="T20" s="17"/>
      <c r="U20" s="17"/>
      <c r="V20" s="17"/>
      <c r="W20" s="17"/>
      <c r="X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 ht="33" customHeight="1">
      <c r="D21" s="23" t="s">
        <v>9</v>
      </c>
      <c r="K21" s="2" t="s">
        <v>107</v>
      </c>
    </row>
    <row r="33" spans="11:20">
      <c r="T33" s="27"/>
    </row>
    <row r="34" spans="11:20">
      <c r="T34" s="27"/>
    </row>
    <row r="35" spans="11:20"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20">
      <c r="K1969" s="51"/>
      <c r="T1969" s="27"/>
    </row>
    <row r="1970" spans="11:20">
      <c r="K1970" s="51"/>
      <c r="T1970" s="27"/>
    </row>
    <row r="1971" spans="11:20">
      <c r="K1971" s="51"/>
      <c r="T1971" s="27"/>
    </row>
    <row r="1972" spans="11:20">
      <c r="K1972" s="51"/>
      <c r="T1972" s="27"/>
    </row>
    <row r="1973" spans="11:20">
      <c r="K1973" s="51"/>
      <c r="T1973" s="27"/>
    </row>
    <row r="1974" spans="11:20">
      <c r="K1974" s="51"/>
      <c r="T1974" s="27"/>
    </row>
    <row r="1975" spans="11:20">
      <c r="K1975" s="51"/>
      <c r="T1975" s="27"/>
    </row>
    <row r="1976" spans="11:20">
      <c r="K1976" s="51"/>
    </row>
    <row r="1977" spans="11:20">
      <c r="K1977" s="51"/>
    </row>
    <row r="1978" spans="11:20">
      <c r="K1978" s="51"/>
    </row>
  </sheetData>
  <sortState ref="A10:AR17">
    <sortCondition descending="1" ref="Y10:Y17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1"/>
  <sheetViews>
    <sheetView view="pageBreakPreview" zoomScaleSheetLayoutView="100" workbookViewId="0">
      <selection activeCell="D23" sqref="D23:K25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19.140625" style="17" customWidth="1"/>
    <col min="5" max="5" width="8.28515625" style="17" customWidth="1"/>
    <col min="6" max="6" width="4.7109375" style="17" customWidth="1"/>
    <col min="7" max="7" width="34.85546875" style="17" customWidth="1"/>
    <col min="8" max="8" width="9.28515625" style="17" customWidth="1"/>
    <col min="9" max="9" width="16.140625" style="17" customWidth="1"/>
    <col min="10" max="10" width="12.7109375" style="17" hidden="1" customWidth="1"/>
    <col min="11" max="11" width="23.8554687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54.75" customHeight="1">
      <c r="A1" s="421" t="s">
        <v>724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44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</row>
    <row r="3" spans="1:44" s="18" customFormat="1" ht="15.95" customHeight="1">
      <c r="A3" s="368" t="s">
        <v>17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</row>
    <row r="4" spans="1:44" s="19" customFormat="1" ht="15.95" customHeight="1">
      <c r="A4" s="369" t="s">
        <v>28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</row>
    <row r="5" spans="1:44" s="20" customFormat="1" ht="20.25" customHeight="1">
      <c r="A5" s="370" t="s">
        <v>491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</row>
    <row r="6" spans="1:44" s="3" customFormat="1" ht="19.149999999999999" customHeight="1">
      <c r="A6" s="420" t="s">
        <v>596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</row>
    <row r="7" spans="1:44" s="3" customFormat="1" ht="19.149999999999999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44" s="9" customFormat="1" ht="15" customHeight="1">
      <c r="A8" s="195" t="s">
        <v>68</v>
      </c>
      <c r="B8" s="4"/>
      <c r="C8" s="4"/>
      <c r="D8" s="5"/>
      <c r="E8" s="5"/>
      <c r="F8" s="5"/>
      <c r="G8" s="5"/>
      <c r="H8" s="5"/>
      <c r="I8" s="6"/>
      <c r="J8" s="6"/>
      <c r="K8" s="4"/>
      <c r="L8" s="7"/>
      <c r="M8" s="8"/>
      <c r="O8" s="7"/>
      <c r="P8" s="10"/>
      <c r="R8" s="7"/>
      <c r="S8" s="10"/>
      <c r="Y8" s="195"/>
      <c r="Z8" s="141" t="s">
        <v>241</v>
      </c>
    </row>
    <row r="9" spans="1:44" s="22" customFormat="1" ht="20.100000000000001" customHeight="1">
      <c r="A9" s="417" t="s">
        <v>27</v>
      </c>
      <c r="B9" s="416" t="s">
        <v>2</v>
      </c>
      <c r="C9" s="416"/>
      <c r="D9" s="415" t="s">
        <v>14</v>
      </c>
      <c r="E9" s="415" t="s">
        <v>3</v>
      </c>
      <c r="F9" s="417" t="s">
        <v>13</v>
      </c>
      <c r="G9" s="415" t="s">
        <v>15</v>
      </c>
      <c r="H9" s="415" t="s">
        <v>3</v>
      </c>
      <c r="I9" s="415" t="s">
        <v>4</v>
      </c>
      <c r="J9" s="189"/>
      <c r="K9" s="415" t="s">
        <v>6</v>
      </c>
      <c r="L9" s="414" t="s">
        <v>231</v>
      </c>
      <c r="M9" s="414"/>
      <c r="N9" s="414"/>
      <c r="O9" s="414" t="s">
        <v>18</v>
      </c>
      <c r="P9" s="414"/>
      <c r="Q9" s="414"/>
      <c r="R9" s="414" t="s">
        <v>232</v>
      </c>
      <c r="S9" s="414"/>
      <c r="T9" s="414"/>
      <c r="U9" s="416" t="s">
        <v>19</v>
      </c>
      <c r="V9" s="416" t="s">
        <v>20</v>
      </c>
      <c r="W9" s="417" t="s">
        <v>21</v>
      </c>
      <c r="X9" s="418" t="s">
        <v>22</v>
      </c>
      <c r="Y9" s="419" t="s">
        <v>23</v>
      </c>
      <c r="Z9" s="415" t="s">
        <v>24</v>
      </c>
    </row>
    <row r="10" spans="1:44" s="22" customFormat="1" ht="39.950000000000003" customHeight="1">
      <c r="A10" s="417"/>
      <c r="B10" s="416"/>
      <c r="C10" s="416"/>
      <c r="D10" s="415"/>
      <c r="E10" s="415"/>
      <c r="F10" s="417"/>
      <c r="G10" s="415"/>
      <c r="H10" s="415"/>
      <c r="I10" s="415"/>
      <c r="J10" s="189"/>
      <c r="K10" s="415"/>
      <c r="L10" s="14" t="s">
        <v>25</v>
      </c>
      <c r="M10" s="15" t="s">
        <v>26</v>
      </c>
      <c r="N10" s="16" t="s">
        <v>27</v>
      </c>
      <c r="O10" s="14" t="s">
        <v>25</v>
      </c>
      <c r="P10" s="15" t="s">
        <v>26</v>
      </c>
      <c r="Q10" s="16" t="s">
        <v>27</v>
      </c>
      <c r="R10" s="14" t="s">
        <v>25</v>
      </c>
      <c r="S10" s="15" t="s">
        <v>26</v>
      </c>
      <c r="T10" s="16" t="s">
        <v>27</v>
      </c>
      <c r="U10" s="416"/>
      <c r="V10" s="416"/>
      <c r="W10" s="417"/>
      <c r="X10" s="418"/>
      <c r="Y10" s="419"/>
      <c r="Z10" s="415"/>
    </row>
    <row r="11" spans="1:44" s="22" customFormat="1" ht="57.75" customHeight="1">
      <c r="A11" s="40">
        <v>1</v>
      </c>
      <c r="B11" s="69"/>
      <c r="C11" s="69"/>
      <c r="D11" s="196" t="s">
        <v>429</v>
      </c>
      <c r="E11" s="197" t="s">
        <v>430</v>
      </c>
      <c r="F11" s="198" t="s">
        <v>39</v>
      </c>
      <c r="G11" s="199" t="s">
        <v>492</v>
      </c>
      <c r="H11" s="197" t="s">
        <v>493</v>
      </c>
      <c r="I11" s="198" t="s">
        <v>433</v>
      </c>
      <c r="J11" s="198" t="s">
        <v>210</v>
      </c>
      <c r="K11" s="237" t="s">
        <v>434</v>
      </c>
      <c r="L11" s="30">
        <v>253.5</v>
      </c>
      <c r="M11" s="29">
        <f>L11/3.8-IF($U11=1,2,IF($U11=2,3,0))</f>
        <v>66.71052631578948</v>
      </c>
      <c r="N11" s="41">
        <f>RANK(M11,M$11:M$11,0)</f>
        <v>1</v>
      </c>
      <c r="O11" s="30">
        <v>255</v>
      </c>
      <c r="P11" s="29">
        <f>O11/3.8-IF($U11=1,2,IF($U11=2,3,0))</f>
        <v>67.10526315789474</v>
      </c>
      <c r="Q11" s="41">
        <f>RANK(P11,P$11:P$11,0)</f>
        <v>1</v>
      </c>
      <c r="R11" s="30">
        <v>263.5</v>
      </c>
      <c r="S11" s="29">
        <f>R11/3.8-IF($U11=1,2,IF($U11=2,3,0))</f>
        <v>69.342105263157904</v>
      </c>
      <c r="T11" s="41">
        <f>RANK(S11,S$11:S$11,0)</f>
        <v>1</v>
      </c>
      <c r="U11" s="189"/>
      <c r="V11" s="191"/>
      <c r="W11" s="30">
        <f>L11+O11+R11</f>
        <v>772</v>
      </c>
      <c r="X11" s="191"/>
      <c r="Y11" s="29">
        <f>ROUND(SUM(M11,P11,S11)/3,3)</f>
        <v>67.718999999999994</v>
      </c>
      <c r="Z11" s="57" t="s">
        <v>50</v>
      </c>
    </row>
    <row r="12" spans="1:44" s="58" customFormat="1" ht="38.25" customHeight="1">
      <c r="A12" s="59"/>
      <c r="B12" s="70"/>
      <c r="C12" s="70"/>
      <c r="D12" s="101"/>
      <c r="E12" s="100"/>
      <c r="F12" s="100"/>
      <c r="G12" s="102"/>
      <c r="H12" s="103"/>
      <c r="I12" s="104"/>
      <c r="J12" s="105"/>
      <c r="K12" s="106"/>
      <c r="L12" s="63"/>
      <c r="M12" s="64"/>
      <c r="N12" s="61"/>
      <c r="O12" s="63"/>
      <c r="P12" s="64"/>
      <c r="Q12" s="61"/>
      <c r="R12" s="63"/>
      <c r="S12" s="64"/>
      <c r="T12" s="61"/>
      <c r="U12" s="65"/>
      <c r="V12" s="62"/>
      <c r="W12" s="63"/>
      <c r="X12" s="62"/>
      <c r="Y12" s="64"/>
      <c r="Z12" s="68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s="27" customFormat="1" ht="33" customHeight="1">
      <c r="A13" s="17"/>
      <c r="B13" s="17"/>
      <c r="C13" s="23"/>
      <c r="D13" s="23" t="s">
        <v>16</v>
      </c>
      <c r="E13" s="23"/>
      <c r="F13" s="23"/>
      <c r="G13" s="23"/>
      <c r="H13" s="24"/>
      <c r="I13" s="25"/>
      <c r="J13" s="24"/>
      <c r="K13" s="99" t="s">
        <v>81</v>
      </c>
      <c r="L13" s="26"/>
      <c r="N13" s="17"/>
      <c r="O13" s="28"/>
      <c r="Q13" s="17"/>
      <c r="R13" s="28"/>
      <c r="T13" s="17"/>
      <c r="U13" s="17"/>
      <c r="V13" s="17"/>
      <c r="W13" s="17"/>
      <c r="X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33" customHeight="1">
      <c r="D14" s="23" t="s">
        <v>9</v>
      </c>
      <c r="K14" s="2" t="s">
        <v>107</v>
      </c>
    </row>
    <row r="26" spans="11:20">
      <c r="T26" s="27"/>
    </row>
    <row r="27" spans="11:20">
      <c r="T27" s="27"/>
    </row>
    <row r="28" spans="11:20">
      <c r="T28" s="27"/>
    </row>
    <row r="29" spans="11:20">
      <c r="K29" s="51"/>
      <c r="T29" s="27"/>
    </row>
    <row r="30" spans="11:20">
      <c r="K30" s="51"/>
      <c r="T30" s="27"/>
    </row>
    <row r="31" spans="11:20">
      <c r="K31" s="51"/>
      <c r="T31" s="27"/>
    </row>
    <row r="32" spans="11:20">
      <c r="K32" s="51"/>
      <c r="T32" s="27"/>
    </row>
    <row r="33" spans="11:20">
      <c r="K33" s="51"/>
      <c r="T33" s="27"/>
    </row>
    <row r="34" spans="11:20">
      <c r="K34" s="51"/>
      <c r="T34" s="27"/>
    </row>
    <row r="35" spans="11:20">
      <c r="K35" s="51"/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11">
      <c r="K1969" s="51"/>
    </row>
    <row r="1970" spans="11:11">
      <c r="K1970" s="51"/>
    </row>
    <row r="1971" spans="11:11">
      <c r="K1971" s="51"/>
    </row>
  </sheetData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0"/>
  <sheetViews>
    <sheetView view="pageBreakPreview" zoomScaleSheetLayoutView="100" workbookViewId="0">
      <selection activeCell="D23" sqref="D23:K25"/>
    </sheetView>
  </sheetViews>
  <sheetFormatPr defaultRowHeight="12.75"/>
  <cols>
    <col min="1" max="1" width="4.85546875" style="17" customWidth="1"/>
    <col min="2" max="2" width="4.7109375" style="17" hidden="1" customWidth="1"/>
    <col min="3" max="3" width="7.7109375" style="17" hidden="1" customWidth="1"/>
    <col min="4" max="4" width="19.140625" style="17" customWidth="1"/>
    <col min="5" max="5" width="8.28515625" style="17" customWidth="1"/>
    <col min="6" max="6" width="5.42578125" style="17" customWidth="1"/>
    <col min="7" max="7" width="34.85546875" style="17" customWidth="1"/>
    <col min="8" max="8" width="9.28515625" style="17" customWidth="1"/>
    <col min="9" max="9" width="16.140625" style="17" customWidth="1"/>
    <col min="10" max="10" width="12.7109375" style="17" hidden="1" customWidth="1"/>
    <col min="11" max="11" width="23.8554687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54.75" customHeight="1">
      <c r="A1" s="421" t="s">
        <v>725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44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44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44" s="20" customFormat="1" ht="20.25" customHeight="1">
      <c r="A4" s="370" t="s">
        <v>494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44" s="3" customFormat="1" ht="19.149999999999999" customHeight="1">
      <c r="A5" s="420" t="s">
        <v>596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44" s="3" customFormat="1" ht="19.149999999999999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44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241</v>
      </c>
    </row>
    <row r="8" spans="1:44" s="22" customFormat="1" ht="20.100000000000001" customHeight="1">
      <c r="A8" s="41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189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44" s="22" customFormat="1" ht="39.950000000000003" customHeight="1">
      <c r="A9" s="417"/>
      <c r="B9" s="416"/>
      <c r="C9" s="416"/>
      <c r="D9" s="415"/>
      <c r="E9" s="415"/>
      <c r="F9" s="417"/>
      <c r="G9" s="415"/>
      <c r="H9" s="415"/>
      <c r="I9" s="415"/>
      <c r="J9" s="189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44" s="22" customFormat="1" ht="57.75" customHeight="1">
      <c r="A10" s="210">
        <v>1</v>
      </c>
      <c r="B10" s="69"/>
      <c r="C10" s="230"/>
      <c r="D10" s="196" t="s">
        <v>192</v>
      </c>
      <c r="E10" s="197" t="s">
        <v>86</v>
      </c>
      <c r="F10" s="198" t="s">
        <v>38</v>
      </c>
      <c r="G10" s="199" t="s">
        <v>193</v>
      </c>
      <c r="H10" s="197" t="s">
        <v>87</v>
      </c>
      <c r="I10" s="198" t="s">
        <v>88</v>
      </c>
      <c r="J10" s="198" t="s">
        <v>83</v>
      </c>
      <c r="K10" s="237" t="s">
        <v>51</v>
      </c>
      <c r="L10" s="30">
        <v>224</v>
      </c>
      <c r="M10" s="29">
        <f>L10/3.4-IF($U10=1,2,IF($U10=2,3,0))</f>
        <v>65.882352941176478</v>
      </c>
      <c r="N10" s="41">
        <f>RANK(M10,M$10:M$10,0)</f>
        <v>1</v>
      </c>
      <c r="O10" s="30">
        <v>225</v>
      </c>
      <c r="P10" s="29">
        <f>O10/3.4-IF($U10=1,2,IF($U10=2,3,0))</f>
        <v>66.17647058823529</v>
      </c>
      <c r="Q10" s="41">
        <f>RANK(P10,P$10:P$10,0)</f>
        <v>1</v>
      </c>
      <c r="R10" s="30">
        <v>227</v>
      </c>
      <c r="S10" s="29">
        <f>R10/3.4-IF($U10=1,2,IF($U10=2,3,0))</f>
        <v>66.764705882352942</v>
      </c>
      <c r="T10" s="41">
        <f>RANK(S10,S$10:S$10,0)</f>
        <v>1</v>
      </c>
      <c r="U10" s="189"/>
      <c r="V10" s="191"/>
      <c r="W10" s="30">
        <f>L10+O10+R10</f>
        <v>676</v>
      </c>
      <c r="X10" s="191"/>
      <c r="Y10" s="29">
        <f>ROUND(SUM(M10,P10,S10)/3,3)</f>
        <v>66.275000000000006</v>
      </c>
      <c r="Z10" s="57" t="s">
        <v>50</v>
      </c>
    </row>
    <row r="11" spans="1:44" s="58" customFormat="1" ht="38.25" customHeight="1">
      <c r="A11" s="59"/>
      <c r="B11" s="70"/>
      <c r="C11" s="70"/>
      <c r="D11" s="101"/>
      <c r="E11" s="100"/>
      <c r="F11" s="100"/>
      <c r="G11" s="102"/>
      <c r="H11" s="103"/>
      <c r="I11" s="104"/>
      <c r="J11" s="105"/>
      <c r="K11" s="106"/>
      <c r="L11" s="63"/>
      <c r="M11" s="64"/>
      <c r="N11" s="61"/>
      <c r="O11" s="63"/>
      <c r="P11" s="64"/>
      <c r="Q11" s="61"/>
      <c r="R11" s="63"/>
      <c r="S11" s="64"/>
      <c r="T11" s="61"/>
      <c r="U11" s="65"/>
      <c r="V11" s="62"/>
      <c r="W11" s="63"/>
      <c r="X11" s="62"/>
      <c r="Y11" s="64"/>
      <c r="Z11" s="68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s="27" customFormat="1" ht="33" customHeight="1">
      <c r="A12" s="17"/>
      <c r="B12" s="17"/>
      <c r="C12" s="23"/>
      <c r="D12" s="23" t="s">
        <v>16</v>
      </c>
      <c r="E12" s="23"/>
      <c r="F12" s="23"/>
      <c r="G12" s="23"/>
      <c r="H12" s="24"/>
      <c r="I12" s="25"/>
      <c r="J12" s="24"/>
      <c r="K12" s="99" t="s">
        <v>81</v>
      </c>
      <c r="L12" s="26"/>
      <c r="N12" s="17"/>
      <c r="O12" s="28"/>
      <c r="Q12" s="17"/>
      <c r="R12" s="28"/>
      <c r="T12" s="17"/>
      <c r="U12" s="17"/>
      <c r="V12" s="17"/>
      <c r="W12" s="17"/>
      <c r="X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ht="33" customHeight="1">
      <c r="D13" s="23" t="s">
        <v>9</v>
      </c>
      <c r="K13" s="2" t="s">
        <v>107</v>
      </c>
    </row>
    <row r="25" spans="11:20">
      <c r="T25" s="27"/>
    </row>
    <row r="26" spans="11:20">
      <c r="T26" s="27"/>
    </row>
    <row r="27" spans="11:20">
      <c r="T27" s="27"/>
    </row>
    <row r="28" spans="11:20">
      <c r="K28" s="51"/>
      <c r="T28" s="27"/>
    </row>
    <row r="29" spans="11:20">
      <c r="K29" s="51"/>
      <c r="T29" s="27"/>
    </row>
    <row r="30" spans="11:20">
      <c r="K30" s="51"/>
      <c r="T30" s="27"/>
    </row>
    <row r="31" spans="11:20">
      <c r="K31" s="51"/>
      <c r="T31" s="27"/>
    </row>
    <row r="32" spans="11:20">
      <c r="K32" s="51"/>
      <c r="T32" s="27"/>
    </row>
    <row r="33" spans="11:20">
      <c r="K33" s="51"/>
      <c r="T33" s="27"/>
    </row>
    <row r="34" spans="11:20">
      <c r="K34" s="51"/>
      <c r="T34" s="27"/>
    </row>
    <row r="35" spans="11:20">
      <c r="K35" s="51"/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</row>
    <row r="1969" spans="11:11">
      <c r="K1969" s="51"/>
    </row>
    <row r="1970" spans="11:11">
      <c r="K1970" s="51"/>
    </row>
  </sheetData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3"/>
  <sheetViews>
    <sheetView view="pageBreakPreview" zoomScaleSheetLayoutView="100" workbookViewId="0">
      <selection activeCell="D23" sqref="D23:K25"/>
    </sheetView>
  </sheetViews>
  <sheetFormatPr defaultRowHeight="12.75"/>
  <cols>
    <col min="1" max="1" width="4.85546875" style="17" customWidth="1"/>
    <col min="2" max="2" width="4.7109375" style="17" hidden="1" customWidth="1"/>
    <col min="3" max="3" width="8.42578125" style="17" hidden="1" customWidth="1"/>
    <col min="4" max="4" width="19.140625" style="17" customWidth="1"/>
    <col min="5" max="5" width="8.28515625" style="17" customWidth="1"/>
    <col min="6" max="6" width="5.42578125" style="17" customWidth="1"/>
    <col min="7" max="7" width="34.85546875" style="17" customWidth="1"/>
    <col min="8" max="8" width="9.28515625" style="17" customWidth="1"/>
    <col min="9" max="9" width="16.140625" style="17" customWidth="1"/>
    <col min="10" max="10" width="12.7109375" style="17" hidden="1" customWidth="1"/>
    <col min="11" max="11" width="23.8554687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54.75" customHeight="1">
      <c r="A1" s="421" t="s">
        <v>724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44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</row>
    <row r="3" spans="1:44" s="18" customFormat="1" ht="15.95" customHeight="1">
      <c r="A3" s="368" t="s">
        <v>17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</row>
    <row r="4" spans="1:44" s="19" customFormat="1" ht="15.95" customHeight="1">
      <c r="A4" s="369" t="s">
        <v>28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</row>
    <row r="5" spans="1:44" s="20" customFormat="1" ht="20.25" customHeight="1">
      <c r="A5" s="370" t="s">
        <v>206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</row>
    <row r="6" spans="1:44" s="3" customFormat="1" ht="19.149999999999999" customHeight="1">
      <c r="A6" s="420" t="s">
        <v>596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</row>
    <row r="7" spans="1:44" s="3" customFormat="1" ht="19.149999999999999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44" s="9" customFormat="1" ht="15" customHeight="1">
      <c r="A8" s="195" t="s">
        <v>68</v>
      </c>
      <c r="B8" s="4"/>
      <c r="C8" s="4"/>
      <c r="D8" s="5"/>
      <c r="E8" s="5"/>
      <c r="F8" s="5"/>
      <c r="G8" s="5"/>
      <c r="H8" s="5"/>
      <c r="I8" s="6"/>
      <c r="J8" s="6"/>
      <c r="K8" s="4"/>
      <c r="L8" s="7"/>
      <c r="M8" s="8"/>
      <c r="O8" s="7"/>
      <c r="P8" s="10"/>
      <c r="R8" s="7"/>
      <c r="S8" s="10"/>
      <c r="Y8" s="195"/>
      <c r="Z8" s="141" t="s">
        <v>241</v>
      </c>
    </row>
    <row r="9" spans="1:44" s="22" customFormat="1" ht="20.100000000000001" customHeight="1">
      <c r="A9" s="417" t="s">
        <v>27</v>
      </c>
      <c r="B9" s="416" t="s">
        <v>2</v>
      </c>
      <c r="C9" s="416"/>
      <c r="D9" s="415" t="s">
        <v>14</v>
      </c>
      <c r="E9" s="415" t="s">
        <v>3</v>
      </c>
      <c r="F9" s="417" t="s">
        <v>13</v>
      </c>
      <c r="G9" s="415" t="s">
        <v>15</v>
      </c>
      <c r="H9" s="415" t="s">
        <v>3</v>
      </c>
      <c r="I9" s="415" t="s">
        <v>4</v>
      </c>
      <c r="J9" s="163"/>
      <c r="K9" s="415" t="s">
        <v>6</v>
      </c>
      <c r="L9" s="414" t="s">
        <v>231</v>
      </c>
      <c r="M9" s="414"/>
      <c r="N9" s="414"/>
      <c r="O9" s="414" t="s">
        <v>18</v>
      </c>
      <c r="P9" s="414"/>
      <c r="Q9" s="414"/>
      <c r="R9" s="414" t="s">
        <v>232</v>
      </c>
      <c r="S9" s="414"/>
      <c r="T9" s="414"/>
      <c r="U9" s="416" t="s">
        <v>19</v>
      </c>
      <c r="V9" s="416" t="s">
        <v>20</v>
      </c>
      <c r="W9" s="417" t="s">
        <v>21</v>
      </c>
      <c r="X9" s="418" t="s">
        <v>22</v>
      </c>
      <c r="Y9" s="419" t="s">
        <v>23</v>
      </c>
      <c r="Z9" s="415" t="s">
        <v>24</v>
      </c>
    </row>
    <row r="10" spans="1:44" s="22" customFormat="1" ht="39.950000000000003" customHeight="1">
      <c r="A10" s="417"/>
      <c r="B10" s="416"/>
      <c r="C10" s="416"/>
      <c r="D10" s="415"/>
      <c r="E10" s="415"/>
      <c r="F10" s="417"/>
      <c r="G10" s="415"/>
      <c r="H10" s="415"/>
      <c r="I10" s="415"/>
      <c r="J10" s="163"/>
      <c r="K10" s="415"/>
      <c r="L10" s="14" t="s">
        <v>25</v>
      </c>
      <c r="M10" s="15" t="s">
        <v>26</v>
      </c>
      <c r="N10" s="16" t="s">
        <v>27</v>
      </c>
      <c r="O10" s="14" t="s">
        <v>25</v>
      </c>
      <c r="P10" s="15" t="s">
        <v>26</v>
      </c>
      <c r="Q10" s="16" t="s">
        <v>27</v>
      </c>
      <c r="R10" s="14" t="s">
        <v>25</v>
      </c>
      <c r="S10" s="15" t="s">
        <v>26</v>
      </c>
      <c r="T10" s="16" t="s">
        <v>27</v>
      </c>
      <c r="U10" s="416"/>
      <c r="V10" s="416"/>
      <c r="W10" s="417"/>
      <c r="X10" s="418"/>
      <c r="Y10" s="419"/>
      <c r="Z10" s="415"/>
    </row>
    <row r="11" spans="1:44" s="22" customFormat="1" ht="49.5" customHeight="1">
      <c r="A11" s="40">
        <v>1</v>
      </c>
      <c r="B11" s="69"/>
      <c r="C11" s="267"/>
      <c r="D11" s="196" t="s">
        <v>419</v>
      </c>
      <c r="E11" s="197" t="s">
        <v>420</v>
      </c>
      <c r="F11" s="198" t="s">
        <v>38</v>
      </c>
      <c r="G11" s="199" t="s">
        <v>421</v>
      </c>
      <c r="H11" s="197" t="s">
        <v>422</v>
      </c>
      <c r="I11" s="198" t="s">
        <v>62</v>
      </c>
      <c r="J11" s="198" t="s">
        <v>375</v>
      </c>
      <c r="K11" s="237" t="s">
        <v>147</v>
      </c>
      <c r="L11" s="30">
        <v>216.5</v>
      </c>
      <c r="M11" s="29">
        <f>L11/3.4-IF($U11=1,2,IF($U11=2,3,0))</f>
        <v>63.676470588235297</v>
      </c>
      <c r="N11" s="41">
        <f>RANK(M11,M$11:M$12,0)</f>
        <v>1</v>
      </c>
      <c r="O11" s="30">
        <v>229.5</v>
      </c>
      <c r="P11" s="29">
        <f>O11/3.4-IF($U11=1,2,IF($U11=2,3,0))</f>
        <v>67.5</v>
      </c>
      <c r="Q11" s="41">
        <f>RANK(P11,P$11:P$12,0)</f>
        <v>1</v>
      </c>
      <c r="R11" s="30">
        <v>231.5</v>
      </c>
      <c r="S11" s="29">
        <f>R11/3.4-IF($U11=1,2,IF($U11=2,3,0))</f>
        <v>68.088235294117652</v>
      </c>
      <c r="T11" s="41">
        <f>RANK(S11,S$11:S$12,0)</f>
        <v>1</v>
      </c>
      <c r="U11" s="219"/>
      <c r="V11" s="221"/>
      <c r="W11" s="30">
        <f>L11+O11+R11</f>
        <v>677.5</v>
      </c>
      <c r="X11" s="221"/>
      <c r="Y11" s="29">
        <f>ROUND(SUM(M11,P11,S11)/3,3)</f>
        <v>66.421999999999997</v>
      </c>
      <c r="Z11" s="57" t="s">
        <v>50</v>
      </c>
    </row>
    <row r="12" spans="1:44" s="22" customFormat="1" ht="49.5" customHeight="1">
      <c r="A12" s="40">
        <v>2</v>
      </c>
      <c r="B12" s="271"/>
      <c r="C12" s="231"/>
      <c r="D12" s="196" t="s">
        <v>495</v>
      </c>
      <c r="E12" s="197" t="s">
        <v>496</v>
      </c>
      <c r="F12" s="198" t="s">
        <v>38</v>
      </c>
      <c r="G12" s="199" t="s">
        <v>497</v>
      </c>
      <c r="H12" s="197" t="s">
        <v>498</v>
      </c>
      <c r="I12" s="198" t="s">
        <v>499</v>
      </c>
      <c r="J12" s="198" t="s">
        <v>108</v>
      </c>
      <c r="K12" s="237" t="s">
        <v>51</v>
      </c>
      <c r="L12" s="30">
        <v>198.5</v>
      </c>
      <c r="M12" s="29">
        <f>L12/3.4-IF($U12=1,2,IF($U12=2,3,0))</f>
        <v>58.382352941176471</v>
      </c>
      <c r="N12" s="41">
        <f>RANK(M12,M$11:M$12,0)</f>
        <v>2</v>
      </c>
      <c r="O12" s="30">
        <v>213.5</v>
      </c>
      <c r="P12" s="29">
        <f>O12/3.4-IF($U12=1,2,IF($U12=2,3,0))</f>
        <v>62.794117647058826</v>
      </c>
      <c r="Q12" s="41">
        <f>RANK(P12,P$11:P$12,0)</f>
        <v>2</v>
      </c>
      <c r="R12" s="30">
        <v>194.5</v>
      </c>
      <c r="S12" s="29">
        <f>R12/3.4-IF($U12=1,2,IF($U12=2,3,0))</f>
        <v>57.205882352941181</v>
      </c>
      <c r="T12" s="41">
        <f>RANK(S12,S$11:S$12,0)</f>
        <v>2</v>
      </c>
      <c r="U12" s="163"/>
      <c r="V12" s="164"/>
      <c r="W12" s="30">
        <f>L12+O12+R12</f>
        <v>606.5</v>
      </c>
      <c r="X12" s="164"/>
      <c r="Y12" s="29">
        <f>ROUND(SUM(M12,P12,S12)/3,3)</f>
        <v>59.460999999999999</v>
      </c>
      <c r="Z12" s="57" t="s">
        <v>50</v>
      </c>
    </row>
    <row r="13" spans="1:44" s="58" customFormat="1" ht="38.25" customHeight="1">
      <c r="A13" s="59"/>
      <c r="B13" s="70"/>
      <c r="C13" s="70"/>
      <c r="D13" s="101"/>
      <c r="E13" s="100"/>
      <c r="F13" s="100"/>
      <c r="G13" s="102"/>
      <c r="H13" s="103"/>
      <c r="I13" s="104"/>
      <c r="J13" s="105"/>
      <c r="K13" s="106"/>
      <c r="L13" s="63"/>
      <c r="M13" s="64"/>
      <c r="N13" s="61"/>
      <c r="O13" s="63"/>
      <c r="P13" s="64"/>
      <c r="Q13" s="61"/>
      <c r="R13" s="63"/>
      <c r="S13" s="64"/>
      <c r="T13" s="61"/>
      <c r="U13" s="65"/>
      <c r="V13" s="62"/>
      <c r="W13" s="63"/>
      <c r="X13" s="62"/>
      <c r="Y13" s="64"/>
      <c r="Z13" s="68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s="27" customFormat="1" ht="33" customHeight="1">
      <c r="A14" s="17"/>
      <c r="B14" s="17"/>
      <c r="C14" s="23"/>
      <c r="D14" s="23" t="s">
        <v>16</v>
      </c>
      <c r="E14" s="23"/>
      <c r="F14" s="23"/>
      <c r="G14" s="23"/>
      <c r="H14" s="24"/>
      <c r="I14" s="25"/>
      <c r="J14" s="24"/>
      <c r="K14" s="99" t="s">
        <v>81</v>
      </c>
      <c r="L14" s="26"/>
      <c r="N14" s="17"/>
      <c r="O14" s="28"/>
      <c r="Q14" s="17"/>
      <c r="R14" s="28"/>
      <c r="T14" s="17"/>
      <c r="U14" s="17"/>
      <c r="V14" s="17"/>
      <c r="W14" s="17"/>
      <c r="X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s="27" customFormat="1" ht="19.5" hidden="1" customHeight="1">
      <c r="A15" s="17"/>
      <c r="B15" s="17"/>
      <c r="C15" s="23"/>
      <c r="D15" s="23"/>
      <c r="E15" s="23"/>
      <c r="F15" s="23"/>
      <c r="G15" s="23"/>
      <c r="H15" s="24"/>
      <c r="I15" s="25"/>
      <c r="J15" s="24"/>
      <c r="K15" s="99"/>
      <c r="L15" s="26"/>
      <c r="N15" s="17"/>
      <c r="O15" s="28"/>
      <c r="Q15" s="17"/>
      <c r="R15" s="28"/>
      <c r="T15" s="17"/>
      <c r="U15" s="17"/>
      <c r="V15" s="17"/>
      <c r="W15" s="17"/>
      <c r="X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ht="33" customHeight="1">
      <c r="D16" s="23" t="s">
        <v>9</v>
      </c>
      <c r="K16" s="2" t="s">
        <v>107</v>
      </c>
    </row>
    <row r="28" spans="11:20">
      <c r="T28" s="27"/>
    </row>
    <row r="29" spans="11:20">
      <c r="T29" s="27"/>
    </row>
    <row r="30" spans="11:20">
      <c r="T30" s="27"/>
    </row>
    <row r="31" spans="11:20">
      <c r="K31" s="51"/>
      <c r="T31" s="27"/>
    </row>
    <row r="32" spans="11:20">
      <c r="K32" s="51"/>
      <c r="T32" s="27"/>
    </row>
    <row r="33" spans="11:20">
      <c r="K33" s="51"/>
      <c r="T33" s="27"/>
    </row>
    <row r="34" spans="11:20">
      <c r="K34" s="51"/>
      <c r="T34" s="27"/>
    </row>
    <row r="35" spans="11:20">
      <c r="K35" s="51"/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20">
      <c r="K1969" s="51"/>
      <c r="T1969" s="27"/>
    </row>
    <row r="1970" spans="11:20">
      <c r="K1970" s="51"/>
      <c r="T1970" s="27"/>
    </row>
    <row r="1971" spans="11:20">
      <c r="K1971" s="51"/>
    </row>
    <row r="1972" spans="11:20">
      <c r="K1972" s="51"/>
    </row>
    <row r="1973" spans="11:20">
      <c r="K1973" s="51"/>
    </row>
  </sheetData>
  <sortState ref="A11:AR12">
    <sortCondition descending="1" ref="Y11:Y12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3"/>
  <sheetViews>
    <sheetView view="pageBreakPreview" zoomScaleSheetLayoutView="100" workbookViewId="0">
      <selection activeCell="D23" sqref="D23:K25"/>
    </sheetView>
  </sheetViews>
  <sheetFormatPr defaultRowHeight="12.75"/>
  <cols>
    <col min="1" max="1" width="4.85546875" style="17" customWidth="1"/>
    <col min="2" max="2" width="4.7109375" style="17" hidden="1" customWidth="1"/>
    <col min="3" max="3" width="4.85546875" style="17" hidden="1" customWidth="1"/>
    <col min="4" max="4" width="19.140625" style="17" customWidth="1"/>
    <col min="5" max="5" width="8.28515625" style="17" customWidth="1"/>
    <col min="6" max="6" width="4.7109375" style="17" customWidth="1"/>
    <col min="7" max="7" width="34.85546875" style="17" customWidth="1"/>
    <col min="8" max="8" width="9.28515625" style="17" customWidth="1"/>
    <col min="9" max="9" width="16.140625" style="17" customWidth="1"/>
    <col min="10" max="10" width="12.7109375" style="17" hidden="1" customWidth="1"/>
    <col min="11" max="11" width="25.140625" style="17" customWidth="1"/>
    <col min="12" max="12" width="6.140625" style="28" customWidth="1"/>
    <col min="13" max="13" width="9.140625" style="27" customWidth="1"/>
    <col min="14" max="14" width="3.7109375" style="17" customWidth="1"/>
    <col min="15" max="15" width="6.28515625" style="28" customWidth="1"/>
    <col min="16" max="16" width="8.85546875" style="27" customWidth="1"/>
    <col min="17" max="17" width="3.7109375" style="17" customWidth="1"/>
    <col min="18" max="18" width="6.28515625" style="28" customWidth="1"/>
    <col min="19" max="19" width="9.140625" style="27" customWidth="1"/>
    <col min="20" max="20" width="3.7109375" style="17" customWidth="1"/>
    <col min="21" max="22" width="4.85546875" style="17" customWidth="1"/>
    <col min="23" max="23" width="6.42578125" style="17" customWidth="1"/>
    <col min="24" max="24" width="6.28515625" style="17" hidden="1" customWidth="1"/>
    <col min="25" max="25" width="8.7109375" style="27" customWidth="1"/>
    <col min="26" max="26" width="7.5703125" style="17" customWidth="1"/>
    <col min="27" max="16384" width="9.140625" style="17"/>
  </cols>
  <sheetData>
    <row r="1" spans="1:44" ht="54.75" customHeight="1">
      <c r="A1" s="421" t="s">
        <v>724</v>
      </c>
      <c r="B1" s="421"/>
      <c r="C1" s="421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44" s="18" customFormat="1" ht="15.95" customHeight="1">
      <c r="A2" s="368" t="s">
        <v>17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44" s="19" customFormat="1" ht="15.95" customHeight="1">
      <c r="A3" s="369" t="s">
        <v>28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</row>
    <row r="4" spans="1:44" s="20" customFormat="1" ht="20.25" customHeight="1">
      <c r="A4" s="370" t="s">
        <v>205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</row>
    <row r="5" spans="1:44" s="3" customFormat="1" ht="19.149999999999999" customHeight="1">
      <c r="A5" s="420" t="s">
        <v>596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</row>
    <row r="6" spans="1:44" s="3" customFormat="1" ht="19.149999999999999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44" s="9" customFormat="1" ht="15" customHeight="1">
      <c r="A7" s="195" t="s">
        <v>68</v>
      </c>
      <c r="B7" s="4"/>
      <c r="C7" s="4"/>
      <c r="D7" s="5"/>
      <c r="E7" s="5"/>
      <c r="F7" s="5"/>
      <c r="G7" s="5"/>
      <c r="H7" s="5"/>
      <c r="I7" s="6"/>
      <c r="J7" s="6"/>
      <c r="K7" s="4"/>
      <c r="L7" s="7"/>
      <c r="M7" s="8"/>
      <c r="O7" s="7"/>
      <c r="P7" s="10"/>
      <c r="R7" s="7"/>
      <c r="S7" s="10"/>
      <c r="Y7" s="195"/>
      <c r="Z7" s="141" t="s">
        <v>241</v>
      </c>
    </row>
    <row r="8" spans="1:44" s="22" customFormat="1" ht="20.100000000000001" customHeight="1">
      <c r="A8" s="417" t="s">
        <v>27</v>
      </c>
      <c r="B8" s="416" t="s">
        <v>2</v>
      </c>
      <c r="C8" s="416"/>
      <c r="D8" s="415" t="s">
        <v>14</v>
      </c>
      <c r="E8" s="415" t="s">
        <v>3</v>
      </c>
      <c r="F8" s="417" t="s">
        <v>13</v>
      </c>
      <c r="G8" s="415" t="s">
        <v>15</v>
      </c>
      <c r="H8" s="415" t="s">
        <v>3</v>
      </c>
      <c r="I8" s="415" t="s">
        <v>4</v>
      </c>
      <c r="J8" s="219"/>
      <c r="K8" s="415" t="s">
        <v>6</v>
      </c>
      <c r="L8" s="414" t="s">
        <v>231</v>
      </c>
      <c r="M8" s="414"/>
      <c r="N8" s="414"/>
      <c r="O8" s="414" t="s">
        <v>18</v>
      </c>
      <c r="P8" s="414"/>
      <c r="Q8" s="414"/>
      <c r="R8" s="414" t="s">
        <v>232</v>
      </c>
      <c r="S8" s="414"/>
      <c r="T8" s="414"/>
      <c r="U8" s="416" t="s">
        <v>19</v>
      </c>
      <c r="V8" s="416" t="s">
        <v>20</v>
      </c>
      <c r="W8" s="417" t="s">
        <v>21</v>
      </c>
      <c r="X8" s="418" t="s">
        <v>22</v>
      </c>
      <c r="Y8" s="419" t="s">
        <v>23</v>
      </c>
      <c r="Z8" s="415" t="s">
        <v>24</v>
      </c>
    </row>
    <row r="9" spans="1:44" s="22" customFormat="1" ht="39.950000000000003" customHeight="1">
      <c r="A9" s="417"/>
      <c r="B9" s="416"/>
      <c r="C9" s="416"/>
      <c r="D9" s="415"/>
      <c r="E9" s="415"/>
      <c r="F9" s="417"/>
      <c r="G9" s="415"/>
      <c r="H9" s="415"/>
      <c r="I9" s="415"/>
      <c r="J9" s="219"/>
      <c r="K9" s="415"/>
      <c r="L9" s="14" t="s">
        <v>25</v>
      </c>
      <c r="M9" s="15" t="s">
        <v>26</v>
      </c>
      <c r="N9" s="16" t="s">
        <v>27</v>
      </c>
      <c r="O9" s="14" t="s">
        <v>25</v>
      </c>
      <c r="P9" s="15" t="s">
        <v>26</v>
      </c>
      <c r="Q9" s="16" t="s">
        <v>27</v>
      </c>
      <c r="R9" s="14" t="s">
        <v>25</v>
      </c>
      <c r="S9" s="15" t="s">
        <v>26</v>
      </c>
      <c r="T9" s="16" t="s">
        <v>27</v>
      </c>
      <c r="U9" s="416"/>
      <c r="V9" s="416"/>
      <c r="W9" s="417"/>
      <c r="X9" s="418"/>
      <c r="Y9" s="419"/>
      <c r="Z9" s="415"/>
    </row>
    <row r="10" spans="1:44" s="22" customFormat="1" ht="57.75" customHeight="1">
      <c r="A10" s="40">
        <v>1</v>
      </c>
      <c r="B10" s="69"/>
      <c r="C10" s="69"/>
      <c r="D10" s="196" t="s">
        <v>408</v>
      </c>
      <c r="E10" s="197" t="s">
        <v>409</v>
      </c>
      <c r="F10" s="198" t="s">
        <v>39</v>
      </c>
      <c r="G10" s="199" t="s">
        <v>410</v>
      </c>
      <c r="H10" s="197" t="s">
        <v>411</v>
      </c>
      <c r="I10" s="198" t="s">
        <v>62</v>
      </c>
      <c r="J10" s="198" t="s">
        <v>375</v>
      </c>
      <c r="K10" s="237" t="s">
        <v>147</v>
      </c>
      <c r="L10" s="30">
        <v>307.5</v>
      </c>
      <c r="M10" s="29">
        <f>L10/4.6-IF($U10=1,2,IF($U10=2,3,0))</f>
        <v>66.84782608695653</v>
      </c>
      <c r="N10" s="41">
        <f>RANK(M10,M$10:M$13,0)</f>
        <v>2</v>
      </c>
      <c r="O10" s="30">
        <v>315</v>
      </c>
      <c r="P10" s="29">
        <f>O10/4.6-IF($U10=1,2,IF($U10=2,3,0))</f>
        <v>68.478260869565219</v>
      </c>
      <c r="Q10" s="41">
        <f>RANK(P10,P$10:P$13,0)</f>
        <v>1</v>
      </c>
      <c r="R10" s="30">
        <v>314</v>
      </c>
      <c r="S10" s="29">
        <f>R10/4.6-IF($U10=1,2,IF($U10=2,3,0))</f>
        <v>68.260869565217391</v>
      </c>
      <c r="T10" s="41">
        <f>RANK(S10,S$10:S$13,0)</f>
        <v>1</v>
      </c>
      <c r="U10" s="219"/>
      <c r="V10" s="221"/>
      <c r="W10" s="30">
        <f>L10+O10+R10</f>
        <v>936.5</v>
      </c>
      <c r="X10" s="221"/>
      <c r="Y10" s="29">
        <f>ROUND(SUM(M10,P10,S10)/3,3)</f>
        <v>67.861999999999995</v>
      </c>
      <c r="Z10" s="57" t="s">
        <v>221</v>
      </c>
    </row>
    <row r="11" spans="1:44" s="22" customFormat="1" ht="57.75" customHeight="1">
      <c r="A11" s="40">
        <v>2</v>
      </c>
      <c r="B11" s="69"/>
      <c r="C11" s="69"/>
      <c r="D11" s="196" t="s">
        <v>113</v>
      </c>
      <c r="E11" s="197" t="s">
        <v>84</v>
      </c>
      <c r="F11" s="198" t="s">
        <v>39</v>
      </c>
      <c r="G11" s="199" t="s">
        <v>412</v>
      </c>
      <c r="H11" s="197" t="s">
        <v>413</v>
      </c>
      <c r="I11" s="198" t="s">
        <v>62</v>
      </c>
      <c r="J11" s="198" t="s">
        <v>375</v>
      </c>
      <c r="K11" s="237" t="s">
        <v>147</v>
      </c>
      <c r="L11" s="30">
        <v>309</v>
      </c>
      <c r="M11" s="29">
        <f>L11/4.6-IF($U11=1,2,IF($U11=2,3,0))</f>
        <v>67.173913043478265</v>
      </c>
      <c r="N11" s="41">
        <f>RANK(M11,M$10:M$13,0)</f>
        <v>1</v>
      </c>
      <c r="O11" s="30">
        <v>304</v>
      </c>
      <c r="P11" s="29">
        <f>O11/4.6-IF($U11=1,2,IF($U11=2,3,0))</f>
        <v>66.08695652173914</v>
      </c>
      <c r="Q11" s="41">
        <f>RANK(P11,P$10:P$13,0)</f>
        <v>2</v>
      </c>
      <c r="R11" s="30">
        <v>307.5</v>
      </c>
      <c r="S11" s="29">
        <f>R11/4.6-IF($U11=1,2,IF($U11=2,3,0))</f>
        <v>66.84782608695653</v>
      </c>
      <c r="T11" s="41">
        <f>RANK(S11,S$10:S$13,0)</f>
        <v>2</v>
      </c>
      <c r="U11" s="219"/>
      <c r="V11" s="221"/>
      <c r="W11" s="30">
        <f>L11+O11+R11</f>
        <v>920.5</v>
      </c>
      <c r="X11" s="221"/>
      <c r="Y11" s="29">
        <f>ROUND(SUM(M11,P11,S11)/3,3)</f>
        <v>66.703000000000003</v>
      </c>
      <c r="Z11" s="57" t="s">
        <v>221</v>
      </c>
    </row>
    <row r="12" spans="1:44" s="22" customFormat="1" ht="57.75" customHeight="1">
      <c r="A12" s="40">
        <v>3</v>
      </c>
      <c r="B12" s="69"/>
      <c r="C12" s="69"/>
      <c r="D12" s="196" t="s">
        <v>429</v>
      </c>
      <c r="E12" s="197" t="s">
        <v>430</v>
      </c>
      <c r="F12" s="198" t="s">
        <v>39</v>
      </c>
      <c r="G12" s="199" t="s">
        <v>431</v>
      </c>
      <c r="H12" s="197" t="s">
        <v>432</v>
      </c>
      <c r="I12" s="198" t="s">
        <v>433</v>
      </c>
      <c r="J12" s="198" t="s">
        <v>210</v>
      </c>
      <c r="K12" s="237" t="s">
        <v>434</v>
      </c>
      <c r="L12" s="30">
        <v>295</v>
      </c>
      <c r="M12" s="29">
        <f>L12/4.6-IF($U12=1,2,IF($U12=2,3,0))</f>
        <v>64.130434782608702</v>
      </c>
      <c r="N12" s="41">
        <f>RANK(M12,M$10:M$13,0)</f>
        <v>3</v>
      </c>
      <c r="O12" s="30">
        <v>292.5</v>
      </c>
      <c r="P12" s="29">
        <f>O12/4.6-IF($U12=1,2,IF($U12=2,3,0))</f>
        <v>63.586956521739133</v>
      </c>
      <c r="Q12" s="41">
        <f>RANK(P12,P$10:P$13,0)</f>
        <v>4</v>
      </c>
      <c r="R12" s="30">
        <v>293.5</v>
      </c>
      <c r="S12" s="29">
        <f>R12/4.6-IF($U12=1,2,IF($U12=2,3,0))</f>
        <v>63.804347826086961</v>
      </c>
      <c r="T12" s="41">
        <f>RANK(S12,S$10:S$13,0)</f>
        <v>3</v>
      </c>
      <c r="U12" s="219"/>
      <c r="V12" s="221"/>
      <c r="W12" s="30">
        <f>L12+O12+R12</f>
        <v>881</v>
      </c>
      <c r="X12" s="221"/>
      <c r="Y12" s="29">
        <f>ROUND(SUM(M12,P12,S12)/3,3)</f>
        <v>63.841000000000001</v>
      </c>
      <c r="Z12" s="57" t="s">
        <v>221</v>
      </c>
    </row>
    <row r="13" spans="1:44" s="22" customFormat="1" ht="57.75" customHeight="1">
      <c r="A13" s="40">
        <v>4</v>
      </c>
      <c r="B13" s="69"/>
      <c r="C13" s="69"/>
      <c r="D13" s="196" t="s">
        <v>211</v>
      </c>
      <c r="E13" s="197" t="s">
        <v>207</v>
      </c>
      <c r="F13" s="198" t="s">
        <v>8</v>
      </c>
      <c r="G13" s="199" t="s">
        <v>212</v>
      </c>
      <c r="H13" s="197" t="s">
        <v>208</v>
      </c>
      <c r="I13" s="198" t="s">
        <v>209</v>
      </c>
      <c r="J13" s="198" t="s">
        <v>210</v>
      </c>
      <c r="K13" s="237" t="s">
        <v>97</v>
      </c>
      <c r="L13" s="30">
        <v>289</v>
      </c>
      <c r="M13" s="29">
        <f>L13/4.6-IF($U13=1,2,IF($U13=2,3,0))</f>
        <v>62.826086956521742</v>
      </c>
      <c r="N13" s="41">
        <f>RANK(M13,M$10:M$13,0)</f>
        <v>4</v>
      </c>
      <c r="O13" s="30">
        <v>293.5</v>
      </c>
      <c r="P13" s="29">
        <f>O13/4.6-IF($U13=1,2,IF($U13=2,3,0))</f>
        <v>63.804347826086961</v>
      </c>
      <c r="Q13" s="41">
        <f>RANK(P13,P$10:P$13,0)</f>
        <v>3</v>
      </c>
      <c r="R13" s="30">
        <v>292.5</v>
      </c>
      <c r="S13" s="29">
        <f>R13/4.6-IF($U13=1,2,IF($U13=2,3,0))</f>
        <v>63.586956521739133</v>
      </c>
      <c r="T13" s="41">
        <f>RANK(S13,S$10:S$13,0)</f>
        <v>4</v>
      </c>
      <c r="U13" s="219"/>
      <c r="V13" s="221"/>
      <c r="W13" s="30">
        <f>L13+O13+R13</f>
        <v>875</v>
      </c>
      <c r="X13" s="221"/>
      <c r="Y13" s="29">
        <f>ROUND(SUM(M13,P13,S13)/3,3)</f>
        <v>63.405999999999999</v>
      </c>
      <c r="Z13" s="57" t="s">
        <v>221</v>
      </c>
    </row>
    <row r="14" spans="1:44" s="58" customFormat="1" ht="24.75" customHeight="1">
      <c r="A14" s="59"/>
      <c r="B14" s="70"/>
      <c r="C14" s="70"/>
      <c r="D14" s="101"/>
      <c r="E14" s="100"/>
      <c r="F14" s="100"/>
      <c r="G14" s="102"/>
      <c r="H14" s="103"/>
      <c r="I14" s="104"/>
      <c r="J14" s="105"/>
      <c r="K14" s="106"/>
      <c r="L14" s="63"/>
      <c r="M14" s="64"/>
      <c r="N14" s="61"/>
      <c r="O14" s="63"/>
      <c r="P14" s="64"/>
      <c r="Q14" s="61"/>
      <c r="R14" s="63"/>
      <c r="S14" s="64"/>
      <c r="T14" s="61"/>
      <c r="U14" s="65"/>
      <c r="V14" s="62"/>
      <c r="W14" s="63"/>
      <c r="X14" s="62"/>
      <c r="Y14" s="64"/>
      <c r="Z14" s="68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s="27" customFormat="1" ht="33" customHeight="1">
      <c r="A15" s="17"/>
      <c r="B15" s="17"/>
      <c r="C15" s="23"/>
      <c r="D15" s="23" t="s">
        <v>16</v>
      </c>
      <c r="E15" s="23"/>
      <c r="F15" s="23"/>
      <c r="G15" s="23"/>
      <c r="H15" s="24"/>
      <c r="I15" s="25"/>
      <c r="J15" s="24"/>
      <c r="K15" s="99" t="s">
        <v>81</v>
      </c>
      <c r="L15" s="26"/>
      <c r="N15" s="17"/>
      <c r="O15" s="28"/>
      <c r="Q15" s="17"/>
      <c r="R15" s="28"/>
      <c r="T15" s="17"/>
      <c r="U15" s="17"/>
      <c r="V15" s="17"/>
      <c r="W15" s="17"/>
      <c r="X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ht="33" customHeight="1">
      <c r="D16" s="23" t="s">
        <v>9</v>
      </c>
      <c r="K16" s="2" t="s">
        <v>107</v>
      </c>
    </row>
    <row r="28" spans="11:20">
      <c r="T28" s="27"/>
    </row>
    <row r="29" spans="11:20">
      <c r="T29" s="27"/>
    </row>
    <row r="30" spans="11:20">
      <c r="T30" s="27"/>
    </row>
    <row r="31" spans="11:20">
      <c r="K31" s="51"/>
      <c r="T31" s="27"/>
    </row>
    <row r="32" spans="11:20">
      <c r="K32" s="51"/>
      <c r="T32" s="27"/>
    </row>
    <row r="33" spans="11:20">
      <c r="K33" s="51"/>
      <c r="T33" s="27"/>
    </row>
    <row r="34" spans="11:20">
      <c r="K34" s="51"/>
      <c r="T34" s="27"/>
    </row>
    <row r="35" spans="11:20">
      <c r="K35" s="51"/>
      <c r="T35" s="27"/>
    </row>
    <row r="36" spans="11:20">
      <c r="K36" s="51"/>
      <c r="T36" s="27"/>
    </row>
    <row r="37" spans="11:20">
      <c r="K37" s="51"/>
      <c r="T37" s="27"/>
    </row>
    <row r="38" spans="11:20">
      <c r="K38" s="51"/>
      <c r="T38" s="27"/>
    </row>
    <row r="39" spans="11:20">
      <c r="K39" s="51"/>
      <c r="T39" s="27"/>
    </row>
    <row r="40" spans="11:20">
      <c r="K40" s="51"/>
      <c r="T40" s="27"/>
    </row>
    <row r="41" spans="11:20">
      <c r="K41" s="51"/>
      <c r="T41" s="27"/>
    </row>
    <row r="42" spans="11:20">
      <c r="K42" s="51"/>
      <c r="T42" s="27"/>
    </row>
    <row r="43" spans="11:20">
      <c r="K43" s="51"/>
      <c r="T43" s="27"/>
    </row>
    <row r="44" spans="11:20">
      <c r="K44" s="51"/>
      <c r="T44" s="27"/>
    </row>
    <row r="45" spans="11:20">
      <c r="K45" s="51"/>
      <c r="T45" s="27"/>
    </row>
    <row r="46" spans="11:20">
      <c r="K46" s="51"/>
      <c r="T46" s="27"/>
    </row>
    <row r="47" spans="11:20">
      <c r="K47" s="51"/>
      <c r="T47" s="27"/>
    </row>
    <row r="48" spans="11:20">
      <c r="K48" s="51"/>
      <c r="T48" s="27"/>
    </row>
    <row r="49" spans="11:20">
      <c r="K49" s="51"/>
      <c r="T49" s="27"/>
    </row>
    <row r="50" spans="11:20">
      <c r="K50" s="51"/>
      <c r="T50" s="27"/>
    </row>
    <row r="51" spans="11:20">
      <c r="K51" s="51"/>
      <c r="T51" s="27"/>
    </row>
    <row r="52" spans="11:20">
      <c r="K52" s="51"/>
      <c r="T52" s="27"/>
    </row>
    <row r="53" spans="11:20">
      <c r="K53" s="51"/>
      <c r="T53" s="27"/>
    </row>
    <row r="54" spans="11:20">
      <c r="K54" s="51"/>
      <c r="T54" s="27"/>
    </row>
    <row r="55" spans="11:20">
      <c r="K55" s="51"/>
      <c r="T55" s="27"/>
    </row>
    <row r="56" spans="11:20">
      <c r="K56" s="51"/>
      <c r="T56" s="27"/>
    </row>
    <row r="57" spans="11:20">
      <c r="K57" s="51"/>
      <c r="T57" s="27"/>
    </row>
    <row r="58" spans="11:20">
      <c r="K58" s="51"/>
      <c r="T58" s="27"/>
    </row>
    <row r="59" spans="11:20">
      <c r="K59" s="51"/>
      <c r="T59" s="27"/>
    </row>
    <row r="60" spans="11:20">
      <c r="K60" s="51"/>
      <c r="T60" s="27"/>
    </row>
    <row r="61" spans="11:20">
      <c r="K61" s="51"/>
      <c r="T61" s="27"/>
    </row>
    <row r="62" spans="11:20">
      <c r="K62" s="51"/>
      <c r="T62" s="27"/>
    </row>
    <row r="63" spans="11:20">
      <c r="K63" s="51"/>
      <c r="T63" s="27"/>
    </row>
    <row r="64" spans="11:20">
      <c r="K64" s="51"/>
      <c r="T64" s="27"/>
    </row>
    <row r="65" spans="11:20">
      <c r="K65" s="51"/>
      <c r="T65" s="27"/>
    </row>
    <row r="66" spans="11:20">
      <c r="K66" s="51"/>
      <c r="T66" s="27"/>
    </row>
    <row r="67" spans="11:20">
      <c r="K67" s="51"/>
      <c r="T67" s="27"/>
    </row>
    <row r="68" spans="11:20">
      <c r="K68" s="51"/>
      <c r="T68" s="27"/>
    </row>
    <row r="69" spans="11:20">
      <c r="K69" s="51"/>
      <c r="T69" s="27"/>
    </row>
    <row r="70" spans="11:20">
      <c r="K70" s="51"/>
      <c r="T70" s="27"/>
    </row>
    <row r="71" spans="11:20">
      <c r="K71" s="51"/>
      <c r="T71" s="27"/>
    </row>
    <row r="72" spans="11:20">
      <c r="K72" s="51"/>
      <c r="T72" s="27"/>
    </row>
    <row r="73" spans="11:20">
      <c r="K73" s="51"/>
      <c r="T73" s="27"/>
    </row>
    <row r="74" spans="11:20">
      <c r="K74" s="51"/>
      <c r="T74" s="27"/>
    </row>
    <row r="75" spans="11:20">
      <c r="K75" s="51"/>
      <c r="T75" s="27"/>
    </row>
    <row r="76" spans="11:20">
      <c r="K76" s="51"/>
      <c r="T76" s="27"/>
    </row>
    <row r="77" spans="11:20">
      <c r="K77" s="51"/>
      <c r="T77" s="27"/>
    </row>
    <row r="78" spans="11:20">
      <c r="K78" s="51"/>
      <c r="T78" s="27"/>
    </row>
    <row r="79" spans="11:20">
      <c r="K79" s="51"/>
      <c r="T79" s="27"/>
    </row>
    <row r="80" spans="11:20">
      <c r="K80" s="51"/>
      <c r="T80" s="27"/>
    </row>
    <row r="81" spans="11:20">
      <c r="K81" s="51"/>
      <c r="T81" s="27"/>
    </row>
    <row r="82" spans="11:20">
      <c r="K82" s="51"/>
      <c r="T82" s="27"/>
    </row>
    <row r="83" spans="11:20">
      <c r="K83" s="51"/>
      <c r="T83" s="27"/>
    </row>
    <row r="84" spans="11:20">
      <c r="K84" s="51"/>
      <c r="T84" s="27"/>
    </row>
    <row r="85" spans="11:20">
      <c r="K85" s="51"/>
      <c r="T85" s="27"/>
    </row>
    <row r="86" spans="11:20">
      <c r="K86" s="51"/>
      <c r="T86" s="27"/>
    </row>
    <row r="87" spans="11:20">
      <c r="K87" s="51"/>
      <c r="T87" s="27"/>
    </row>
    <row r="88" spans="11:20">
      <c r="K88" s="51"/>
      <c r="T88" s="27"/>
    </row>
    <row r="89" spans="11:20">
      <c r="K89" s="51"/>
      <c r="T89" s="27"/>
    </row>
    <row r="90" spans="11:20">
      <c r="K90" s="51"/>
      <c r="T90" s="27"/>
    </row>
    <row r="91" spans="11:20">
      <c r="K91" s="51"/>
      <c r="T91" s="27"/>
    </row>
    <row r="92" spans="11:20">
      <c r="K92" s="51"/>
      <c r="T92" s="27"/>
    </row>
    <row r="93" spans="11:20">
      <c r="K93" s="51"/>
      <c r="T93" s="27"/>
    </row>
    <row r="94" spans="11:20">
      <c r="K94" s="51"/>
      <c r="T94" s="27"/>
    </row>
    <row r="95" spans="11:20">
      <c r="K95" s="51"/>
      <c r="T95" s="27"/>
    </row>
    <row r="96" spans="11:20">
      <c r="K96" s="51"/>
      <c r="T96" s="27"/>
    </row>
    <row r="97" spans="11:20">
      <c r="K97" s="51"/>
      <c r="T97" s="27"/>
    </row>
    <row r="98" spans="11:20">
      <c r="K98" s="51"/>
      <c r="T98" s="27"/>
    </row>
    <row r="99" spans="11:20">
      <c r="K99" s="51"/>
      <c r="T99" s="27"/>
    </row>
    <row r="100" spans="11:20">
      <c r="K100" s="51"/>
      <c r="T100" s="27"/>
    </row>
    <row r="101" spans="11:20">
      <c r="K101" s="51"/>
      <c r="T101" s="27"/>
    </row>
    <row r="102" spans="11:20">
      <c r="K102" s="51"/>
      <c r="T102" s="27"/>
    </row>
    <row r="103" spans="11:20">
      <c r="K103" s="51"/>
      <c r="T103" s="27"/>
    </row>
    <row r="104" spans="11:20">
      <c r="K104" s="51"/>
      <c r="T104" s="27"/>
    </row>
    <row r="105" spans="11:20">
      <c r="K105" s="51"/>
      <c r="T105" s="27"/>
    </row>
    <row r="106" spans="11:20">
      <c r="K106" s="51"/>
      <c r="T106" s="27"/>
    </row>
    <row r="107" spans="11:20">
      <c r="K107" s="51"/>
      <c r="T107" s="27"/>
    </row>
    <row r="108" spans="11:20">
      <c r="K108" s="51"/>
      <c r="T108" s="27"/>
    </row>
    <row r="109" spans="11:20">
      <c r="K109" s="51"/>
      <c r="T109" s="27"/>
    </row>
    <row r="110" spans="11:20">
      <c r="K110" s="51"/>
      <c r="T110" s="27"/>
    </row>
    <row r="111" spans="11:20">
      <c r="K111" s="51"/>
      <c r="T111" s="27"/>
    </row>
    <row r="112" spans="11:20">
      <c r="K112" s="51"/>
      <c r="T112" s="27"/>
    </row>
    <row r="113" spans="11:20">
      <c r="K113" s="51"/>
      <c r="T113" s="27"/>
    </row>
    <row r="114" spans="11:20">
      <c r="K114" s="51"/>
      <c r="T114" s="27"/>
    </row>
    <row r="115" spans="11:20">
      <c r="K115" s="51"/>
      <c r="T115" s="27"/>
    </row>
    <row r="116" spans="11:20">
      <c r="K116" s="51"/>
      <c r="T116" s="27"/>
    </row>
    <row r="117" spans="11:20">
      <c r="K117" s="51"/>
      <c r="T117" s="27"/>
    </row>
    <row r="118" spans="11:20">
      <c r="K118" s="51"/>
      <c r="T118" s="27"/>
    </row>
    <row r="119" spans="11:20">
      <c r="K119" s="51"/>
      <c r="T119" s="27"/>
    </row>
    <row r="120" spans="11:20">
      <c r="K120" s="51"/>
      <c r="T120" s="27"/>
    </row>
    <row r="121" spans="11:20">
      <c r="K121" s="51"/>
      <c r="T121" s="27"/>
    </row>
    <row r="122" spans="11:20">
      <c r="K122" s="51"/>
      <c r="T122" s="27"/>
    </row>
    <row r="123" spans="11:20">
      <c r="K123" s="51"/>
      <c r="T123" s="27"/>
    </row>
    <row r="124" spans="11:20">
      <c r="K124" s="51"/>
      <c r="T124" s="27"/>
    </row>
    <row r="125" spans="11:20">
      <c r="K125" s="51"/>
      <c r="T125" s="27"/>
    </row>
    <row r="126" spans="11:20">
      <c r="K126" s="51"/>
      <c r="T126" s="27"/>
    </row>
    <row r="127" spans="11:20">
      <c r="K127" s="51"/>
      <c r="T127" s="27"/>
    </row>
    <row r="128" spans="11:20">
      <c r="K128" s="51"/>
      <c r="T128" s="27"/>
    </row>
    <row r="129" spans="11:20">
      <c r="K129" s="51"/>
      <c r="T129" s="27"/>
    </row>
    <row r="130" spans="11:20">
      <c r="K130" s="51"/>
      <c r="T130" s="27"/>
    </row>
    <row r="131" spans="11:20">
      <c r="K131" s="51"/>
      <c r="T131" s="27"/>
    </row>
    <row r="132" spans="11:20">
      <c r="K132" s="51"/>
      <c r="T132" s="27"/>
    </row>
    <row r="133" spans="11:20">
      <c r="K133" s="51"/>
      <c r="T133" s="27"/>
    </row>
    <row r="134" spans="11:20">
      <c r="K134" s="51"/>
      <c r="T134" s="27"/>
    </row>
    <row r="135" spans="11:20">
      <c r="K135" s="51"/>
      <c r="T135" s="27"/>
    </row>
    <row r="136" spans="11:20">
      <c r="K136" s="51"/>
      <c r="T136" s="27"/>
    </row>
    <row r="137" spans="11:20">
      <c r="K137" s="51"/>
      <c r="T137" s="27"/>
    </row>
    <row r="138" spans="11:20">
      <c r="K138" s="51"/>
      <c r="T138" s="27"/>
    </row>
    <row r="139" spans="11:20">
      <c r="K139" s="51"/>
      <c r="T139" s="27"/>
    </row>
    <row r="140" spans="11:20">
      <c r="K140" s="51"/>
      <c r="T140" s="27"/>
    </row>
    <row r="141" spans="11:20">
      <c r="K141" s="51"/>
      <c r="T141" s="27"/>
    </row>
    <row r="142" spans="11:20">
      <c r="K142" s="51"/>
      <c r="T142" s="27"/>
    </row>
    <row r="143" spans="11:20">
      <c r="K143" s="51"/>
      <c r="T143" s="27"/>
    </row>
    <row r="144" spans="11:20">
      <c r="K144" s="51"/>
      <c r="T144" s="27"/>
    </row>
    <row r="145" spans="11:20">
      <c r="K145" s="51"/>
      <c r="T145" s="27"/>
    </row>
    <row r="146" spans="11:20">
      <c r="K146" s="51"/>
      <c r="T146" s="27"/>
    </row>
    <row r="147" spans="11:20">
      <c r="K147" s="51"/>
      <c r="T147" s="27"/>
    </row>
    <row r="148" spans="11:20">
      <c r="K148" s="51"/>
      <c r="T148" s="27"/>
    </row>
    <row r="149" spans="11:20">
      <c r="K149" s="51"/>
      <c r="T149" s="27"/>
    </row>
    <row r="150" spans="11:20">
      <c r="K150" s="51"/>
      <c r="T150" s="27"/>
    </row>
    <row r="151" spans="11:20">
      <c r="K151" s="51"/>
      <c r="T151" s="27"/>
    </row>
    <row r="152" spans="11:20">
      <c r="K152" s="51"/>
      <c r="T152" s="27"/>
    </row>
    <row r="153" spans="11:20">
      <c r="K153" s="51"/>
      <c r="T153" s="27"/>
    </row>
    <row r="154" spans="11:20">
      <c r="K154" s="51"/>
      <c r="T154" s="27"/>
    </row>
    <row r="155" spans="11:20">
      <c r="K155" s="51"/>
      <c r="T155" s="27"/>
    </row>
    <row r="156" spans="11:20">
      <c r="K156" s="51"/>
      <c r="T156" s="27"/>
    </row>
    <row r="157" spans="11:20">
      <c r="K157" s="51"/>
      <c r="T157" s="27"/>
    </row>
    <row r="158" spans="11:20">
      <c r="K158" s="51"/>
      <c r="T158" s="27"/>
    </row>
    <row r="159" spans="11:20">
      <c r="K159" s="51"/>
      <c r="T159" s="27"/>
    </row>
    <row r="160" spans="11:20">
      <c r="K160" s="51"/>
      <c r="T160" s="27"/>
    </row>
    <row r="161" spans="11:20">
      <c r="K161" s="51"/>
      <c r="T161" s="27"/>
    </row>
    <row r="162" spans="11:20">
      <c r="K162" s="51"/>
      <c r="T162" s="27"/>
    </row>
    <row r="163" spans="11:20">
      <c r="K163" s="51"/>
      <c r="T163" s="27"/>
    </row>
    <row r="164" spans="11:20">
      <c r="K164" s="51"/>
      <c r="T164" s="27"/>
    </row>
    <row r="165" spans="11:20">
      <c r="K165" s="51"/>
      <c r="T165" s="27"/>
    </row>
    <row r="166" spans="11:20">
      <c r="K166" s="51"/>
      <c r="T166" s="27"/>
    </row>
    <row r="167" spans="11:20">
      <c r="K167" s="51"/>
      <c r="T167" s="27"/>
    </row>
    <row r="168" spans="11:20">
      <c r="K168" s="51"/>
      <c r="T168" s="27"/>
    </row>
    <row r="169" spans="11:20">
      <c r="K169" s="51"/>
      <c r="T169" s="27"/>
    </row>
    <row r="170" spans="11:20">
      <c r="K170" s="51"/>
      <c r="T170" s="27"/>
    </row>
    <row r="171" spans="11:20">
      <c r="K171" s="51"/>
      <c r="T171" s="27"/>
    </row>
    <row r="172" spans="11:20">
      <c r="K172" s="51"/>
      <c r="T172" s="27"/>
    </row>
    <row r="173" spans="11:20">
      <c r="K173" s="51"/>
      <c r="T173" s="27"/>
    </row>
    <row r="174" spans="11:20">
      <c r="K174" s="51"/>
      <c r="T174" s="27"/>
    </row>
    <row r="175" spans="11:20">
      <c r="K175" s="51"/>
      <c r="T175" s="27"/>
    </row>
    <row r="176" spans="11:20">
      <c r="K176" s="51"/>
      <c r="T176" s="27"/>
    </row>
    <row r="177" spans="11:20">
      <c r="K177" s="51"/>
      <c r="T177" s="27"/>
    </row>
    <row r="178" spans="11:20">
      <c r="K178" s="51"/>
      <c r="T178" s="27"/>
    </row>
    <row r="179" spans="11:20">
      <c r="K179" s="51"/>
      <c r="T179" s="27"/>
    </row>
    <row r="180" spans="11:20">
      <c r="K180" s="51"/>
      <c r="T180" s="27"/>
    </row>
    <row r="181" spans="11:20">
      <c r="K181" s="51"/>
      <c r="T181" s="27"/>
    </row>
    <row r="182" spans="11:20">
      <c r="K182" s="51"/>
      <c r="T182" s="27"/>
    </row>
    <row r="183" spans="11:20">
      <c r="K183" s="51"/>
      <c r="T183" s="27"/>
    </row>
    <row r="184" spans="11:20">
      <c r="K184" s="51"/>
      <c r="T184" s="27"/>
    </row>
    <row r="185" spans="11:20">
      <c r="K185" s="51"/>
      <c r="T185" s="27"/>
    </row>
    <row r="186" spans="11:20">
      <c r="K186" s="51"/>
      <c r="T186" s="27"/>
    </row>
    <row r="187" spans="11:20">
      <c r="K187" s="51"/>
      <c r="T187" s="27"/>
    </row>
    <row r="188" spans="11:20">
      <c r="K188" s="51"/>
      <c r="T188" s="27"/>
    </row>
    <row r="189" spans="11:20">
      <c r="K189" s="51"/>
      <c r="T189" s="27"/>
    </row>
    <row r="190" spans="11:20">
      <c r="K190" s="51"/>
      <c r="T190" s="27"/>
    </row>
    <row r="191" spans="11:20">
      <c r="K191" s="51"/>
      <c r="T191" s="27"/>
    </row>
    <row r="192" spans="11:20">
      <c r="K192" s="51"/>
      <c r="T192" s="27"/>
    </row>
    <row r="193" spans="11:20">
      <c r="K193" s="51"/>
      <c r="T193" s="27"/>
    </row>
    <row r="194" spans="11:20">
      <c r="K194" s="51"/>
      <c r="T194" s="27"/>
    </row>
    <row r="195" spans="11:20">
      <c r="K195" s="51"/>
      <c r="T195" s="27"/>
    </row>
    <row r="196" spans="11:20">
      <c r="K196" s="51"/>
      <c r="T196" s="27"/>
    </row>
    <row r="197" spans="11:20">
      <c r="K197" s="51"/>
      <c r="T197" s="27"/>
    </row>
    <row r="198" spans="11:20">
      <c r="K198" s="51"/>
      <c r="T198" s="27"/>
    </row>
    <row r="199" spans="11:20">
      <c r="K199" s="51"/>
      <c r="T199" s="27"/>
    </row>
    <row r="200" spans="11:20">
      <c r="K200" s="51"/>
      <c r="T200" s="27"/>
    </row>
    <row r="201" spans="11:20">
      <c r="K201" s="51"/>
      <c r="T201" s="27"/>
    </row>
    <row r="202" spans="11:20">
      <c r="K202" s="51"/>
      <c r="T202" s="27"/>
    </row>
    <row r="203" spans="11:20">
      <c r="K203" s="51"/>
      <c r="T203" s="27"/>
    </row>
    <row r="204" spans="11:20">
      <c r="K204" s="51"/>
      <c r="T204" s="27"/>
    </row>
    <row r="205" spans="11:20">
      <c r="K205" s="51"/>
      <c r="T205" s="27"/>
    </row>
    <row r="206" spans="11:20">
      <c r="K206" s="51"/>
      <c r="T206" s="27"/>
    </row>
    <row r="207" spans="11:20">
      <c r="K207" s="51"/>
      <c r="T207" s="27"/>
    </row>
    <row r="208" spans="11:20">
      <c r="K208" s="51"/>
      <c r="T208" s="27"/>
    </row>
    <row r="209" spans="11:20">
      <c r="K209" s="51"/>
      <c r="T209" s="27"/>
    </row>
    <row r="210" spans="11:20">
      <c r="K210" s="51"/>
      <c r="T210" s="27"/>
    </row>
    <row r="211" spans="11:20">
      <c r="K211" s="51"/>
      <c r="T211" s="27"/>
    </row>
    <row r="212" spans="11:20">
      <c r="K212" s="51"/>
      <c r="T212" s="27"/>
    </row>
    <row r="213" spans="11:20">
      <c r="K213" s="51"/>
      <c r="T213" s="27"/>
    </row>
    <row r="214" spans="11:20">
      <c r="K214" s="51"/>
      <c r="T214" s="27"/>
    </row>
    <row r="215" spans="11:20">
      <c r="K215" s="51"/>
      <c r="T215" s="27"/>
    </row>
    <row r="216" spans="11:20">
      <c r="K216" s="51"/>
      <c r="T216" s="27"/>
    </row>
    <row r="217" spans="11:20">
      <c r="K217" s="51"/>
      <c r="T217" s="27"/>
    </row>
    <row r="218" spans="11:20">
      <c r="K218" s="51"/>
      <c r="T218" s="27"/>
    </row>
    <row r="219" spans="11:20">
      <c r="K219" s="51"/>
      <c r="T219" s="27"/>
    </row>
    <row r="220" spans="11:20">
      <c r="K220" s="51"/>
      <c r="T220" s="27"/>
    </row>
    <row r="221" spans="11:20">
      <c r="K221" s="51"/>
      <c r="T221" s="27"/>
    </row>
    <row r="222" spans="11:20">
      <c r="K222" s="51"/>
      <c r="T222" s="27"/>
    </row>
    <row r="223" spans="11:20">
      <c r="K223" s="51"/>
      <c r="T223" s="27"/>
    </row>
    <row r="224" spans="11:20">
      <c r="K224" s="51"/>
      <c r="T224" s="27"/>
    </row>
    <row r="225" spans="11:20">
      <c r="K225" s="51"/>
      <c r="T225" s="27"/>
    </row>
    <row r="226" spans="11:20">
      <c r="K226" s="51"/>
      <c r="T226" s="27"/>
    </row>
    <row r="227" spans="11:20">
      <c r="K227" s="51"/>
      <c r="T227" s="27"/>
    </row>
    <row r="228" spans="11:20">
      <c r="K228" s="51"/>
      <c r="T228" s="27"/>
    </row>
    <row r="229" spans="11:20">
      <c r="K229" s="51"/>
      <c r="T229" s="27"/>
    </row>
    <row r="230" spans="11:20">
      <c r="K230" s="51"/>
      <c r="T230" s="27"/>
    </row>
    <row r="231" spans="11:20">
      <c r="K231" s="51"/>
      <c r="T231" s="27"/>
    </row>
    <row r="232" spans="11:20">
      <c r="K232" s="51"/>
      <c r="T232" s="27"/>
    </row>
    <row r="233" spans="11:20">
      <c r="K233" s="51"/>
      <c r="T233" s="27"/>
    </row>
    <row r="234" spans="11:20">
      <c r="K234" s="51"/>
      <c r="T234" s="27"/>
    </row>
    <row r="235" spans="11:20">
      <c r="K235" s="51"/>
      <c r="T235" s="27"/>
    </row>
    <row r="236" spans="11:20">
      <c r="K236" s="51"/>
      <c r="T236" s="27"/>
    </row>
    <row r="237" spans="11:20">
      <c r="K237" s="51"/>
      <c r="T237" s="27"/>
    </row>
    <row r="238" spans="11:20">
      <c r="K238" s="51"/>
      <c r="T238" s="27"/>
    </row>
    <row r="239" spans="11:20">
      <c r="K239" s="51"/>
      <c r="T239" s="27"/>
    </row>
    <row r="240" spans="11:20">
      <c r="K240" s="51"/>
      <c r="T240" s="27"/>
    </row>
    <row r="241" spans="11:20">
      <c r="K241" s="51"/>
      <c r="T241" s="27"/>
    </row>
    <row r="242" spans="11:20">
      <c r="K242" s="51"/>
      <c r="T242" s="27"/>
    </row>
    <row r="243" spans="11:20">
      <c r="K243" s="51"/>
      <c r="T243" s="27"/>
    </row>
    <row r="244" spans="11:20">
      <c r="K244" s="51"/>
      <c r="T244" s="27"/>
    </row>
    <row r="245" spans="11:20">
      <c r="K245" s="51"/>
      <c r="T245" s="27"/>
    </row>
    <row r="246" spans="11:20">
      <c r="K246" s="51"/>
      <c r="T246" s="27"/>
    </row>
    <row r="247" spans="11:20">
      <c r="K247" s="51"/>
      <c r="T247" s="27"/>
    </row>
    <row r="248" spans="11:20">
      <c r="K248" s="51"/>
      <c r="T248" s="27"/>
    </row>
    <row r="249" spans="11:20">
      <c r="K249" s="51"/>
      <c r="T249" s="27"/>
    </row>
    <row r="250" spans="11:20">
      <c r="K250" s="51"/>
      <c r="T250" s="27"/>
    </row>
    <row r="251" spans="11:20">
      <c r="K251" s="51"/>
      <c r="T251" s="27"/>
    </row>
    <row r="252" spans="11:20">
      <c r="K252" s="51"/>
      <c r="T252" s="27"/>
    </row>
    <row r="253" spans="11:20">
      <c r="K253" s="51"/>
      <c r="T253" s="27"/>
    </row>
    <row r="254" spans="11:20">
      <c r="K254" s="51"/>
      <c r="T254" s="27"/>
    </row>
    <row r="255" spans="11:20">
      <c r="K255" s="51"/>
      <c r="T255" s="27"/>
    </row>
    <row r="256" spans="11:20">
      <c r="K256" s="51"/>
      <c r="T256" s="27"/>
    </row>
    <row r="257" spans="11:20">
      <c r="K257" s="51"/>
      <c r="T257" s="27"/>
    </row>
    <row r="258" spans="11:20">
      <c r="K258" s="51"/>
      <c r="T258" s="27"/>
    </row>
    <row r="259" spans="11:20">
      <c r="K259" s="51"/>
      <c r="T259" s="27"/>
    </row>
    <row r="260" spans="11:20">
      <c r="K260" s="51"/>
      <c r="T260" s="27"/>
    </row>
    <row r="261" spans="11:20">
      <c r="K261" s="51"/>
      <c r="T261" s="27"/>
    </row>
    <row r="262" spans="11:20">
      <c r="K262" s="51"/>
      <c r="T262" s="27"/>
    </row>
    <row r="263" spans="11:20">
      <c r="K263" s="51"/>
      <c r="T263" s="27"/>
    </row>
    <row r="264" spans="11:20">
      <c r="K264" s="51"/>
      <c r="T264" s="27"/>
    </row>
    <row r="265" spans="11:20">
      <c r="K265" s="51"/>
      <c r="T265" s="27"/>
    </row>
    <row r="266" spans="11:20">
      <c r="K266" s="51"/>
      <c r="T266" s="27"/>
    </row>
    <row r="267" spans="11:20">
      <c r="K267" s="51"/>
      <c r="T267" s="27"/>
    </row>
    <row r="268" spans="11:20">
      <c r="K268" s="51"/>
      <c r="T268" s="27"/>
    </row>
    <row r="269" spans="11:20">
      <c r="K269" s="51"/>
      <c r="T269" s="27"/>
    </row>
    <row r="270" spans="11:20">
      <c r="K270" s="51"/>
      <c r="T270" s="27"/>
    </row>
    <row r="271" spans="11:20">
      <c r="K271" s="51"/>
      <c r="T271" s="27"/>
    </row>
    <row r="272" spans="11:20">
      <c r="K272" s="51"/>
      <c r="T272" s="27"/>
    </row>
    <row r="273" spans="11:20">
      <c r="K273" s="51"/>
      <c r="T273" s="27"/>
    </row>
    <row r="274" spans="11:20">
      <c r="K274" s="51"/>
      <c r="T274" s="27"/>
    </row>
    <row r="275" spans="11:20">
      <c r="K275" s="51"/>
      <c r="T275" s="27"/>
    </row>
    <row r="276" spans="11:20">
      <c r="K276" s="51"/>
      <c r="T276" s="27"/>
    </row>
    <row r="277" spans="11:20">
      <c r="K277" s="51"/>
      <c r="T277" s="27"/>
    </row>
    <row r="278" spans="11:20">
      <c r="K278" s="51"/>
      <c r="T278" s="27"/>
    </row>
    <row r="279" spans="11:20">
      <c r="K279" s="51"/>
      <c r="T279" s="27"/>
    </row>
    <row r="280" spans="11:20">
      <c r="K280" s="51"/>
      <c r="T280" s="27"/>
    </row>
    <row r="281" spans="11:20">
      <c r="K281" s="51"/>
      <c r="T281" s="27"/>
    </row>
    <row r="282" spans="11:20">
      <c r="K282" s="51"/>
      <c r="T282" s="27"/>
    </row>
    <row r="283" spans="11:20">
      <c r="K283" s="51"/>
      <c r="T283" s="27"/>
    </row>
    <row r="284" spans="11:20">
      <c r="K284" s="51"/>
      <c r="T284" s="27"/>
    </row>
    <row r="285" spans="11:20">
      <c r="K285" s="51"/>
      <c r="T285" s="27"/>
    </row>
    <row r="286" spans="11:20">
      <c r="K286" s="51"/>
      <c r="T286" s="27"/>
    </row>
    <row r="287" spans="11:20">
      <c r="K287" s="51"/>
      <c r="T287" s="27"/>
    </row>
    <row r="288" spans="11:20">
      <c r="K288" s="51"/>
      <c r="T288" s="27"/>
    </row>
    <row r="289" spans="11:20">
      <c r="K289" s="51"/>
      <c r="T289" s="27"/>
    </row>
    <row r="290" spans="11:20">
      <c r="K290" s="51"/>
      <c r="T290" s="27"/>
    </row>
    <row r="291" spans="11:20">
      <c r="K291" s="51"/>
      <c r="T291" s="27"/>
    </row>
    <row r="292" spans="11:20">
      <c r="K292" s="51"/>
      <c r="T292" s="27"/>
    </row>
    <row r="293" spans="11:20">
      <c r="K293" s="51"/>
      <c r="T293" s="27"/>
    </row>
    <row r="294" spans="11:20">
      <c r="K294" s="51"/>
      <c r="T294" s="27"/>
    </row>
    <row r="295" spans="11:20">
      <c r="K295" s="51"/>
      <c r="T295" s="27"/>
    </row>
    <row r="296" spans="11:20">
      <c r="K296" s="51"/>
      <c r="T296" s="27"/>
    </row>
    <row r="297" spans="11:20">
      <c r="K297" s="51"/>
      <c r="T297" s="27"/>
    </row>
    <row r="298" spans="11:20">
      <c r="K298" s="51"/>
      <c r="T298" s="27"/>
    </row>
    <row r="299" spans="11:20">
      <c r="K299" s="51"/>
      <c r="T299" s="27"/>
    </row>
    <row r="300" spans="11:20">
      <c r="K300" s="51"/>
      <c r="T300" s="27"/>
    </row>
    <row r="301" spans="11:20">
      <c r="K301" s="51"/>
      <c r="T301" s="27"/>
    </row>
    <row r="302" spans="11:20">
      <c r="K302" s="51"/>
      <c r="T302" s="27"/>
    </row>
    <row r="303" spans="11:20">
      <c r="K303" s="51"/>
      <c r="T303" s="27"/>
    </row>
    <row r="304" spans="11:20">
      <c r="K304" s="51"/>
      <c r="T304" s="27"/>
    </row>
    <row r="305" spans="11:20">
      <c r="K305" s="51"/>
      <c r="T305" s="27"/>
    </row>
    <row r="306" spans="11:20">
      <c r="K306" s="51"/>
      <c r="T306" s="27"/>
    </row>
    <row r="307" spans="11:20">
      <c r="K307" s="51"/>
      <c r="T307" s="27"/>
    </row>
    <row r="308" spans="11:20">
      <c r="K308" s="51"/>
      <c r="T308" s="27"/>
    </row>
    <row r="309" spans="11:20">
      <c r="K309" s="51"/>
      <c r="T309" s="27"/>
    </row>
    <row r="310" spans="11:20">
      <c r="K310" s="51"/>
      <c r="T310" s="27"/>
    </row>
    <row r="311" spans="11:20">
      <c r="K311" s="51"/>
      <c r="T311" s="27"/>
    </row>
    <row r="312" spans="11:20">
      <c r="K312" s="51"/>
      <c r="T312" s="27"/>
    </row>
    <row r="313" spans="11:20">
      <c r="K313" s="51"/>
      <c r="T313" s="27"/>
    </row>
    <row r="314" spans="11:20">
      <c r="K314" s="51"/>
      <c r="T314" s="27"/>
    </row>
    <row r="315" spans="11:20">
      <c r="K315" s="51"/>
      <c r="T315" s="27"/>
    </row>
    <row r="316" spans="11:20">
      <c r="K316" s="51"/>
      <c r="T316" s="27"/>
    </row>
    <row r="317" spans="11:20">
      <c r="K317" s="51"/>
      <c r="T317" s="27"/>
    </row>
    <row r="318" spans="11:20">
      <c r="K318" s="51"/>
      <c r="T318" s="27"/>
    </row>
    <row r="319" spans="11:20">
      <c r="K319" s="51"/>
      <c r="T319" s="27"/>
    </row>
    <row r="320" spans="11:20">
      <c r="K320" s="51"/>
      <c r="T320" s="27"/>
    </row>
    <row r="321" spans="11:20">
      <c r="K321" s="51"/>
      <c r="T321" s="27"/>
    </row>
    <row r="322" spans="11:20">
      <c r="K322" s="51"/>
      <c r="T322" s="27"/>
    </row>
    <row r="323" spans="11:20">
      <c r="K323" s="51"/>
      <c r="T323" s="27"/>
    </row>
    <row r="324" spans="11:20">
      <c r="K324" s="51"/>
      <c r="T324" s="27"/>
    </row>
    <row r="325" spans="11:20">
      <c r="K325" s="51"/>
      <c r="T325" s="27"/>
    </row>
    <row r="326" spans="11:20">
      <c r="K326" s="51"/>
      <c r="T326" s="27"/>
    </row>
    <row r="327" spans="11:20">
      <c r="K327" s="51"/>
      <c r="T327" s="27"/>
    </row>
    <row r="328" spans="11:20">
      <c r="K328" s="51"/>
      <c r="T328" s="27"/>
    </row>
    <row r="329" spans="11:20">
      <c r="K329" s="51"/>
      <c r="T329" s="27"/>
    </row>
    <row r="330" spans="11:20">
      <c r="K330" s="51"/>
      <c r="T330" s="27"/>
    </row>
    <row r="331" spans="11:20">
      <c r="K331" s="51"/>
      <c r="T331" s="27"/>
    </row>
    <row r="332" spans="11:20">
      <c r="K332" s="51"/>
      <c r="T332" s="27"/>
    </row>
    <row r="333" spans="11:20">
      <c r="K333" s="51"/>
      <c r="T333" s="27"/>
    </row>
    <row r="334" spans="11:20">
      <c r="K334" s="51"/>
      <c r="T334" s="27"/>
    </row>
    <row r="335" spans="11:20">
      <c r="K335" s="51"/>
      <c r="T335" s="27"/>
    </row>
    <row r="336" spans="11:20">
      <c r="K336" s="51"/>
      <c r="T336" s="27"/>
    </row>
    <row r="337" spans="11:20">
      <c r="K337" s="51"/>
      <c r="T337" s="27"/>
    </row>
    <row r="338" spans="11:20">
      <c r="K338" s="51"/>
      <c r="T338" s="27"/>
    </row>
    <row r="339" spans="11:20">
      <c r="K339" s="51"/>
      <c r="T339" s="27"/>
    </row>
    <row r="340" spans="11:20">
      <c r="K340" s="51"/>
      <c r="T340" s="27"/>
    </row>
    <row r="341" spans="11:20">
      <c r="K341" s="51"/>
      <c r="T341" s="27"/>
    </row>
    <row r="342" spans="11:20">
      <c r="K342" s="51"/>
      <c r="T342" s="27"/>
    </row>
    <row r="343" spans="11:20">
      <c r="K343" s="51"/>
      <c r="T343" s="27"/>
    </row>
    <row r="344" spans="11:20">
      <c r="K344" s="51"/>
      <c r="T344" s="27"/>
    </row>
    <row r="345" spans="11:20">
      <c r="K345" s="51"/>
      <c r="T345" s="27"/>
    </row>
    <row r="346" spans="11:20">
      <c r="K346" s="51"/>
      <c r="T346" s="27"/>
    </row>
    <row r="347" spans="11:20">
      <c r="K347" s="51"/>
      <c r="T347" s="27"/>
    </row>
    <row r="348" spans="11:20">
      <c r="K348" s="51"/>
      <c r="T348" s="27"/>
    </row>
    <row r="349" spans="11:20">
      <c r="K349" s="51"/>
      <c r="T349" s="27"/>
    </row>
    <row r="350" spans="11:20">
      <c r="K350" s="51"/>
      <c r="T350" s="27"/>
    </row>
    <row r="351" spans="11:20">
      <c r="K351" s="51"/>
      <c r="T351" s="27"/>
    </row>
    <row r="352" spans="11:20">
      <c r="K352" s="51"/>
      <c r="T352" s="27"/>
    </row>
    <row r="353" spans="11:20">
      <c r="K353" s="51"/>
      <c r="T353" s="27"/>
    </row>
    <row r="354" spans="11:20">
      <c r="K354" s="51"/>
      <c r="T354" s="27"/>
    </row>
    <row r="355" spans="11:20">
      <c r="K355" s="51"/>
      <c r="T355" s="27"/>
    </row>
    <row r="356" spans="11:20">
      <c r="K356" s="51"/>
      <c r="T356" s="27"/>
    </row>
    <row r="357" spans="11:20">
      <c r="K357" s="51"/>
      <c r="T357" s="27"/>
    </row>
    <row r="358" spans="11:20">
      <c r="K358" s="51"/>
      <c r="T358" s="27"/>
    </row>
    <row r="359" spans="11:20">
      <c r="K359" s="51"/>
      <c r="T359" s="27"/>
    </row>
    <row r="360" spans="11:20">
      <c r="K360" s="51"/>
      <c r="T360" s="27"/>
    </row>
    <row r="361" spans="11:20">
      <c r="K361" s="51"/>
      <c r="T361" s="27"/>
    </row>
    <row r="362" spans="11:20">
      <c r="K362" s="51"/>
      <c r="T362" s="27"/>
    </row>
    <row r="363" spans="11:20">
      <c r="K363" s="51"/>
      <c r="T363" s="27"/>
    </row>
    <row r="364" spans="11:20">
      <c r="K364" s="51"/>
      <c r="T364" s="27"/>
    </row>
    <row r="365" spans="11:20">
      <c r="K365" s="51"/>
      <c r="T365" s="27"/>
    </row>
    <row r="366" spans="11:20">
      <c r="K366" s="51"/>
      <c r="T366" s="27"/>
    </row>
    <row r="367" spans="11:20">
      <c r="K367" s="51"/>
      <c r="T367" s="27"/>
    </row>
    <row r="368" spans="11:20">
      <c r="K368" s="51"/>
      <c r="T368" s="27"/>
    </row>
    <row r="369" spans="11:20">
      <c r="K369" s="51"/>
      <c r="T369" s="27"/>
    </row>
    <row r="370" spans="11:20">
      <c r="K370" s="51"/>
      <c r="T370" s="27"/>
    </row>
    <row r="371" spans="11:20">
      <c r="K371" s="51"/>
      <c r="T371" s="27"/>
    </row>
    <row r="372" spans="11:20">
      <c r="K372" s="51"/>
      <c r="T372" s="27"/>
    </row>
    <row r="373" spans="11:20">
      <c r="K373" s="51"/>
      <c r="T373" s="27"/>
    </row>
    <row r="374" spans="11:20">
      <c r="K374" s="51"/>
      <c r="T374" s="27"/>
    </row>
    <row r="375" spans="11:20">
      <c r="K375" s="51"/>
      <c r="T375" s="27"/>
    </row>
    <row r="376" spans="11:20">
      <c r="K376" s="51"/>
      <c r="T376" s="27"/>
    </row>
    <row r="377" spans="11:20">
      <c r="K377" s="51"/>
      <c r="T377" s="27"/>
    </row>
    <row r="378" spans="11:20">
      <c r="K378" s="51"/>
      <c r="T378" s="27"/>
    </row>
    <row r="379" spans="11:20">
      <c r="K379" s="51"/>
      <c r="T379" s="27"/>
    </row>
    <row r="380" spans="11:20">
      <c r="K380" s="51"/>
      <c r="T380" s="27"/>
    </row>
    <row r="381" spans="11:20">
      <c r="K381" s="51"/>
      <c r="T381" s="27"/>
    </row>
    <row r="382" spans="11:20">
      <c r="K382" s="51"/>
      <c r="T382" s="27"/>
    </row>
    <row r="383" spans="11:20">
      <c r="K383" s="51"/>
      <c r="T383" s="27"/>
    </row>
    <row r="384" spans="11:20">
      <c r="K384" s="51"/>
      <c r="T384" s="27"/>
    </row>
    <row r="385" spans="11:20">
      <c r="K385" s="51"/>
      <c r="T385" s="27"/>
    </row>
    <row r="386" spans="11:20">
      <c r="K386" s="51"/>
      <c r="T386" s="27"/>
    </row>
    <row r="387" spans="11:20">
      <c r="K387" s="51"/>
      <c r="T387" s="27"/>
    </row>
    <row r="388" spans="11:20">
      <c r="K388" s="51"/>
      <c r="T388" s="27"/>
    </row>
    <row r="389" spans="11:20">
      <c r="K389" s="51"/>
      <c r="T389" s="27"/>
    </row>
    <row r="390" spans="11:20">
      <c r="K390" s="51"/>
      <c r="T390" s="27"/>
    </row>
    <row r="391" spans="11:20">
      <c r="K391" s="51"/>
      <c r="T391" s="27"/>
    </row>
    <row r="392" spans="11:20">
      <c r="K392" s="51"/>
      <c r="T392" s="27"/>
    </row>
    <row r="393" spans="11:20">
      <c r="K393" s="51"/>
      <c r="T393" s="27"/>
    </row>
    <row r="394" spans="11:20">
      <c r="K394" s="51"/>
      <c r="T394" s="27"/>
    </row>
    <row r="395" spans="11:20">
      <c r="K395" s="51"/>
      <c r="T395" s="27"/>
    </row>
    <row r="396" spans="11:20">
      <c r="K396" s="51"/>
      <c r="T396" s="27"/>
    </row>
    <row r="397" spans="11:20">
      <c r="K397" s="51"/>
      <c r="T397" s="27"/>
    </row>
    <row r="398" spans="11:20">
      <c r="K398" s="51"/>
      <c r="T398" s="27"/>
    </row>
    <row r="399" spans="11:20">
      <c r="K399" s="51"/>
      <c r="T399" s="27"/>
    </row>
    <row r="400" spans="11:20">
      <c r="K400" s="51"/>
      <c r="T400" s="27"/>
    </row>
    <row r="401" spans="11:20">
      <c r="K401" s="51"/>
      <c r="T401" s="27"/>
    </row>
    <row r="402" spans="11:20">
      <c r="K402" s="51"/>
      <c r="T402" s="27"/>
    </row>
    <row r="403" spans="11:20">
      <c r="K403" s="51"/>
      <c r="T403" s="27"/>
    </row>
    <row r="404" spans="11:20">
      <c r="K404" s="51"/>
      <c r="T404" s="27"/>
    </row>
    <row r="405" spans="11:20">
      <c r="K405" s="51"/>
      <c r="T405" s="27"/>
    </row>
    <row r="406" spans="11:20">
      <c r="K406" s="51"/>
      <c r="T406" s="27"/>
    </row>
    <row r="407" spans="11:20">
      <c r="K407" s="51"/>
      <c r="T407" s="27"/>
    </row>
    <row r="408" spans="11:20">
      <c r="K408" s="51"/>
      <c r="T408" s="27"/>
    </row>
    <row r="409" spans="11:20">
      <c r="K409" s="51"/>
      <c r="T409" s="27"/>
    </row>
    <row r="410" spans="11:20">
      <c r="K410" s="51"/>
      <c r="T410" s="27"/>
    </row>
    <row r="411" spans="11:20">
      <c r="K411" s="51"/>
      <c r="T411" s="27"/>
    </row>
    <row r="412" spans="11:20">
      <c r="K412" s="51"/>
      <c r="T412" s="27"/>
    </row>
    <row r="413" spans="11:20">
      <c r="K413" s="51"/>
      <c r="T413" s="27"/>
    </row>
    <row r="414" spans="11:20">
      <c r="K414" s="51"/>
      <c r="T414" s="27"/>
    </row>
    <row r="415" spans="11:20">
      <c r="K415" s="51"/>
      <c r="T415" s="27"/>
    </row>
    <row r="416" spans="11:20">
      <c r="K416" s="51"/>
      <c r="T416" s="27"/>
    </row>
    <row r="417" spans="11:20">
      <c r="K417" s="51"/>
      <c r="T417" s="27"/>
    </row>
    <row r="418" spans="11:20">
      <c r="K418" s="51"/>
      <c r="T418" s="27"/>
    </row>
    <row r="419" spans="11:20">
      <c r="K419" s="51"/>
      <c r="T419" s="27"/>
    </row>
    <row r="420" spans="11:20">
      <c r="K420" s="51"/>
      <c r="T420" s="27"/>
    </row>
    <row r="421" spans="11:20">
      <c r="K421" s="51"/>
      <c r="T421" s="27"/>
    </row>
    <row r="422" spans="11:20">
      <c r="K422" s="51"/>
      <c r="T422" s="27"/>
    </row>
    <row r="423" spans="11:20">
      <c r="K423" s="51"/>
      <c r="T423" s="27"/>
    </row>
    <row r="424" spans="11:20">
      <c r="K424" s="51"/>
      <c r="T424" s="27"/>
    </row>
    <row r="425" spans="11:20">
      <c r="K425" s="51"/>
      <c r="T425" s="27"/>
    </row>
    <row r="426" spans="11:20">
      <c r="K426" s="51"/>
      <c r="T426" s="27"/>
    </row>
    <row r="427" spans="11:20">
      <c r="K427" s="51"/>
      <c r="T427" s="27"/>
    </row>
    <row r="428" spans="11:20">
      <c r="K428" s="51"/>
      <c r="T428" s="27"/>
    </row>
    <row r="429" spans="11:20">
      <c r="K429" s="51"/>
      <c r="T429" s="27"/>
    </row>
    <row r="430" spans="11:20">
      <c r="K430" s="51"/>
      <c r="T430" s="27"/>
    </row>
    <row r="431" spans="11:20">
      <c r="K431" s="51"/>
      <c r="T431" s="27"/>
    </row>
    <row r="432" spans="11:20">
      <c r="K432" s="51"/>
      <c r="T432" s="27"/>
    </row>
    <row r="433" spans="11:20">
      <c r="K433" s="51"/>
      <c r="T433" s="27"/>
    </row>
    <row r="434" spans="11:20">
      <c r="K434" s="51"/>
      <c r="T434" s="27"/>
    </row>
    <row r="435" spans="11:20">
      <c r="K435" s="51"/>
      <c r="T435" s="27"/>
    </row>
    <row r="436" spans="11:20">
      <c r="K436" s="51"/>
      <c r="T436" s="27"/>
    </row>
    <row r="437" spans="11:20">
      <c r="K437" s="51"/>
      <c r="T437" s="27"/>
    </row>
    <row r="438" spans="11:20">
      <c r="K438" s="51"/>
      <c r="T438" s="27"/>
    </row>
    <row r="439" spans="11:20">
      <c r="K439" s="51"/>
      <c r="T439" s="27"/>
    </row>
    <row r="440" spans="11:20">
      <c r="K440" s="51"/>
      <c r="T440" s="27"/>
    </row>
    <row r="441" spans="11:20">
      <c r="K441" s="51"/>
      <c r="T441" s="27"/>
    </row>
    <row r="442" spans="11:20">
      <c r="K442" s="51"/>
      <c r="T442" s="27"/>
    </row>
    <row r="443" spans="11:20">
      <c r="K443" s="51"/>
      <c r="T443" s="27"/>
    </row>
    <row r="444" spans="11:20">
      <c r="K444" s="51"/>
      <c r="T444" s="27"/>
    </row>
    <row r="445" spans="11:20">
      <c r="K445" s="51"/>
      <c r="T445" s="27"/>
    </row>
    <row r="446" spans="11:20">
      <c r="K446" s="51"/>
      <c r="T446" s="27"/>
    </row>
    <row r="447" spans="11:20">
      <c r="K447" s="51"/>
      <c r="T447" s="27"/>
    </row>
    <row r="448" spans="11:20">
      <c r="K448" s="51"/>
      <c r="T448" s="27"/>
    </row>
    <row r="449" spans="11:20">
      <c r="K449" s="51"/>
      <c r="T449" s="27"/>
    </row>
    <row r="450" spans="11:20">
      <c r="K450" s="51"/>
      <c r="T450" s="27"/>
    </row>
    <row r="451" spans="11:20">
      <c r="K451" s="51"/>
      <c r="T451" s="27"/>
    </row>
    <row r="452" spans="11:20">
      <c r="K452" s="51"/>
      <c r="T452" s="27"/>
    </row>
    <row r="453" spans="11:20">
      <c r="K453" s="51"/>
      <c r="T453" s="27"/>
    </row>
    <row r="454" spans="11:20">
      <c r="K454" s="51"/>
      <c r="T454" s="27"/>
    </row>
    <row r="455" spans="11:20">
      <c r="K455" s="51"/>
      <c r="T455" s="27"/>
    </row>
    <row r="456" spans="11:20">
      <c r="K456" s="51"/>
      <c r="T456" s="27"/>
    </row>
    <row r="457" spans="11:20">
      <c r="K457" s="51"/>
      <c r="T457" s="27"/>
    </row>
    <row r="458" spans="11:20">
      <c r="K458" s="51"/>
      <c r="T458" s="27"/>
    </row>
    <row r="459" spans="11:20">
      <c r="K459" s="51"/>
      <c r="T459" s="27"/>
    </row>
    <row r="460" spans="11:20">
      <c r="K460" s="51"/>
      <c r="T460" s="27"/>
    </row>
    <row r="461" spans="11:20">
      <c r="K461" s="51"/>
      <c r="T461" s="27"/>
    </row>
    <row r="462" spans="11:20">
      <c r="K462" s="51"/>
      <c r="T462" s="27"/>
    </row>
    <row r="463" spans="11:20">
      <c r="K463" s="51"/>
      <c r="T463" s="27"/>
    </row>
    <row r="464" spans="11:20">
      <c r="K464" s="51"/>
      <c r="T464" s="27"/>
    </row>
    <row r="465" spans="11:20">
      <c r="K465" s="51"/>
      <c r="T465" s="27"/>
    </row>
    <row r="466" spans="11:20">
      <c r="K466" s="51"/>
      <c r="T466" s="27"/>
    </row>
    <row r="467" spans="11:20">
      <c r="K467" s="51"/>
      <c r="T467" s="27"/>
    </row>
    <row r="468" spans="11:20">
      <c r="K468" s="51"/>
      <c r="T468" s="27"/>
    </row>
    <row r="469" spans="11:20">
      <c r="K469" s="51"/>
      <c r="T469" s="27"/>
    </row>
    <row r="470" spans="11:20">
      <c r="K470" s="51"/>
      <c r="T470" s="27"/>
    </row>
    <row r="471" spans="11:20">
      <c r="K471" s="51"/>
      <c r="T471" s="27"/>
    </row>
    <row r="472" spans="11:20">
      <c r="K472" s="51"/>
      <c r="T472" s="27"/>
    </row>
    <row r="473" spans="11:20">
      <c r="K473" s="51"/>
      <c r="T473" s="27"/>
    </row>
    <row r="474" spans="11:20">
      <c r="K474" s="51"/>
      <c r="T474" s="27"/>
    </row>
    <row r="475" spans="11:20">
      <c r="K475" s="51"/>
      <c r="T475" s="27"/>
    </row>
    <row r="476" spans="11:20">
      <c r="K476" s="51"/>
      <c r="T476" s="27"/>
    </row>
    <row r="477" spans="11:20">
      <c r="K477" s="51"/>
      <c r="T477" s="27"/>
    </row>
    <row r="478" spans="11:20">
      <c r="K478" s="51"/>
      <c r="T478" s="27"/>
    </row>
    <row r="479" spans="11:20">
      <c r="K479" s="51"/>
      <c r="T479" s="27"/>
    </row>
    <row r="480" spans="11:20">
      <c r="K480" s="51"/>
      <c r="T480" s="27"/>
    </row>
    <row r="481" spans="11:20">
      <c r="K481" s="51"/>
      <c r="T481" s="27"/>
    </row>
    <row r="482" spans="11:20">
      <c r="K482" s="51"/>
      <c r="T482" s="27"/>
    </row>
    <row r="483" spans="11:20">
      <c r="K483" s="51"/>
      <c r="T483" s="27"/>
    </row>
    <row r="484" spans="11:20">
      <c r="K484" s="51"/>
      <c r="T484" s="27"/>
    </row>
    <row r="485" spans="11:20">
      <c r="K485" s="51"/>
      <c r="T485" s="27"/>
    </row>
    <row r="486" spans="11:20">
      <c r="K486" s="51"/>
      <c r="T486" s="27"/>
    </row>
    <row r="487" spans="11:20">
      <c r="K487" s="51"/>
      <c r="T487" s="27"/>
    </row>
    <row r="488" spans="11:20">
      <c r="K488" s="51"/>
      <c r="T488" s="27"/>
    </row>
    <row r="489" spans="11:20">
      <c r="K489" s="51"/>
      <c r="T489" s="27"/>
    </row>
    <row r="490" spans="11:20">
      <c r="K490" s="51"/>
      <c r="T490" s="27"/>
    </row>
    <row r="491" spans="11:20">
      <c r="K491" s="51"/>
      <c r="T491" s="27"/>
    </row>
    <row r="492" spans="11:20">
      <c r="K492" s="51"/>
      <c r="T492" s="27"/>
    </row>
    <row r="493" spans="11:20">
      <c r="K493" s="51"/>
      <c r="T493" s="27"/>
    </row>
    <row r="494" spans="11:20">
      <c r="K494" s="51"/>
      <c r="T494" s="27"/>
    </row>
    <row r="495" spans="11:20">
      <c r="K495" s="51"/>
      <c r="T495" s="27"/>
    </row>
    <row r="496" spans="11:20">
      <c r="K496" s="51"/>
      <c r="T496" s="27"/>
    </row>
    <row r="497" spans="11:20">
      <c r="K497" s="51"/>
      <c r="T497" s="27"/>
    </row>
    <row r="498" spans="11:20">
      <c r="K498" s="51"/>
      <c r="T498" s="27"/>
    </row>
    <row r="499" spans="11:20">
      <c r="K499" s="51"/>
      <c r="T499" s="27"/>
    </row>
    <row r="500" spans="11:20">
      <c r="K500" s="51"/>
      <c r="T500" s="27"/>
    </row>
    <row r="501" spans="11:20">
      <c r="K501" s="51"/>
      <c r="T501" s="27"/>
    </row>
    <row r="502" spans="11:20">
      <c r="K502" s="51"/>
      <c r="T502" s="27"/>
    </row>
    <row r="503" spans="11:20">
      <c r="K503" s="51"/>
      <c r="T503" s="27"/>
    </row>
    <row r="504" spans="11:20">
      <c r="K504" s="51"/>
      <c r="T504" s="27"/>
    </row>
    <row r="505" spans="11:20">
      <c r="K505" s="51"/>
      <c r="T505" s="27"/>
    </row>
    <row r="506" spans="11:20">
      <c r="K506" s="51"/>
      <c r="T506" s="27"/>
    </row>
    <row r="507" spans="11:20">
      <c r="K507" s="51"/>
      <c r="T507" s="27"/>
    </row>
    <row r="508" spans="11:20">
      <c r="K508" s="51"/>
      <c r="T508" s="27"/>
    </row>
    <row r="509" spans="11:20">
      <c r="K509" s="51"/>
      <c r="T509" s="27"/>
    </row>
    <row r="510" spans="11:20">
      <c r="K510" s="51"/>
      <c r="T510" s="27"/>
    </row>
    <row r="511" spans="11:20">
      <c r="K511" s="51"/>
      <c r="T511" s="27"/>
    </row>
    <row r="512" spans="11:20">
      <c r="K512" s="51"/>
      <c r="T512" s="27"/>
    </row>
    <row r="513" spans="11:20">
      <c r="K513" s="51"/>
      <c r="T513" s="27"/>
    </row>
    <row r="514" spans="11:20">
      <c r="K514" s="51"/>
      <c r="T514" s="27"/>
    </row>
    <row r="515" spans="11:20">
      <c r="K515" s="51"/>
      <c r="T515" s="27"/>
    </row>
    <row r="516" spans="11:20">
      <c r="K516" s="51"/>
      <c r="T516" s="27"/>
    </row>
    <row r="517" spans="11:20">
      <c r="K517" s="51"/>
      <c r="T517" s="27"/>
    </row>
    <row r="518" spans="11:20">
      <c r="K518" s="51"/>
      <c r="T518" s="27"/>
    </row>
    <row r="519" spans="11:20">
      <c r="K519" s="51"/>
      <c r="T519" s="27"/>
    </row>
    <row r="520" spans="11:20">
      <c r="K520" s="51"/>
      <c r="T520" s="27"/>
    </row>
    <row r="521" spans="11:20">
      <c r="K521" s="51"/>
      <c r="T521" s="27"/>
    </row>
    <row r="522" spans="11:20">
      <c r="K522" s="51"/>
      <c r="T522" s="27"/>
    </row>
    <row r="523" spans="11:20">
      <c r="K523" s="51"/>
      <c r="T523" s="27"/>
    </row>
    <row r="524" spans="11:20">
      <c r="K524" s="51"/>
      <c r="T524" s="27"/>
    </row>
    <row r="525" spans="11:20">
      <c r="K525" s="51"/>
      <c r="T525" s="27"/>
    </row>
    <row r="526" spans="11:20">
      <c r="K526" s="51"/>
      <c r="T526" s="27"/>
    </row>
    <row r="527" spans="11:20">
      <c r="K527" s="51"/>
      <c r="T527" s="27"/>
    </row>
    <row r="528" spans="11:20">
      <c r="K528" s="51"/>
      <c r="T528" s="27"/>
    </row>
    <row r="529" spans="11:20">
      <c r="K529" s="51"/>
      <c r="T529" s="27"/>
    </row>
    <row r="530" spans="11:20">
      <c r="K530" s="51"/>
      <c r="T530" s="27"/>
    </row>
    <row r="531" spans="11:20">
      <c r="K531" s="51"/>
      <c r="T531" s="27"/>
    </row>
    <row r="532" spans="11:20">
      <c r="K532" s="51"/>
      <c r="T532" s="27"/>
    </row>
    <row r="533" spans="11:20">
      <c r="K533" s="51"/>
      <c r="T533" s="27"/>
    </row>
    <row r="534" spans="11:20">
      <c r="K534" s="51"/>
      <c r="T534" s="27"/>
    </row>
    <row r="535" spans="11:20">
      <c r="K535" s="51"/>
      <c r="T535" s="27"/>
    </row>
    <row r="536" spans="11:20">
      <c r="K536" s="51"/>
      <c r="T536" s="27"/>
    </row>
    <row r="537" spans="11:20">
      <c r="K537" s="51"/>
      <c r="T537" s="27"/>
    </row>
    <row r="538" spans="11:20">
      <c r="K538" s="51"/>
      <c r="T538" s="27"/>
    </row>
    <row r="539" spans="11:20">
      <c r="K539" s="51"/>
      <c r="T539" s="27"/>
    </row>
    <row r="540" spans="11:20">
      <c r="K540" s="51"/>
      <c r="T540" s="27"/>
    </row>
    <row r="541" spans="11:20">
      <c r="K541" s="51"/>
      <c r="T541" s="27"/>
    </row>
    <row r="542" spans="11:20">
      <c r="K542" s="51"/>
      <c r="T542" s="27"/>
    </row>
    <row r="543" spans="11:20">
      <c r="K543" s="51"/>
      <c r="T543" s="27"/>
    </row>
    <row r="544" spans="11:20">
      <c r="K544" s="51"/>
      <c r="T544" s="27"/>
    </row>
    <row r="545" spans="11:20">
      <c r="K545" s="51"/>
      <c r="T545" s="27"/>
    </row>
    <row r="546" spans="11:20">
      <c r="K546" s="51"/>
      <c r="T546" s="27"/>
    </row>
    <row r="547" spans="11:20">
      <c r="K547" s="51"/>
      <c r="T547" s="27"/>
    </row>
    <row r="548" spans="11:20">
      <c r="K548" s="51"/>
      <c r="T548" s="27"/>
    </row>
    <row r="549" spans="11:20">
      <c r="K549" s="51"/>
      <c r="T549" s="27"/>
    </row>
    <row r="550" spans="11:20">
      <c r="K550" s="51"/>
      <c r="T550" s="27"/>
    </row>
    <row r="551" spans="11:20">
      <c r="K551" s="51"/>
      <c r="T551" s="27"/>
    </row>
    <row r="552" spans="11:20">
      <c r="K552" s="51"/>
      <c r="T552" s="27"/>
    </row>
    <row r="553" spans="11:20">
      <c r="K553" s="51"/>
      <c r="T553" s="27"/>
    </row>
    <row r="554" spans="11:20">
      <c r="K554" s="51"/>
      <c r="T554" s="27"/>
    </row>
    <row r="555" spans="11:20">
      <c r="K555" s="51"/>
      <c r="T555" s="27"/>
    </row>
    <row r="556" spans="11:20">
      <c r="K556" s="51"/>
      <c r="T556" s="27"/>
    </row>
    <row r="557" spans="11:20">
      <c r="K557" s="51"/>
      <c r="T557" s="27"/>
    </row>
    <row r="558" spans="11:20">
      <c r="K558" s="51"/>
      <c r="T558" s="27"/>
    </row>
    <row r="559" spans="11:20">
      <c r="K559" s="51"/>
      <c r="T559" s="27"/>
    </row>
    <row r="560" spans="11:20">
      <c r="K560" s="51"/>
      <c r="T560" s="27"/>
    </row>
    <row r="561" spans="11:20">
      <c r="K561" s="51"/>
      <c r="T561" s="27"/>
    </row>
    <row r="562" spans="11:20">
      <c r="K562" s="51"/>
      <c r="T562" s="27"/>
    </row>
    <row r="563" spans="11:20">
      <c r="K563" s="51"/>
      <c r="T563" s="27"/>
    </row>
    <row r="564" spans="11:20">
      <c r="K564" s="51"/>
      <c r="T564" s="27"/>
    </row>
    <row r="565" spans="11:20">
      <c r="K565" s="51"/>
      <c r="T565" s="27"/>
    </row>
    <row r="566" spans="11:20">
      <c r="K566" s="51"/>
      <c r="T566" s="27"/>
    </row>
    <row r="567" spans="11:20">
      <c r="K567" s="51"/>
      <c r="T567" s="27"/>
    </row>
    <row r="568" spans="11:20">
      <c r="K568" s="51"/>
      <c r="T568" s="27"/>
    </row>
    <row r="569" spans="11:20">
      <c r="K569" s="51"/>
      <c r="T569" s="27"/>
    </row>
    <row r="570" spans="11:20">
      <c r="K570" s="51"/>
      <c r="T570" s="27"/>
    </row>
    <row r="571" spans="11:20">
      <c r="K571" s="51"/>
      <c r="T571" s="27"/>
    </row>
    <row r="572" spans="11:20">
      <c r="K572" s="51"/>
      <c r="T572" s="27"/>
    </row>
    <row r="573" spans="11:20">
      <c r="K573" s="51"/>
      <c r="T573" s="27"/>
    </row>
    <row r="574" spans="11:20">
      <c r="K574" s="51"/>
      <c r="T574" s="27"/>
    </row>
    <row r="575" spans="11:20">
      <c r="K575" s="51"/>
      <c r="T575" s="27"/>
    </row>
    <row r="576" spans="11:20">
      <c r="K576" s="51"/>
      <c r="T576" s="27"/>
    </row>
    <row r="577" spans="11:20">
      <c r="K577" s="51"/>
      <c r="T577" s="27"/>
    </row>
    <row r="578" spans="11:20">
      <c r="K578" s="51"/>
      <c r="T578" s="27"/>
    </row>
    <row r="579" spans="11:20">
      <c r="K579" s="51"/>
      <c r="T579" s="27"/>
    </row>
    <row r="580" spans="11:20">
      <c r="K580" s="51"/>
      <c r="T580" s="27"/>
    </row>
    <row r="581" spans="11:20">
      <c r="K581" s="51"/>
      <c r="T581" s="27"/>
    </row>
    <row r="582" spans="11:20">
      <c r="K582" s="51"/>
      <c r="T582" s="27"/>
    </row>
    <row r="583" spans="11:20">
      <c r="K583" s="51"/>
      <c r="T583" s="27"/>
    </row>
    <row r="584" spans="11:20">
      <c r="K584" s="51"/>
      <c r="T584" s="27"/>
    </row>
    <row r="585" spans="11:20">
      <c r="K585" s="51"/>
      <c r="T585" s="27"/>
    </row>
    <row r="586" spans="11:20">
      <c r="K586" s="51"/>
      <c r="T586" s="27"/>
    </row>
    <row r="587" spans="11:20">
      <c r="K587" s="51"/>
      <c r="T587" s="27"/>
    </row>
    <row r="588" spans="11:20">
      <c r="K588" s="51"/>
      <c r="T588" s="27"/>
    </row>
    <row r="589" spans="11:20">
      <c r="K589" s="51"/>
      <c r="T589" s="27"/>
    </row>
    <row r="590" spans="11:20">
      <c r="K590" s="51"/>
      <c r="T590" s="27"/>
    </row>
    <row r="591" spans="11:20">
      <c r="K591" s="51"/>
      <c r="T591" s="27"/>
    </row>
    <row r="592" spans="11:20">
      <c r="K592" s="51"/>
      <c r="T592" s="27"/>
    </row>
    <row r="593" spans="11:20">
      <c r="K593" s="51"/>
      <c r="T593" s="27"/>
    </row>
    <row r="594" spans="11:20">
      <c r="K594" s="51"/>
      <c r="T594" s="27"/>
    </row>
    <row r="595" spans="11:20">
      <c r="K595" s="51"/>
      <c r="T595" s="27"/>
    </row>
    <row r="596" spans="11:20">
      <c r="K596" s="51"/>
      <c r="T596" s="27"/>
    </row>
    <row r="597" spans="11:20">
      <c r="K597" s="51"/>
      <c r="T597" s="27"/>
    </row>
    <row r="598" spans="11:20">
      <c r="K598" s="51"/>
      <c r="T598" s="27"/>
    </row>
    <row r="599" spans="11:20">
      <c r="K599" s="51"/>
      <c r="T599" s="27"/>
    </row>
    <row r="600" spans="11:20">
      <c r="K600" s="51"/>
      <c r="T600" s="27"/>
    </row>
    <row r="601" spans="11:20">
      <c r="K601" s="51"/>
      <c r="T601" s="27"/>
    </row>
    <row r="602" spans="11:20">
      <c r="K602" s="51"/>
      <c r="T602" s="27"/>
    </row>
    <row r="603" spans="11:20">
      <c r="K603" s="51"/>
      <c r="T603" s="27"/>
    </row>
    <row r="604" spans="11:20">
      <c r="K604" s="51"/>
      <c r="T604" s="27"/>
    </row>
    <row r="605" spans="11:20">
      <c r="K605" s="51"/>
      <c r="T605" s="27"/>
    </row>
    <row r="606" spans="11:20">
      <c r="K606" s="51"/>
      <c r="T606" s="27"/>
    </row>
    <row r="607" spans="11:20">
      <c r="K607" s="51"/>
      <c r="T607" s="27"/>
    </row>
    <row r="608" spans="11:20">
      <c r="K608" s="51"/>
      <c r="T608" s="27"/>
    </row>
    <row r="609" spans="11:20">
      <c r="K609" s="51"/>
      <c r="T609" s="27"/>
    </row>
    <row r="610" spans="11:20">
      <c r="K610" s="51"/>
      <c r="T610" s="27"/>
    </row>
    <row r="611" spans="11:20">
      <c r="K611" s="51"/>
      <c r="T611" s="27"/>
    </row>
    <row r="612" spans="11:20">
      <c r="K612" s="51"/>
      <c r="T612" s="27"/>
    </row>
    <row r="613" spans="11:20">
      <c r="K613" s="51"/>
      <c r="T613" s="27"/>
    </row>
    <row r="614" spans="11:20">
      <c r="K614" s="51"/>
      <c r="T614" s="27"/>
    </row>
    <row r="615" spans="11:20">
      <c r="K615" s="51"/>
      <c r="T615" s="27"/>
    </row>
    <row r="616" spans="11:20">
      <c r="K616" s="51"/>
      <c r="T616" s="27"/>
    </row>
    <row r="617" spans="11:20">
      <c r="K617" s="51"/>
      <c r="T617" s="27"/>
    </row>
    <row r="618" spans="11:20">
      <c r="K618" s="51"/>
      <c r="T618" s="27"/>
    </row>
    <row r="619" spans="11:20">
      <c r="K619" s="51"/>
      <c r="T619" s="27"/>
    </row>
    <row r="620" spans="11:20">
      <c r="K620" s="51"/>
      <c r="T620" s="27"/>
    </row>
    <row r="621" spans="11:20">
      <c r="K621" s="51"/>
      <c r="T621" s="27"/>
    </row>
    <row r="622" spans="11:20">
      <c r="K622" s="51"/>
      <c r="T622" s="27"/>
    </row>
    <row r="623" spans="11:20">
      <c r="K623" s="51"/>
      <c r="T623" s="27"/>
    </row>
    <row r="624" spans="11:20">
      <c r="K624" s="51"/>
      <c r="T624" s="27"/>
    </row>
    <row r="625" spans="11:20">
      <c r="K625" s="51"/>
      <c r="T625" s="27"/>
    </row>
    <row r="626" spans="11:20">
      <c r="K626" s="51"/>
      <c r="T626" s="27"/>
    </row>
    <row r="627" spans="11:20">
      <c r="K627" s="51"/>
      <c r="T627" s="27"/>
    </row>
    <row r="628" spans="11:20">
      <c r="K628" s="51"/>
      <c r="T628" s="27"/>
    </row>
    <row r="629" spans="11:20">
      <c r="K629" s="51"/>
      <c r="T629" s="27"/>
    </row>
    <row r="630" spans="11:20">
      <c r="K630" s="51"/>
      <c r="T630" s="27"/>
    </row>
    <row r="631" spans="11:20">
      <c r="K631" s="51"/>
      <c r="T631" s="27"/>
    </row>
    <row r="632" spans="11:20">
      <c r="K632" s="51"/>
      <c r="T632" s="27"/>
    </row>
    <row r="633" spans="11:20">
      <c r="K633" s="51"/>
      <c r="T633" s="27"/>
    </row>
    <row r="634" spans="11:20">
      <c r="K634" s="51"/>
      <c r="T634" s="27"/>
    </row>
    <row r="635" spans="11:20">
      <c r="K635" s="51"/>
      <c r="T635" s="27"/>
    </row>
    <row r="636" spans="11:20">
      <c r="K636" s="51"/>
      <c r="T636" s="27"/>
    </row>
    <row r="637" spans="11:20">
      <c r="K637" s="51"/>
      <c r="T637" s="27"/>
    </row>
    <row r="638" spans="11:20">
      <c r="K638" s="51"/>
      <c r="T638" s="27"/>
    </row>
    <row r="639" spans="11:20">
      <c r="K639" s="51"/>
      <c r="T639" s="27"/>
    </row>
    <row r="640" spans="11:20">
      <c r="K640" s="51"/>
      <c r="T640" s="27"/>
    </row>
    <row r="641" spans="11:20">
      <c r="K641" s="51"/>
      <c r="T641" s="27"/>
    </row>
    <row r="642" spans="11:20">
      <c r="K642" s="51"/>
      <c r="T642" s="27"/>
    </row>
    <row r="643" spans="11:20">
      <c r="K643" s="51"/>
      <c r="T643" s="27"/>
    </row>
    <row r="644" spans="11:20">
      <c r="K644" s="51"/>
      <c r="T644" s="27"/>
    </row>
    <row r="645" spans="11:20">
      <c r="K645" s="51"/>
      <c r="T645" s="27"/>
    </row>
    <row r="646" spans="11:20">
      <c r="K646" s="51"/>
      <c r="T646" s="27"/>
    </row>
    <row r="647" spans="11:20">
      <c r="K647" s="51"/>
      <c r="T647" s="27"/>
    </row>
    <row r="648" spans="11:20">
      <c r="K648" s="51"/>
      <c r="T648" s="27"/>
    </row>
    <row r="649" spans="11:20">
      <c r="K649" s="51"/>
      <c r="T649" s="27"/>
    </row>
    <row r="650" spans="11:20">
      <c r="K650" s="51"/>
      <c r="T650" s="27"/>
    </row>
    <row r="651" spans="11:20">
      <c r="K651" s="51"/>
      <c r="T651" s="27"/>
    </row>
    <row r="652" spans="11:20">
      <c r="K652" s="51"/>
      <c r="T652" s="27"/>
    </row>
    <row r="653" spans="11:20">
      <c r="K653" s="51"/>
      <c r="T653" s="27"/>
    </row>
    <row r="654" spans="11:20">
      <c r="K654" s="51"/>
      <c r="T654" s="27"/>
    </row>
    <row r="655" spans="11:20">
      <c r="K655" s="51"/>
      <c r="T655" s="27"/>
    </row>
    <row r="656" spans="11:20">
      <c r="K656" s="51"/>
      <c r="T656" s="27"/>
    </row>
    <row r="657" spans="11:20">
      <c r="K657" s="51"/>
      <c r="T657" s="27"/>
    </row>
    <row r="658" spans="11:20">
      <c r="K658" s="51"/>
      <c r="T658" s="27"/>
    </row>
    <row r="659" spans="11:20">
      <c r="K659" s="51"/>
      <c r="T659" s="27"/>
    </row>
    <row r="660" spans="11:20">
      <c r="K660" s="51"/>
      <c r="T660" s="27"/>
    </row>
    <row r="661" spans="11:20">
      <c r="K661" s="51"/>
      <c r="T661" s="27"/>
    </row>
    <row r="662" spans="11:20">
      <c r="K662" s="51"/>
      <c r="T662" s="27"/>
    </row>
    <row r="663" spans="11:20">
      <c r="K663" s="51"/>
      <c r="T663" s="27"/>
    </row>
    <row r="664" spans="11:20">
      <c r="K664" s="51"/>
      <c r="T664" s="27"/>
    </row>
    <row r="665" spans="11:20">
      <c r="K665" s="51"/>
      <c r="T665" s="27"/>
    </row>
    <row r="666" spans="11:20">
      <c r="K666" s="51"/>
      <c r="T666" s="27"/>
    </row>
    <row r="667" spans="11:20">
      <c r="K667" s="51"/>
      <c r="T667" s="27"/>
    </row>
    <row r="668" spans="11:20">
      <c r="K668" s="51"/>
      <c r="T668" s="27"/>
    </row>
    <row r="669" spans="11:20">
      <c r="K669" s="51"/>
      <c r="T669" s="27"/>
    </row>
    <row r="670" spans="11:20">
      <c r="K670" s="51"/>
      <c r="T670" s="27"/>
    </row>
    <row r="671" spans="11:20">
      <c r="K671" s="51"/>
      <c r="T671" s="27"/>
    </row>
    <row r="672" spans="11:20">
      <c r="K672" s="51"/>
      <c r="T672" s="27"/>
    </row>
    <row r="673" spans="11:20">
      <c r="K673" s="51"/>
      <c r="T673" s="27"/>
    </row>
    <row r="674" spans="11:20">
      <c r="K674" s="51"/>
      <c r="T674" s="27"/>
    </row>
    <row r="675" spans="11:20">
      <c r="K675" s="51"/>
      <c r="T675" s="27"/>
    </row>
    <row r="676" spans="11:20">
      <c r="K676" s="51"/>
      <c r="T676" s="27"/>
    </row>
    <row r="677" spans="11:20">
      <c r="K677" s="51"/>
      <c r="T677" s="27"/>
    </row>
    <row r="678" spans="11:20">
      <c r="K678" s="51"/>
      <c r="T678" s="27"/>
    </row>
    <row r="679" spans="11:20">
      <c r="K679" s="51"/>
      <c r="T679" s="27"/>
    </row>
    <row r="680" spans="11:20">
      <c r="K680" s="51"/>
      <c r="T680" s="27"/>
    </row>
    <row r="681" spans="11:20">
      <c r="K681" s="51"/>
      <c r="T681" s="27"/>
    </row>
    <row r="682" spans="11:20">
      <c r="K682" s="51"/>
      <c r="T682" s="27"/>
    </row>
    <row r="683" spans="11:20">
      <c r="K683" s="51"/>
      <c r="T683" s="27"/>
    </row>
    <row r="684" spans="11:20">
      <c r="K684" s="51"/>
      <c r="T684" s="27"/>
    </row>
    <row r="685" spans="11:20">
      <c r="K685" s="51"/>
      <c r="T685" s="27"/>
    </row>
    <row r="686" spans="11:20">
      <c r="K686" s="51"/>
      <c r="T686" s="27"/>
    </row>
    <row r="687" spans="11:20">
      <c r="K687" s="51"/>
      <c r="T687" s="27"/>
    </row>
    <row r="688" spans="11:20">
      <c r="K688" s="51"/>
      <c r="T688" s="27"/>
    </row>
    <row r="689" spans="11:20">
      <c r="K689" s="51"/>
      <c r="T689" s="27"/>
    </row>
    <row r="690" spans="11:20">
      <c r="K690" s="51"/>
      <c r="T690" s="27"/>
    </row>
    <row r="691" spans="11:20">
      <c r="K691" s="51"/>
      <c r="T691" s="27"/>
    </row>
    <row r="692" spans="11:20">
      <c r="K692" s="51"/>
      <c r="T692" s="27"/>
    </row>
    <row r="693" spans="11:20">
      <c r="K693" s="51"/>
      <c r="T693" s="27"/>
    </row>
    <row r="694" spans="11:20">
      <c r="K694" s="51"/>
      <c r="T694" s="27"/>
    </row>
    <row r="695" spans="11:20">
      <c r="K695" s="51"/>
      <c r="T695" s="27"/>
    </row>
    <row r="696" spans="11:20">
      <c r="K696" s="51"/>
      <c r="T696" s="27"/>
    </row>
    <row r="697" spans="11:20">
      <c r="K697" s="51"/>
      <c r="T697" s="27"/>
    </row>
    <row r="698" spans="11:20">
      <c r="K698" s="51"/>
      <c r="T698" s="27"/>
    </row>
    <row r="699" spans="11:20">
      <c r="K699" s="51"/>
      <c r="T699" s="27"/>
    </row>
    <row r="700" spans="11:20">
      <c r="K700" s="51"/>
      <c r="T700" s="27"/>
    </row>
    <row r="701" spans="11:20">
      <c r="K701" s="51"/>
      <c r="T701" s="27"/>
    </row>
    <row r="702" spans="11:20">
      <c r="K702" s="51"/>
      <c r="T702" s="27"/>
    </row>
    <row r="703" spans="11:20">
      <c r="K703" s="51"/>
      <c r="T703" s="27"/>
    </row>
    <row r="704" spans="11:20">
      <c r="K704" s="51"/>
      <c r="T704" s="27"/>
    </row>
    <row r="705" spans="11:20">
      <c r="K705" s="51"/>
      <c r="T705" s="27"/>
    </row>
    <row r="706" spans="11:20">
      <c r="K706" s="51"/>
      <c r="T706" s="27"/>
    </row>
    <row r="707" spans="11:20">
      <c r="K707" s="51"/>
      <c r="T707" s="27"/>
    </row>
    <row r="708" spans="11:20">
      <c r="K708" s="51"/>
      <c r="T708" s="27"/>
    </row>
    <row r="709" spans="11:20">
      <c r="K709" s="51"/>
      <c r="T709" s="27"/>
    </row>
    <row r="710" spans="11:20">
      <c r="K710" s="51"/>
      <c r="T710" s="27"/>
    </row>
    <row r="711" spans="11:20">
      <c r="K711" s="51"/>
      <c r="T711" s="27"/>
    </row>
    <row r="712" spans="11:20">
      <c r="K712" s="51"/>
      <c r="T712" s="27"/>
    </row>
    <row r="713" spans="11:20">
      <c r="K713" s="51"/>
      <c r="T713" s="27"/>
    </row>
    <row r="714" spans="11:20">
      <c r="K714" s="51"/>
      <c r="T714" s="27"/>
    </row>
    <row r="715" spans="11:20">
      <c r="K715" s="51"/>
      <c r="T715" s="27"/>
    </row>
    <row r="716" spans="11:20">
      <c r="K716" s="51"/>
      <c r="T716" s="27"/>
    </row>
    <row r="717" spans="11:20">
      <c r="K717" s="51"/>
      <c r="T717" s="27"/>
    </row>
    <row r="718" spans="11:20">
      <c r="K718" s="51"/>
      <c r="T718" s="27"/>
    </row>
    <row r="719" spans="11:20">
      <c r="K719" s="51"/>
      <c r="T719" s="27"/>
    </row>
    <row r="720" spans="11:20">
      <c r="K720" s="51"/>
      <c r="T720" s="27"/>
    </row>
    <row r="721" spans="11:20">
      <c r="K721" s="51"/>
      <c r="T721" s="27"/>
    </row>
    <row r="722" spans="11:20">
      <c r="K722" s="51"/>
      <c r="T722" s="27"/>
    </row>
    <row r="723" spans="11:20">
      <c r="K723" s="51"/>
      <c r="T723" s="27"/>
    </row>
    <row r="724" spans="11:20">
      <c r="K724" s="51"/>
      <c r="T724" s="27"/>
    </row>
    <row r="725" spans="11:20">
      <c r="K725" s="51"/>
      <c r="T725" s="27"/>
    </row>
    <row r="726" spans="11:20">
      <c r="K726" s="51"/>
      <c r="T726" s="27"/>
    </row>
    <row r="727" spans="11:20">
      <c r="K727" s="51"/>
      <c r="T727" s="27"/>
    </row>
    <row r="728" spans="11:20">
      <c r="K728" s="51"/>
      <c r="T728" s="27"/>
    </row>
    <row r="729" spans="11:20">
      <c r="K729" s="51"/>
      <c r="T729" s="27"/>
    </row>
    <row r="730" spans="11:20">
      <c r="K730" s="51"/>
      <c r="T730" s="27"/>
    </row>
    <row r="731" spans="11:20">
      <c r="K731" s="51"/>
      <c r="T731" s="27"/>
    </row>
    <row r="732" spans="11:20">
      <c r="K732" s="51"/>
      <c r="T732" s="27"/>
    </row>
    <row r="733" spans="11:20">
      <c r="K733" s="51"/>
      <c r="T733" s="27"/>
    </row>
    <row r="734" spans="11:20">
      <c r="K734" s="51"/>
      <c r="T734" s="27"/>
    </row>
    <row r="735" spans="11:20">
      <c r="K735" s="51"/>
      <c r="T735" s="27"/>
    </row>
    <row r="736" spans="11:20">
      <c r="K736" s="51"/>
      <c r="T736" s="27"/>
    </row>
    <row r="737" spans="11:20">
      <c r="K737" s="51"/>
      <c r="T737" s="27"/>
    </row>
    <row r="738" spans="11:20">
      <c r="K738" s="51"/>
      <c r="T738" s="27"/>
    </row>
    <row r="739" spans="11:20">
      <c r="K739" s="51"/>
      <c r="T739" s="27"/>
    </row>
    <row r="740" spans="11:20">
      <c r="K740" s="51"/>
      <c r="T740" s="27"/>
    </row>
    <row r="741" spans="11:20">
      <c r="K741" s="51"/>
      <c r="T741" s="27"/>
    </row>
    <row r="742" spans="11:20">
      <c r="K742" s="51"/>
      <c r="T742" s="27"/>
    </row>
    <row r="743" spans="11:20">
      <c r="K743" s="51"/>
      <c r="T743" s="27"/>
    </row>
    <row r="744" spans="11:20">
      <c r="K744" s="51"/>
      <c r="T744" s="27"/>
    </row>
    <row r="745" spans="11:20">
      <c r="K745" s="51"/>
      <c r="T745" s="27"/>
    </row>
    <row r="746" spans="11:20">
      <c r="K746" s="51"/>
      <c r="T746" s="27"/>
    </row>
    <row r="747" spans="11:20">
      <c r="K747" s="51"/>
      <c r="T747" s="27"/>
    </row>
    <row r="748" spans="11:20">
      <c r="K748" s="51"/>
      <c r="T748" s="27"/>
    </row>
    <row r="749" spans="11:20">
      <c r="K749" s="51"/>
      <c r="T749" s="27"/>
    </row>
    <row r="750" spans="11:20">
      <c r="K750" s="51"/>
      <c r="T750" s="27"/>
    </row>
    <row r="751" spans="11:20">
      <c r="K751" s="51"/>
      <c r="T751" s="27"/>
    </row>
    <row r="752" spans="11:20">
      <c r="K752" s="51"/>
      <c r="T752" s="27"/>
    </row>
    <row r="753" spans="11:20">
      <c r="K753" s="51"/>
      <c r="T753" s="27"/>
    </row>
    <row r="754" spans="11:20">
      <c r="K754" s="51"/>
      <c r="T754" s="27"/>
    </row>
    <row r="755" spans="11:20">
      <c r="K755" s="51"/>
      <c r="T755" s="27"/>
    </row>
    <row r="756" spans="11:20">
      <c r="K756" s="51"/>
      <c r="T756" s="27"/>
    </row>
    <row r="757" spans="11:20">
      <c r="K757" s="51"/>
      <c r="T757" s="27"/>
    </row>
    <row r="758" spans="11:20">
      <c r="K758" s="51"/>
      <c r="T758" s="27"/>
    </row>
    <row r="759" spans="11:20">
      <c r="K759" s="51"/>
      <c r="T759" s="27"/>
    </row>
    <row r="760" spans="11:20">
      <c r="K760" s="51"/>
      <c r="T760" s="27"/>
    </row>
    <row r="761" spans="11:20">
      <c r="K761" s="51"/>
      <c r="T761" s="27"/>
    </row>
    <row r="762" spans="11:20">
      <c r="K762" s="51"/>
      <c r="T762" s="27"/>
    </row>
    <row r="763" spans="11:20">
      <c r="K763" s="51"/>
      <c r="T763" s="27"/>
    </row>
    <row r="764" spans="11:20">
      <c r="K764" s="51"/>
      <c r="T764" s="27"/>
    </row>
    <row r="765" spans="11:20">
      <c r="K765" s="51"/>
      <c r="T765" s="27"/>
    </row>
    <row r="766" spans="11:20">
      <c r="K766" s="51"/>
      <c r="T766" s="27"/>
    </row>
    <row r="767" spans="11:20">
      <c r="K767" s="51"/>
      <c r="T767" s="27"/>
    </row>
    <row r="768" spans="11:20">
      <c r="K768" s="51"/>
      <c r="T768" s="27"/>
    </row>
    <row r="769" spans="11:20">
      <c r="K769" s="51"/>
      <c r="T769" s="27"/>
    </row>
    <row r="770" spans="11:20">
      <c r="K770" s="51"/>
      <c r="T770" s="27"/>
    </row>
    <row r="771" spans="11:20">
      <c r="K771" s="51"/>
      <c r="T771" s="27"/>
    </row>
    <row r="772" spans="11:20">
      <c r="K772" s="51"/>
      <c r="T772" s="27"/>
    </row>
    <row r="773" spans="11:20">
      <c r="K773" s="51"/>
      <c r="T773" s="27"/>
    </row>
    <row r="774" spans="11:20">
      <c r="K774" s="51"/>
      <c r="T774" s="27"/>
    </row>
    <row r="775" spans="11:20">
      <c r="K775" s="51"/>
      <c r="T775" s="27"/>
    </row>
    <row r="776" spans="11:20">
      <c r="K776" s="51"/>
      <c r="T776" s="27"/>
    </row>
    <row r="777" spans="11:20">
      <c r="K777" s="51"/>
      <c r="T777" s="27"/>
    </row>
    <row r="778" spans="11:20">
      <c r="K778" s="51"/>
      <c r="T778" s="27"/>
    </row>
    <row r="779" spans="11:20">
      <c r="K779" s="51"/>
      <c r="T779" s="27"/>
    </row>
    <row r="780" spans="11:20">
      <c r="K780" s="51"/>
      <c r="T780" s="27"/>
    </row>
    <row r="781" spans="11:20">
      <c r="K781" s="51"/>
      <c r="T781" s="27"/>
    </row>
    <row r="782" spans="11:20">
      <c r="K782" s="51"/>
      <c r="T782" s="27"/>
    </row>
    <row r="783" spans="11:20">
      <c r="K783" s="51"/>
      <c r="T783" s="27"/>
    </row>
    <row r="784" spans="11:20">
      <c r="K784" s="51"/>
      <c r="T784" s="27"/>
    </row>
    <row r="785" spans="11:20">
      <c r="K785" s="51"/>
      <c r="T785" s="27"/>
    </row>
    <row r="786" spans="11:20">
      <c r="K786" s="51"/>
      <c r="T786" s="27"/>
    </row>
    <row r="787" spans="11:20">
      <c r="K787" s="51"/>
      <c r="T787" s="27"/>
    </row>
    <row r="788" spans="11:20">
      <c r="K788" s="51"/>
      <c r="T788" s="27"/>
    </row>
    <row r="789" spans="11:20">
      <c r="K789" s="51"/>
      <c r="T789" s="27"/>
    </row>
    <row r="790" spans="11:20">
      <c r="K790" s="51"/>
      <c r="T790" s="27"/>
    </row>
    <row r="791" spans="11:20">
      <c r="K791" s="51"/>
      <c r="T791" s="27"/>
    </row>
    <row r="792" spans="11:20">
      <c r="K792" s="51"/>
      <c r="T792" s="27"/>
    </row>
    <row r="793" spans="11:20">
      <c r="K793" s="51"/>
      <c r="T793" s="27"/>
    </row>
    <row r="794" spans="11:20">
      <c r="K794" s="51"/>
      <c r="T794" s="27"/>
    </row>
    <row r="795" spans="11:20">
      <c r="K795" s="51"/>
      <c r="T795" s="27"/>
    </row>
    <row r="796" spans="11:20">
      <c r="K796" s="51"/>
      <c r="T796" s="27"/>
    </row>
    <row r="797" spans="11:20">
      <c r="K797" s="51"/>
      <c r="T797" s="27"/>
    </row>
    <row r="798" spans="11:20">
      <c r="K798" s="51"/>
      <c r="T798" s="27"/>
    </row>
    <row r="799" spans="11:20">
      <c r="K799" s="51"/>
      <c r="T799" s="27"/>
    </row>
    <row r="800" spans="11:20">
      <c r="K800" s="51"/>
      <c r="T800" s="27"/>
    </row>
    <row r="801" spans="11:20">
      <c r="K801" s="51"/>
      <c r="T801" s="27"/>
    </row>
    <row r="802" spans="11:20">
      <c r="K802" s="51"/>
      <c r="T802" s="27"/>
    </row>
    <row r="803" spans="11:20">
      <c r="K803" s="51"/>
      <c r="T803" s="27"/>
    </row>
    <row r="804" spans="11:20">
      <c r="K804" s="51"/>
      <c r="T804" s="27"/>
    </row>
    <row r="805" spans="11:20">
      <c r="K805" s="51"/>
      <c r="T805" s="27"/>
    </row>
    <row r="806" spans="11:20">
      <c r="K806" s="51"/>
      <c r="T806" s="27"/>
    </row>
    <row r="807" spans="11:20">
      <c r="K807" s="51"/>
      <c r="T807" s="27"/>
    </row>
    <row r="808" spans="11:20">
      <c r="K808" s="51"/>
      <c r="T808" s="27"/>
    </row>
    <row r="809" spans="11:20">
      <c r="K809" s="51"/>
      <c r="T809" s="27"/>
    </row>
    <row r="810" spans="11:20">
      <c r="K810" s="51"/>
      <c r="T810" s="27"/>
    </row>
    <row r="811" spans="11:20">
      <c r="K811" s="51"/>
      <c r="T811" s="27"/>
    </row>
    <row r="812" spans="11:20">
      <c r="K812" s="51"/>
      <c r="T812" s="27"/>
    </row>
    <row r="813" spans="11:20">
      <c r="K813" s="51"/>
      <c r="T813" s="27"/>
    </row>
    <row r="814" spans="11:20">
      <c r="K814" s="51"/>
      <c r="T814" s="27"/>
    </row>
    <row r="815" spans="11:20">
      <c r="K815" s="51"/>
      <c r="T815" s="27"/>
    </row>
    <row r="816" spans="11:20">
      <c r="K816" s="51"/>
      <c r="T816" s="27"/>
    </row>
    <row r="817" spans="11:20">
      <c r="K817" s="51"/>
      <c r="T817" s="27"/>
    </row>
    <row r="818" spans="11:20">
      <c r="K818" s="51"/>
      <c r="T818" s="27"/>
    </row>
    <row r="819" spans="11:20">
      <c r="K819" s="51"/>
      <c r="T819" s="27"/>
    </row>
    <row r="820" spans="11:20">
      <c r="K820" s="51"/>
      <c r="T820" s="27"/>
    </row>
    <row r="821" spans="11:20">
      <c r="K821" s="51"/>
      <c r="T821" s="27"/>
    </row>
    <row r="822" spans="11:20">
      <c r="K822" s="51"/>
      <c r="T822" s="27"/>
    </row>
    <row r="823" spans="11:20">
      <c r="K823" s="51"/>
      <c r="T823" s="27"/>
    </row>
    <row r="824" spans="11:20">
      <c r="K824" s="51"/>
      <c r="T824" s="27"/>
    </row>
    <row r="825" spans="11:20">
      <c r="K825" s="51"/>
      <c r="T825" s="27"/>
    </row>
    <row r="826" spans="11:20">
      <c r="K826" s="51"/>
      <c r="T826" s="27"/>
    </row>
    <row r="827" spans="11:20">
      <c r="K827" s="51"/>
      <c r="T827" s="27"/>
    </row>
    <row r="828" spans="11:20">
      <c r="K828" s="51"/>
      <c r="T828" s="27"/>
    </row>
    <row r="829" spans="11:20">
      <c r="K829" s="51"/>
      <c r="T829" s="27"/>
    </row>
    <row r="830" spans="11:20">
      <c r="K830" s="51"/>
      <c r="T830" s="27"/>
    </row>
    <row r="831" spans="11:20">
      <c r="K831" s="51"/>
      <c r="T831" s="27"/>
    </row>
    <row r="832" spans="11:20">
      <c r="K832" s="51"/>
      <c r="T832" s="27"/>
    </row>
    <row r="833" spans="11:20">
      <c r="K833" s="51"/>
      <c r="T833" s="27"/>
    </row>
    <row r="834" spans="11:20">
      <c r="K834" s="51"/>
      <c r="T834" s="27"/>
    </row>
    <row r="835" spans="11:20">
      <c r="K835" s="51"/>
      <c r="T835" s="27"/>
    </row>
    <row r="836" spans="11:20">
      <c r="K836" s="51"/>
      <c r="T836" s="27"/>
    </row>
    <row r="837" spans="11:20">
      <c r="K837" s="51"/>
      <c r="T837" s="27"/>
    </row>
    <row r="838" spans="11:20">
      <c r="K838" s="51"/>
      <c r="T838" s="27"/>
    </row>
    <row r="839" spans="11:20">
      <c r="K839" s="51"/>
      <c r="T839" s="27"/>
    </row>
    <row r="840" spans="11:20">
      <c r="K840" s="51"/>
      <c r="T840" s="27"/>
    </row>
    <row r="841" spans="11:20">
      <c r="K841" s="51"/>
      <c r="T841" s="27"/>
    </row>
    <row r="842" spans="11:20">
      <c r="K842" s="51"/>
      <c r="T842" s="27"/>
    </row>
    <row r="843" spans="11:20">
      <c r="K843" s="51"/>
      <c r="T843" s="27"/>
    </row>
    <row r="844" spans="11:20">
      <c r="K844" s="51"/>
      <c r="T844" s="27"/>
    </row>
    <row r="845" spans="11:20">
      <c r="K845" s="51"/>
      <c r="T845" s="27"/>
    </row>
    <row r="846" spans="11:20">
      <c r="K846" s="51"/>
      <c r="T846" s="27"/>
    </row>
    <row r="847" spans="11:20">
      <c r="K847" s="51"/>
      <c r="T847" s="27"/>
    </row>
    <row r="848" spans="11:20">
      <c r="K848" s="51"/>
      <c r="T848" s="27"/>
    </row>
    <row r="849" spans="11:20">
      <c r="K849" s="51"/>
      <c r="T849" s="27"/>
    </row>
    <row r="850" spans="11:20">
      <c r="K850" s="51"/>
      <c r="T850" s="27"/>
    </row>
    <row r="851" spans="11:20">
      <c r="K851" s="51"/>
      <c r="T851" s="27"/>
    </row>
    <row r="852" spans="11:20">
      <c r="K852" s="51"/>
      <c r="T852" s="27"/>
    </row>
    <row r="853" spans="11:20">
      <c r="K853" s="51"/>
      <c r="T853" s="27"/>
    </row>
    <row r="854" spans="11:20">
      <c r="K854" s="51"/>
      <c r="T854" s="27"/>
    </row>
    <row r="855" spans="11:20">
      <c r="K855" s="51"/>
      <c r="T855" s="27"/>
    </row>
    <row r="856" spans="11:20">
      <c r="K856" s="51"/>
      <c r="T856" s="27"/>
    </row>
    <row r="857" spans="11:20">
      <c r="K857" s="51"/>
      <c r="T857" s="27"/>
    </row>
    <row r="858" spans="11:20">
      <c r="K858" s="51"/>
      <c r="T858" s="27"/>
    </row>
    <row r="859" spans="11:20">
      <c r="K859" s="51"/>
      <c r="T859" s="27"/>
    </row>
    <row r="860" spans="11:20">
      <c r="K860" s="51"/>
      <c r="T860" s="27"/>
    </row>
    <row r="861" spans="11:20">
      <c r="K861" s="51"/>
      <c r="T861" s="27"/>
    </row>
    <row r="862" spans="11:20">
      <c r="K862" s="51"/>
      <c r="T862" s="27"/>
    </row>
    <row r="863" spans="11:20">
      <c r="K863" s="51"/>
      <c r="T863" s="27"/>
    </row>
    <row r="864" spans="11:20">
      <c r="K864" s="51"/>
      <c r="T864" s="27"/>
    </row>
    <row r="865" spans="11:20">
      <c r="K865" s="51"/>
      <c r="T865" s="27"/>
    </row>
    <row r="866" spans="11:20">
      <c r="K866" s="51"/>
      <c r="T866" s="27"/>
    </row>
    <row r="867" spans="11:20">
      <c r="K867" s="51"/>
      <c r="T867" s="27"/>
    </row>
    <row r="868" spans="11:20">
      <c r="K868" s="51"/>
      <c r="T868" s="27"/>
    </row>
    <row r="869" spans="11:20">
      <c r="K869" s="51"/>
      <c r="T869" s="27"/>
    </row>
    <row r="870" spans="11:20">
      <c r="K870" s="51"/>
      <c r="T870" s="27"/>
    </row>
    <row r="871" spans="11:20">
      <c r="K871" s="51"/>
      <c r="T871" s="27"/>
    </row>
    <row r="872" spans="11:20">
      <c r="K872" s="51"/>
      <c r="T872" s="27"/>
    </row>
    <row r="873" spans="11:20">
      <c r="K873" s="51"/>
      <c r="T873" s="27"/>
    </row>
    <row r="874" spans="11:20">
      <c r="K874" s="51"/>
      <c r="T874" s="27"/>
    </row>
    <row r="875" spans="11:20">
      <c r="K875" s="51"/>
      <c r="T875" s="27"/>
    </row>
    <row r="876" spans="11:20">
      <c r="K876" s="51"/>
      <c r="T876" s="27"/>
    </row>
    <row r="877" spans="11:20">
      <c r="K877" s="51"/>
      <c r="T877" s="27"/>
    </row>
    <row r="878" spans="11:20">
      <c r="K878" s="51"/>
      <c r="T878" s="27"/>
    </row>
    <row r="879" spans="11:20">
      <c r="K879" s="51"/>
      <c r="T879" s="27"/>
    </row>
    <row r="880" spans="11:20">
      <c r="K880" s="51"/>
      <c r="T880" s="27"/>
    </row>
    <row r="881" spans="11:20">
      <c r="K881" s="51"/>
      <c r="T881" s="27"/>
    </row>
    <row r="882" spans="11:20">
      <c r="K882" s="51"/>
      <c r="T882" s="27"/>
    </row>
    <row r="883" spans="11:20">
      <c r="K883" s="51"/>
      <c r="T883" s="27"/>
    </row>
    <row r="884" spans="11:20">
      <c r="K884" s="51"/>
      <c r="T884" s="27"/>
    </row>
    <row r="885" spans="11:20">
      <c r="K885" s="51"/>
      <c r="T885" s="27"/>
    </row>
    <row r="886" spans="11:20">
      <c r="K886" s="51"/>
      <c r="T886" s="27"/>
    </row>
    <row r="887" spans="11:20">
      <c r="K887" s="51"/>
      <c r="T887" s="27"/>
    </row>
    <row r="888" spans="11:20">
      <c r="K888" s="51"/>
      <c r="T888" s="27"/>
    </row>
    <row r="889" spans="11:20">
      <c r="K889" s="51"/>
      <c r="T889" s="27"/>
    </row>
    <row r="890" spans="11:20">
      <c r="K890" s="51"/>
      <c r="T890" s="27"/>
    </row>
    <row r="891" spans="11:20">
      <c r="K891" s="51"/>
      <c r="T891" s="27"/>
    </row>
    <row r="892" spans="11:20">
      <c r="K892" s="51"/>
      <c r="T892" s="27"/>
    </row>
    <row r="893" spans="11:20">
      <c r="K893" s="51"/>
      <c r="T893" s="27"/>
    </row>
    <row r="894" spans="11:20">
      <c r="K894" s="51"/>
      <c r="T894" s="27"/>
    </row>
    <row r="895" spans="11:20">
      <c r="K895" s="51"/>
      <c r="T895" s="27"/>
    </row>
    <row r="896" spans="11:20">
      <c r="K896" s="51"/>
      <c r="T896" s="27"/>
    </row>
    <row r="897" spans="11:20">
      <c r="K897" s="51"/>
      <c r="T897" s="27"/>
    </row>
    <row r="898" spans="11:20">
      <c r="K898" s="51"/>
      <c r="T898" s="27"/>
    </row>
    <row r="899" spans="11:20">
      <c r="K899" s="51"/>
      <c r="T899" s="27"/>
    </row>
    <row r="900" spans="11:20">
      <c r="K900" s="51"/>
      <c r="T900" s="27"/>
    </row>
    <row r="901" spans="11:20">
      <c r="K901" s="51"/>
      <c r="T901" s="27"/>
    </row>
    <row r="902" spans="11:20">
      <c r="K902" s="51"/>
      <c r="T902" s="27"/>
    </row>
    <row r="903" spans="11:20">
      <c r="K903" s="51"/>
      <c r="T903" s="27"/>
    </row>
    <row r="904" spans="11:20">
      <c r="K904" s="51"/>
      <c r="T904" s="27"/>
    </row>
    <row r="905" spans="11:20">
      <c r="K905" s="51"/>
      <c r="T905" s="27"/>
    </row>
    <row r="906" spans="11:20">
      <c r="K906" s="51"/>
      <c r="T906" s="27"/>
    </row>
    <row r="907" spans="11:20">
      <c r="K907" s="51"/>
      <c r="T907" s="27"/>
    </row>
    <row r="908" spans="11:20">
      <c r="K908" s="51"/>
      <c r="T908" s="27"/>
    </row>
    <row r="909" spans="11:20">
      <c r="K909" s="51"/>
      <c r="T909" s="27"/>
    </row>
    <row r="910" spans="11:20">
      <c r="K910" s="51"/>
      <c r="T910" s="27"/>
    </row>
    <row r="911" spans="11:20">
      <c r="K911" s="51"/>
      <c r="T911" s="27"/>
    </row>
    <row r="912" spans="11:20">
      <c r="K912" s="51"/>
      <c r="T912" s="27"/>
    </row>
    <row r="913" spans="11:20">
      <c r="K913" s="51"/>
      <c r="T913" s="27"/>
    </row>
    <row r="914" spans="11:20">
      <c r="K914" s="51"/>
      <c r="T914" s="27"/>
    </row>
    <row r="915" spans="11:20">
      <c r="K915" s="51"/>
      <c r="T915" s="27"/>
    </row>
    <row r="916" spans="11:20">
      <c r="K916" s="51"/>
      <c r="T916" s="27"/>
    </row>
    <row r="917" spans="11:20">
      <c r="K917" s="51"/>
      <c r="T917" s="27"/>
    </row>
    <row r="918" spans="11:20">
      <c r="K918" s="51"/>
      <c r="T918" s="27"/>
    </row>
    <row r="919" spans="11:20">
      <c r="K919" s="51"/>
      <c r="T919" s="27"/>
    </row>
    <row r="920" spans="11:20">
      <c r="K920" s="51"/>
      <c r="T920" s="27"/>
    </row>
    <row r="921" spans="11:20">
      <c r="K921" s="51"/>
      <c r="T921" s="27"/>
    </row>
    <row r="922" spans="11:20">
      <c r="K922" s="51"/>
      <c r="T922" s="27"/>
    </row>
    <row r="923" spans="11:20">
      <c r="K923" s="51"/>
      <c r="T923" s="27"/>
    </row>
    <row r="924" spans="11:20">
      <c r="K924" s="51"/>
      <c r="T924" s="27"/>
    </row>
    <row r="925" spans="11:20">
      <c r="K925" s="51"/>
      <c r="T925" s="27"/>
    </row>
    <row r="926" spans="11:20">
      <c r="K926" s="51"/>
      <c r="T926" s="27"/>
    </row>
    <row r="927" spans="11:20">
      <c r="K927" s="51"/>
      <c r="T927" s="27"/>
    </row>
    <row r="928" spans="11:20">
      <c r="K928" s="51"/>
      <c r="T928" s="27"/>
    </row>
    <row r="929" spans="11:20">
      <c r="K929" s="51"/>
      <c r="T929" s="27"/>
    </row>
    <row r="930" spans="11:20">
      <c r="K930" s="51"/>
      <c r="T930" s="27"/>
    </row>
    <row r="931" spans="11:20">
      <c r="K931" s="51"/>
      <c r="T931" s="27"/>
    </row>
    <row r="932" spans="11:20">
      <c r="K932" s="51"/>
      <c r="T932" s="27"/>
    </row>
    <row r="933" spans="11:20">
      <c r="K933" s="51"/>
      <c r="T933" s="27"/>
    </row>
    <row r="934" spans="11:20">
      <c r="K934" s="51"/>
      <c r="T934" s="27"/>
    </row>
    <row r="935" spans="11:20">
      <c r="K935" s="51"/>
      <c r="T935" s="27"/>
    </row>
    <row r="936" spans="11:20">
      <c r="K936" s="51"/>
      <c r="T936" s="27"/>
    </row>
    <row r="937" spans="11:20">
      <c r="K937" s="51"/>
      <c r="T937" s="27"/>
    </row>
    <row r="938" spans="11:20">
      <c r="K938" s="51"/>
      <c r="T938" s="27"/>
    </row>
    <row r="939" spans="11:20">
      <c r="K939" s="51"/>
      <c r="T939" s="27"/>
    </row>
    <row r="940" spans="11:20">
      <c r="K940" s="51"/>
      <c r="T940" s="27"/>
    </row>
    <row r="941" spans="11:20">
      <c r="K941" s="51"/>
      <c r="T941" s="27"/>
    </row>
    <row r="942" spans="11:20">
      <c r="K942" s="51"/>
      <c r="T942" s="27"/>
    </row>
    <row r="943" spans="11:20">
      <c r="K943" s="51"/>
      <c r="T943" s="27"/>
    </row>
    <row r="944" spans="11:20">
      <c r="K944" s="51"/>
      <c r="T944" s="27"/>
    </row>
    <row r="945" spans="11:20">
      <c r="K945" s="51"/>
      <c r="T945" s="27"/>
    </row>
    <row r="946" spans="11:20">
      <c r="K946" s="51"/>
      <c r="T946" s="27"/>
    </row>
    <row r="947" spans="11:20">
      <c r="K947" s="51"/>
      <c r="T947" s="27"/>
    </row>
    <row r="948" spans="11:20">
      <c r="K948" s="51"/>
      <c r="T948" s="27"/>
    </row>
    <row r="949" spans="11:20">
      <c r="K949" s="51"/>
      <c r="T949" s="27"/>
    </row>
    <row r="950" spans="11:20">
      <c r="K950" s="51"/>
      <c r="T950" s="27"/>
    </row>
    <row r="951" spans="11:20">
      <c r="K951" s="51"/>
      <c r="T951" s="27"/>
    </row>
    <row r="952" spans="11:20">
      <c r="K952" s="51"/>
      <c r="T952" s="27"/>
    </row>
    <row r="953" spans="11:20">
      <c r="K953" s="51"/>
      <c r="T953" s="27"/>
    </row>
    <row r="954" spans="11:20">
      <c r="K954" s="51"/>
      <c r="T954" s="27"/>
    </row>
    <row r="955" spans="11:20">
      <c r="K955" s="51"/>
      <c r="T955" s="27"/>
    </row>
    <row r="956" spans="11:20">
      <c r="K956" s="51"/>
      <c r="T956" s="27"/>
    </row>
    <row r="957" spans="11:20">
      <c r="K957" s="51"/>
      <c r="T957" s="27"/>
    </row>
    <row r="958" spans="11:20">
      <c r="K958" s="51"/>
      <c r="T958" s="27"/>
    </row>
    <row r="959" spans="11:20">
      <c r="K959" s="51"/>
      <c r="T959" s="27"/>
    </row>
    <row r="960" spans="11:20">
      <c r="K960" s="51"/>
      <c r="T960" s="27"/>
    </row>
    <row r="961" spans="11:20">
      <c r="K961" s="51"/>
      <c r="T961" s="27"/>
    </row>
    <row r="962" spans="11:20">
      <c r="K962" s="51"/>
      <c r="T962" s="27"/>
    </row>
    <row r="963" spans="11:20">
      <c r="K963" s="51"/>
      <c r="T963" s="27"/>
    </row>
    <row r="964" spans="11:20">
      <c r="K964" s="51"/>
      <c r="T964" s="27"/>
    </row>
    <row r="965" spans="11:20">
      <c r="K965" s="51"/>
      <c r="T965" s="27"/>
    </row>
    <row r="966" spans="11:20">
      <c r="K966" s="51"/>
      <c r="T966" s="27"/>
    </row>
    <row r="967" spans="11:20">
      <c r="K967" s="51"/>
      <c r="T967" s="27"/>
    </row>
    <row r="968" spans="11:20">
      <c r="K968" s="51"/>
      <c r="T968" s="27"/>
    </row>
    <row r="969" spans="11:20">
      <c r="K969" s="51"/>
      <c r="T969" s="27"/>
    </row>
    <row r="970" spans="11:20">
      <c r="K970" s="51"/>
      <c r="T970" s="27"/>
    </row>
    <row r="971" spans="11:20">
      <c r="K971" s="51"/>
      <c r="T971" s="27"/>
    </row>
    <row r="972" spans="11:20">
      <c r="K972" s="51"/>
      <c r="T972" s="27"/>
    </row>
    <row r="973" spans="11:20">
      <c r="K973" s="51"/>
      <c r="T973" s="27"/>
    </row>
    <row r="974" spans="11:20">
      <c r="K974" s="51"/>
      <c r="T974" s="27"/>
    </row>
    <row r="975" spans="11:20">
      <c r="K975" s="51"/>
      <c r="T975" s="27"/>
    </row>
    <row r="976" spans="11:20">
      <c r="K976" s="51"/>
      <c r="T976" s="27"/>
    </row>
    <row r="977" spans="11:20">
      <c r="K977" s="51"/>
      <c r="T977" s="27"/>
    </row>
    <row r="978" spans="11:20">
      <c r="K978" s="51"/>
      <c r="T978" s="27"/>
    </row>
    <row r="979" spans="11:20">
      <c r="K979" s="51"/>
      <c r="T979" s="27"/>
    </row>
    <row r="980" spans="11:20">
      <c r="K980" s="51"/>
      <c r="T980" s="27"/>
    </row>
    <row r="981" spans="11:20">
      <c r="K981" s="51"/>
      <c r="T981" s="27"/>
    </row>
    <row r="982" spans="11:20">
      <c r="K982" s="51"/>
      <c r="T982" s="27"/>
    </row>
    <row r="983" spans="11:20">
      <c r="K983" s="51"/>
      <c r="T983" s="27"/>
    </row>
    <row r="984" spans="11:20">
      <c r="K984" s="51"/>
      <c r="T984" s="27"/>
    </row>
    <row r="985" spans="11:20">
      <c r="K985" s="51"/>
      <c r="T985" s="27"/>
    </row>
    <row r="986" spans="11:20">
      <c r="K986" s="51"/>
      <c r="T986" s="27"/>
    </row>
    <row r="987" spans="11:20">
      <c r="K987" s="51"/>
      <c r="T987" s="27"/>
    </row>
    <row r="988" spans="11:20">
      <c r="K988" s="51"/>
      <c r="T988" s="27"/>
    </row>
    <row r="989" spans="11:20">
      <c r="K989" s="51"/>
      <c r="T989" s="27"/>
    </row>
    <row r="990" spans="11:20">
      <c r="K990" s="51"/>
      <c r="T990" s="27"/>
    </row>
    <row r="991" spans="11:20">
      <c r="K991" s="51"/>
      <c r="T991" s="27"/>
    </row>
    <row r="992" spans="11:20">
      <c r="K992" s="51"/>
      <c r="T992" s="27"/>
    </row>
    <row r="993" spans="11:20">
      <c r="K993" s="51"/>
      <c r="T993" s="27"/>
    </row>
    <row r="994" spans="11:20">
      <c r="K994" s="51"/>
      <c r="T994" s="27"/>
    </row>
    <row r="995" spans="11:20">
      <c r="K995" s="51"/>
      <c r="T995" s="27"/>
    </row>
    <row r="996" spans="11:20">
      <c r="K996" s="51"/>
      <c r="T996" s="27"/>
    </row>
    <row r="997" spans="11:20">
      <c r="K997" s="51"/>
      <c r="T997" s="27"/>
    </row>
    <row r="998" spans="11:20">
      <c r="K998" s="51"/>
      <c r="T998" s="27"/>
    </row>
    <row r="999" spans="11:20">
      <c r="K999" s="51"/>
      <c r="T999" s="27"/>
    </row>
    <row r="1000" spans="11:20">
      <c r="K1000" s="51"/>
      <c r="T1000" s="27"/>
    </row>
    <row r="1001" spans="11:20">
      <c r="K1001" s="51"/>
      <c r="T1001" s="27"/>
    </row>
    <row r="1002" spans="11:20">
      <c r="K1002" s="51"/>
      <c r="T1002" s="27"/>
    </row>
    <row r="1003" spans="11:20">
      <c r="K1003" s="51"/>
      <c r="T1003" s="27"/>
    </row>
    <row r="1004" spans="11:20">
      <c r="K1004" s="51"/>
      <c r="T1004" s="27"/>
    </row>
    <row r="1005" spans="11:20">
      <c r="K1005" s="51"/>
      <c r="T1005" s="27"/>
    </row>
    <row r="1006" spans="11:20">
      <c r="K1006" s="51"/>
      <c r="T1006" s="27"/>
    </row>
    <row r="1007" spans="11:20">
      <c r="K1007" s="51"/>
      <c r="T1007" s="27"/>
    </row>
    <row r="1008" spans="11:20">
      <c r="K1008" s="51"/>
      <c r="T1008" s="27"/>
    </row>
    <row r="1009" spans="11:20">
      <c r="K1009" s="51"/>
      <c r="T1009" s="27"/>
    </row>
    <row r="1010" spans="11:20">
      <c r="K1010" s="51"/>
      <c r="T1010" s="27"/>
    </row>
    <row r="1011" spans="11:20">
      <c r="K1011" s="51"/>
      <c r="T1011" s="27"/>
    </row>
    <row r="1012" spans="11:20">
      <c r="K1012" s="51"/>
      <c r="T1012" s="27"/>
    </row>
    <row r="1013" spans="11:20">
      <c r="K1013" s="51"/>
      <c r="T1013" s="27"/>
    </row>
    <row r="1014" spans="11:20">
      <c r="K1014" s="51"/>
      <c r="T1014" s="27"/>
    </row>
    <row r="1015" spans="11:20">
      <c r="K1015" s="51"/>
      <c r="T1015" s="27"/>
    </row>
    <row r="1016" spans="11:20">
      <c r="K1016" s="51"/>
      <c r="T1016" s="27"/>
    </row>
    <row r="1017" spans="11:20">
      <c r="K1017" s="51"/>
      <c r="T1017" s="27"/>
    </row>
    <row r="1018" spans="11:20">
      <c r="K1018" s="51"/>
      <c r="T1018" s="27"/>
    </row>
    <row r="1019" spans="11:20">
      <c r="K1019" s="51"/>
      <c r="T1019" s="27"/>
    </row>
    <row r="1020" spans="11:20">
      <c r="K1020" s="51"/>
      <c r="T1020" s="27"/>
    </row>
    <row r="1021" spans="11:20">
      <c r="K1021" s="51"/>
      <c r="T1021" s="27"/>
    </row>
    <row r="1022" spans="11:20">
      <c r="K1022" s="51"/>
      <c r="T1022" s="27"/>
    </row>
    <row r="1023" spans="11:20">
      <c r="K1023" s="51"/>
      <c r="T1023" s="27"/>
    </row>
    <row r="1024" spans="11:20">
      <c r="K1024" s="51"/>
      <c r="T1024" s="27"/>
    </row>
    <row r="1025" spans="11:20">
      <c r="K1025" s="51"/>
      <c r="T1025" s="27"/>
    </row>
    <row r="1026" spans="11:20">
      <c r="K1026" s="51"/>
      <c r="T1026" s="27"/>
    </row>
    <row r="1027" spans="11:20">
      <c r="K1027" s="51"/>
      <c r="T1027" s="27"/>
    </row>
    <row r="1028" spans="11:20">
      <c r="K1028" s="51"/>
      <c r="T1028" s="27"/>
    </row>
    <row r="1029" spans="11:20">
      <c r="K1029" s="51"/>
      <c r="T1029" s="27"/>
    </row>
    <row r="1030" spans="11:20">
      <c r="K1030" s="51"/>
      <c r="T1030" s="27"/>
    </row>
    <row r="1031" spans="11:20">
      <c r="K1031" s="51"/>
      <c r="T1031" s="27"/>
    </row>
    <row r="1032" spans="11:20">
      <c r="K1032" s="51"/>
      <c r="T1032" s="27"/>
    </row>
    <row r="1033" spans="11:20">
      <c r="K1033" s="51"/>
      <c r="T1033" s="27"/>
    </row>
    <row r="1034" spans="11:20">
      <c r="K1034" s="51"/>
      <c r="T1034" s="27"/>
    </row>
    <row r="1035" spans="11:20">
      <c r="K1035" s="51"/>
      <c r="T1035" s="27"/>
    </row>
    <row r="1036" spans="11:20">
      <c r="K1036" s="51"/>
      <c r="T1036" s="27"/>
    </row>
    <row r="1037" spans="11:20">
      <c r="K1037" s="51"/>
      <c r="T1037" s="27"/>
    </row>
    <row r="1038" spans="11:20">
      <c r="K1038" s="51"/>
      <c r="T1038" s="27"/>
    </row>
    <row r="1039" spans="11:20">
      <c r="K1039" s="51"/>
      <c r="T1039" s="27"/>
    </row>
    <row r="1040" spans="11:20">
      <c r="K1040" s="51"/>
      <c r="T1040" s="27"/>
    </row>
    <row r="1041" spans="11:20">
      <c r="K1041" s="51"/>
      <c r="T1041" s="27"/>
    </row>
    <row r="1042" spans="11:20">
      <c r="K1042" s="51"/>
      <c r="T1042" s="27"/>
    </row>
    <row r="1043" spans="11:20">
      <c r="K1043" s="51"/>
      <c r="T1043" s="27"/>
    </row>
    <row r="1044" spans="11:20">
      <c r="K1044" s="51"/>
      <c r="T1044" s="27"/>
    </row>
    <row r="1045" spans="11:20">
      <c r="K1045" s="51"/>
      <c r="T1045" s="27"/>
    </row>
    <row r="1046" spans="11:20">
      <c r="K1046" s="51"/>
      <c r="T1046" s="27"/>
    </row>
    <row r="1047" spans="11:20">
      <c r="K1047" s="51"/>
      <c r="T1047" s="27"/>
    </row>
    <row r="1048" spans="11:20">
      <c r="K1048" s="51"/>
      <c r="T1048" s="27"/>
    </row>
    <row r="1049" spans="11:20">
      <c r="K1049" s="51"/>
      <c r="T1049" s="27"/>
    </row>
    <row r="1050" spans="11:20">
      <c r="K1050" s="51"/>
      <c r="T1050" s="27"/>
    </row>
    <row r="1051" spans="11:20">
      <c r="K1051" s="51"/>
      <c r="T1051" s="27"/>
    </row>
    <row r="1052" spans="11:20">
      <c r="K1052" s="51"/>
      <c r="T1052" s="27"/>
    </row>
    <row r="1053" spans="11:20">
      <c r="K1053" s="51"/>
      <c r="T1053" s="27"/>
    </row>
    <row r="1054" spans="11:20">
      <c r="K1054" s="51"/>
      <c r="T1054" s="27"/>
    </row>
    <row r="1055" spans="11:20">
      <c r="K1055" s="51"/>
      <c r="T1055" s="27"/>
    </row>
    <row r="1056" spans="11:20">
      <c r="K1056" s="51"/>
      <c r="T1056" s="27"/>
    </row>
    <row r="1057" spans="11:20">
      <c r="K1057" s="51"/>
      <c r="T1057" s="27"/>
    </row>
    <row r="1058" spans="11:20">
      <c r="K1058" s="51"/>
      <c r="T1058" s="27"/>
    </row>
    <row r="1059" spans="11:20">
      <c r="K1059" s="51"/>
      <c r="T1059" s="27"/>
    </row>
    <row r="1060" spans="11:20">
      <c r="K1060" s="51"/>
      <c r="T1060" s="27"/>
    </row>
    <row r="1061" spans="11:20">
      <c r="K1061" s="51"/>
      <c r="T1061" s="27"/>
    </row>
    <row r="1062" spans="11:20">
      <c r="K1062" s="51"/>
      <c r="T1062" s="27"/>
    </row>
    <row r="1063" spans="11:20">
      <c r="K1063" s="51"/>
      <c r="T1063" s="27"/>
    </row>
    <row r="1064" spans="11:20">
      <c r="K1064" s="51"/>
      <c r="T1064" s="27"/>
    </row>
    <row r="1065" spans="11:20">
      <c r="K1065" s="51"/>
      <c r="T1065" s="27"/>
    </row>
    <row r="1066" spans="11:20">
      <c r="K1066" s="51"/>
      <c r="T1066" s="27"/>
    </row>
    <row r="1067" spans="11:20">
      <c r="K1067" s="51"/>
      <c r="T1067" s="27"/>
    </row>
    <row r="1068" spans="11:20">
      <c r="K1068" s="51"/>
      <c r="T1068" s="27"/>
    </row>
    <row r="1069" spans="11:20">
      <c r="K1069" s="51"/>
      <c r="T1069" s="27"/>
    </row>
    <row r="1070" spans="11:20">
      <c r="K1070" s="51"/>
      <c r="T1070" s="27"/>
    </row>
    <row r="1071" spans="11:20">
      <c r="K1071" s="51"/>
      <c r="T1071" s="27"/>
    </row>
    <row r="1072" spans="11:20">
      <c r="K1072" s="51"/>
      <c r="T1072" s="27"/>
    </row>
    <row r="1073" spans="11:20">
      <c r="K1073" s="51"/>
      <c r="T1073" s="27"/>
    </row>
    <row r="1074" spans="11:20">
      <c r="K1074" s="51"/>
      <c r="T1074" s="27"/>
    </row>
    <row r="1075" spans="11:20">
      <c r="K1075" s="51"/>
      <c r="T1075" s="27"/>
    </row>
    <row r="1076" spans="11:20">
      <c r="K1076" s="51"/>
      <c r="T1076" s="27"/>
    </row>
    <row r="1077" spans="11:20">
      <c r="K1077" s="51"/>
      <c r="T1077" s="27"/>
    </row>
    <row r="1078" spans="11:20">
      <c r="K1078" s="51"/>
      <c r="T1078" s="27"/>
    </row>
    <row r="1079" spans="11:20">
      <c r="K1079" s="51"/>
      <c r="T1079" s="27"/>
    </row>
    <row r="1080" spans="11:20">
      <c r="K1080" s="51"/>
      <c r="T1080" s="27"/>
    </row>
    <row r="1081" spans="11:20">
      <c r="K1081" s="51"/>
      <c r="T1081" s="27"/>
    </row>
    <row r="1082" spans="11:20">
      <c r="K1082" s="51"/>
      <c r="T1082" s="27"/>
    </row>
    <row r="1083" spans="11:20">
      <c r="K1083" s="51"/>
      <c r="T1083" s="27"/>
    </row>
    <row r="1084" spans="11:20">
      <c r="K1084" s="51"/>
      <c r="T1084" s="27"/>
    </row>
    <row r="1085" spans="11:20">
      <c r="K1085" s="51"/>
      <c r="T1085" s="27"/>
    </row>
    <row r="1086" spans="11:20">
      <c r="K1086" s="51"/>
      <c r="T1086" s="27"/>
    </row>
    <row r="1087" spans="11:20">
      <c r="K1087" s="51"/>
      <c r="T1087" s="27"/>
    </row>
    <row r="1088" spans="11:20">
      <c r="K1088" s="51"/>
      <c r="T1088" s="27"/>
    </row>
    <row r="1089" spans="11:20">
      <c r="K1089" s="51"/>
      <c r="T1089" s="27"/>
    </row>
    <row r="1090" spans="11:20">
      <c r="K1090" s="51"/>
      <c r="T1090" s="27"/>
    </row>
    <row r="1091" spans="11:20">
      <c r="K1091" s="51"/>
      <c r="T1091" s="27"/>
    </row>
    <row r="1092" spans="11:20">
      <c r="K1092" s="51"/>
      <c r="T1092" s="27"/>
    </row>
    <row r="1093" spans="11:20">
      <c r="K1093" s="51"/>
      <c r="T1093" s="27"/>
    </row>
    <row r="1094" spans="11:20">
      <c r="K1094" s="51"/>
      <c r="T1094" s="27"/>
    </row>
    <row r="1095" spans="11:20">
      <c r="K1095" s="51"/>
      <c r="T1095" s="27"/>
    </row>
    <row r="1096" spans="11:20">
      <c r="K1096" s="51"/>
      <c r="T1096" s="27"/>
    </row>
    <row r="1097" spans="11:20">
      <c r="K1097" s="51"/>
      <c r="T1097" s="27"/>
    </row>
    <row r="1098" spans="11:20">
      <c r="K1098" s="51"/>
      <c r="T1098" s="27"/>
    </row>
    <row r="1099" spans="11:20">
      <c r="K1099" s="51"/>
      <c r="T1099" s="27"/>
    </row>
    <row r="1100" spans="11:20">
      <c r="K1100" s="51"/>
      <c r="T1100" s="27"/>
    </row>
    <row r="1101" spans="11:20">
      <c r="K1101" s="51"/>
      <c r="T1101" s="27"/>
    </row>
    <row r="1102" spans="11:20">
      <c r="K1102" s="51"/>
      <c r="T1102" s="27"/>
    </row>
    <row r="1103" spans="11:20">
      <c r="K1103" s="51"/>
      <c r="T1103" s="27"/>
    </row>
    <row r="1104" spans="11:20">
      <c r="K1104" s="51"/>
      <c r="T1104" s="27"/>
    </row>
    <row r="1105" spans="11:20">
      <c r="K1105" s="51"/>
      <c r="T1105" s="27"/>
    </row>
    <row r="1106" spans="11:20">
      <c r="K1106" s="51"/>
      <c r="T1106" s="27"/>
    </row>
    <row r="1107" spans="11:20">
      <c r="K1107" s="51"/>
      <c r="T1107" s="27"/>
    </row>
    <row r="1108" spans="11:20">
      <c r="K1108" s="51"/>
      <c r="T1108" s="27"/>
    </row>
    <row r="1109" spans="11:20">
      <c r="K1109" s="51"/>
      <c r="T1109" s="27"/>
    </row>
    <row r="1110" spans="11:20">
      <c r="K1110" s="51"/>
      <c r="T1110" s="27"/>
    </row>
    <row r="1111" spans="11:20">
      <c r="K1111" s="51"/>
      <c r="T1111" s="27"/>
    </row>
    <row r="1112" spans="11:20">
      <c r="K1112" s="51"/>
      <c r="T1112" s="27"/>
    </row>
    <row r="1113" spans="11:20">
      <c r="K1113" s="51"/>
      <c r="T1113" s="27"/>
    </row>
    <row r="1114" spans="11:20">
      <c r="K1114" s="51"/>
      <c r="T1114" s="27"/>
    </row>
    <row r="1115" spans="11:20">
      <c r="K1115" s="51"/>
      <c r="T1115" s="27"/>
    </row>
    <row r="1116" spans="11:20">
      <c r="K1116" s="51"/>
      <c r="T1116" s="27"/>
    </row>
    <row r="1117" spans="11:20">
      <c r="K1117" s="51"/>
      <c r="T1117" s="27"/>
    </row>
    <row r="1118" spans="11:20">
      <c r="K1118" s="51"/>
      <c r="T1118" s="27"/>
    </row>
    <row r="1119" spans="11:20">
      <c r="K1119" s="51"/>
      <c r="T1119" s="27"/>
    </row>
    <row r="1120" spans="11:20">
      <c r="K1120" s="51"/>
      <c r="T1120" s="27"/>
    </row>
    <row r="1121" spans="11:20">
      <c r="K1121" s="51"/>
      <c r="T1121" s="27"/>
    </row>
    <row r="1122" spans="11:20">
      <c r="K1122" s="51"/>
      <c r="T1122" s="27"/>
    </row>
    <row r="1123" spans="11:20">
      <c r="K1123" s="51"/>
      <c r="T1123" s="27"/>
    </row>
    <row r="1124" spans="11:20">
      <c r="K1124" s="51"/>
      <c r="T1124" s="27"/>
    </row>
    <row r="1125" spans="11:20">
      <c r="K1125" s="51"/>
      <c r="T1125" s="27"/>
    </row>
    <row r="1126" spans="11:20">
      <c r="K1126" s="51"/>
      <c r="T1126" s="27"/>
    </row>
    <row r="1127" spans="11:20">
      <c r="K1127" s="51"/>
      <c r="T1127" s="27"/>
    </row>
    <row r="1128" spans="11:20">
      <c r="K1128" s="51"/>
      <c r="T1128" s="27"/>
    </row>
    <row r="1129" spans="11:20">
      <c r="K1129" s="51"/>
      <c r="T1129" s="27"/>
    </row>
    <row r="1130" spans="11:20">
      <c r="K1130" s="51"/>
      <c r="T1130" s="27"/>
    </row>
    <row r="1131" spans="11:20">
      <c r="K1131" s="51"/>
      <c r="T1131" s="27"/>
    </row>
    <row r="1132" spans="11:20">
      <c r="K1132" s="51"/>
      <c r="T1132" s="27"/>
    </row>
    <row r="1133" spans="11:20">
      <c r="K1133" s="51"/>
      <c r="T1133" s="27"/>
    </row>
    <row r="1134" spans="11:20">
      <c r="K1134" s="51"/>
      <c r="T1134" s="27"/>
    </row>
    <row r="1135" spans="11:20">
      <c r="K1135" s="51"/>
      <c r="T1135" s="27"/>
    </row>
    <row r="1136" spans="11:20">
      <c r="K1136" s="51"/>
      <c r="T1136" s="27"/>
    </row>
    <row r="1137" spans="11:20">
      <c r="K1137" s="51"/>
      <c r="T1137" s="27"/>
    </row>
    <row r="1138" spans="11:20">
      <c r="K1138" s="51"/>
      <c r="T1138" s="27"/>
    </row>
    <row r="1139" spans="11:20">
      <c r="K1139" s="51"/>
      <c r="T1139" s="27"/>
    </row>
    <row r="1140" spans="11:20">
      <c r="K1140" s="51"/>
      <c r="T1140" s="27"/>
    </row>
    <row r="1141" spans="11:20">
      <c r="K1141" s="51"/>
      <c r="T1141" s="27"/>
    </row>
    <row r="1142" spans="11:20">
      <c r="K1142" s="51"/>
      <c r="T1142" s="27"/>
    </row>
    <row r="1143" spans="11:20">
      <c r="K1143" s="51"/>
      <c r="T1143" s="27"/>
    </row>
    <row r="1144" spans="11:20">
      <c r="K1144" s="51"/>
      <c r="T1144" s="27"/>
    </row>
    <row r="1145" spans="11:20">
      <c r="K1145" s="51"/>
      <c r="T1145" s="27"/>
    </row>
    <row r="1146" spans="11:20">
      <c r="K1146" s="51"/>
      <c r="T1146" s="27"/>
    </row>
    <row r="1147" spans="11:20">
      <c r="K1147" s="51"/>
      <c r="T1147" s="27"/>
    </row>
    <row r="1148" spans="11:20">
      <c r="K1148" s="51"/>
      <c r="T1148" s="27"/>
    </row>
    <row r="1149" spans="11:20">
      <c r="K1149" s="51"/>
      <c r="T1149" s="27"/>
    </row>
    <row r="1150" spans="11:20">
      <c r="K1150" s="51"/>
      <c r="T1150" s="27"/>
    </row>
    <row r="1151" spans="11:20">
      <c r="K1151" s="51"/>
      <c r="T1151" s="27"/>
    </row>
    <row r="1152" spans="11:20">
      <c r="K1152" s="51"/>
      <c r="T1152" s="27"/>
    </row>
    <row r="1153" spans="11:20">
      <c r="K1153" s="51"/>
      <c r="T1153" s="27"/>
    </row>
    <row r="1154" spans="11:20">
      <c r="K1154" s="51"/>
      <c r="T1154" s="27"/>
    </row>
    <row r="1155" spans="11:20">
      <c r="K1155" s="51"/>
      <c r="T1155" s="27"/>
    </row>
    <row r="1156" spans="11:20">
      <c r="K1156" s="51"/>
      <c r="T1156" s="27"/>
    </row>
    <row r="1157" spans="11:20">
      <c r="K1157" s="51"/>
      <c r="T1157" s="27"/>
    </row>
    <row r="1158" spans="11:20">
      <c r="K1158" s="51"/>
      <c r="T1158" s="27"/>
    </row>
    <row r="1159" spans="11:20">
      <c r="K1159" s="51"/>
      <c r="T1159" s="27"/>
    </row>
    <row r="1160" spans="11:20">
      <c r="K1160" s="51"/>
      <c r="T1160" s="27"/>
    </row>
    <row r="1161" spans="11:20">
      <c r="K1161" s="51"/>
      <c r="T1161" s="27"/>
    </row>
    <row r="1162" spans="11:20">
      <c r="K1162" s="51"/>
      <c r="T1162" s="27"/>
    </row>
    <row r="1163" spans="11:20">
      <c r="K1163" s="51"/>
      <c r="T1163" s="27"/>
    </row>
    <row r="1164" spans="11:20">
      <c r="K1164" s="51"/>
      <c r="T1164" s="27"/>
    </row>
    <row r="1165" spans="11:20">
      <c r="K1165" s="51"/>
      <c r="T1165" s="27"/>
    </row>
    <row r="1166" spans="11:20">
      <c r="K1166" s="51"/>
      <c r="T1166" s="27"/>
    </row>
    <row r="1167" spans="11:20">
      <c r="K1167" s="51"/>
      <c r="T1167" s="27"/>
    </row>
    <row r="1168" spans="11:20">
      <c r="K1168" s="51"/>
      <c r="T1168" s="27"/>
    </row>
    <row r="1169" spans="11:20">
      <c r="K1169" s="51"/>
      <c r="T1169" s="27"/>
    </row>
    <row r="1170" spans="11:20">
      <c r="K1170" s="51"/>
      <c r="T1170" s="27"/>
    </row>
    <row r="1171" spans="11:20">
      <c r="K1171" s="51"/>
      <c r="T1171" s="27"/>
    </row>
    <row r="1172" spans="11:20">
      <c r="K1172" s="51"/>
      <c r="T1172" s="27"/>
    </row>
    <row r="1173" spans="11:20">
      <c r="K1173" s="51"/>
      <c r="T1173" s="27"/>
    </row>
    <row r="1174" spans="11:20">
      <c r="K1174" s="51"/>
      <c r="T1174" s="27"/>
    </row>
    <row r="1175" spans="11:20">
      <c r="K1175" s="51"/>
      <c r="T1175" s="27"/>
    </row>
    <row r="1176" spans="11:20">
      <c r="K1176" s="51"/>
      <c r="T1176" s="27"/>
    </row>
    <row r="1177" spans="11:20">
      <c r="K1177" s="51"/>
      <c r="T1177" s="27"/>
    </row>
    <row r="1178" spans="11:20">
      <c r="K1178" s="51"/>
      <c r="T1178" s="27"/>
    </row>
    <row r="1179" spans="11:20">
      <c r="K1179" s="51"/>
      <c r="T1179" s="27"/>
    </row>
    <row r="1180" spans="11:20">
      <c r="K1180" s="51"/>
      <c r="T1180" s="27"/>
    </row>
    <row r="1181" spans="11:20">
      <c r="K1181" s="51"/>
      <c r="T1181" s="27"/>
    </row>
    <row r="1182" spans="11:20">
      <c r="K1182" s="51"/>
      <c r="T1182" s="27"/>
    </row>
    <row r="1183" spans="11:20">
      <c r="K1183" s="51"/>
      <c r="T1183" s="27"/>
    </row>
    <row r="1184" spans="11:20">
      <c r="K1184" s="51"/>
      <c r="T1184" s="27"/>
    </row>
    <row r="1185" spans="11:20">
      <c r="K1185" s="51"/>
      <c r="T1185" s="27"/>
    </row>
    <row r="1186" spans="11:20">
      <c r="K1186" s="51"/>
      <c r="T1186" s="27"/>
    </row>
    <row r="1187" spans="11:20">
      <c r="K1187" s="51"/>
      <c r="T1187" s="27"/>
    </row>
    <row r="1188" spans="11:20">
      <c r="K1188" s="51"/>
      <c r="T1188" s="27"/>
    </row>
    <row r="1189" spans="11:20">
      <c r="K1189" s="51"/>
      <c r="T1189" s="27"/>
    </row>
    <row r="1190" spans="11:20">
      <c r="K1190" s="51"/>
      <c r="T1190" s="27"/>
    </row>
    <row r="1191" spans="11:20">
      <c r="K1191" s="51"/>
      <c r="T1191" s="27"/>
    </row>
    <row r="1192" spans="11:20">
      <c r="K1192" s="51"/>
      <c r="T1192" s="27"/>
    </row>
    <row r="1193" spans="11:20">
      <c r="K1193" s="51"/>
      <c r="T1193" s="27"/>
    </row>
    <row r="1194" spans="11:20">
      <c r="K1194" s="51"/>
      <c r="T1194" s="27"/>
    </row>
    <row r="1195" spans="11:20">
      <c r="K1195" s="51"/>
      <c r="T1195" s="27"/>
    </row>
    <row r="1196" spans="11:20">
      <c r="K1196" s="51"/>
      <c r="T1196" s="27"/>
    </row>
    <row r="1197" spans="11:20">
      <c r="K1197" s="51"/>
      <c r="T1197" s="27"/>
    </row>
    <row r="1198" spans="11:20">
      <c r="K1198" s="51"/>
      <c r="T1198" s="27"/>
    </row>
    <row r="1199" spans="11:20">
      <c r="K1199" s="51"/>
      <c r="T1199" s="27"/>
    </row>
    <row r="1200" spans="11:20">
      <c r="K1200" s="51"/>
      <c r="T1200" s="27"/>
    </row>
    <row r="1201" spans="11:20">
      <c r="K1201" s="51"/>
      <c r="T1201" s="27"/>
    </row>
    <row r="1202" spans="11:20">
      <c r="K1202" s="51"/>
      <c r="T1202" s="27"/>
    </row>
    <row r="1203" spans="11:20">
      <c r="K1203" s="51"/>
      <c r="T1203" s="27"/>
    </row>
    <row r="1204" spans="11:20">
      <c r="K1204" s="51"/>
      <c r="T1204" s="27"/>
    </row>
    <row r="1205" spans="11:20">
      <c r="K1205" s="51"/>
      <c r="T1205" s="27"/>
    </row>
    <row r="1206" spans="11:20">
      <c r="K1206" s="51"/>
      <c r="T1206" s="27"/>
    </row>
    <row r="1207" spans="11:20">
      <c r="K1207" s="51"/>
      <c r="T1207" s="27"/>
    </row>
    <row r="1208" spans="11:20">
      <c r="K1208" s="51"/>
      <c r="T1208" s="27"/>
    </row>
    <row r="1209" spans="11:20">
      <c r="K1209" s="51"/>
      <c r="T1209" s="27"/>
    </row>
    <row r="1210" spans="11:20">
      <c r="K1210" s="51"/>
      <c r="T1210" s="27"/>
    </row>
    <row r="1211" spans="11:20">
      <c r="K1211" s="51"/>
      <c r="T1211" s="27"/>
    </row>
    <row r="1212" spans="11:20">
      <c r="K1212" s="51"/>
      <c r="T1212" s="27"/>
    </row>
    <row r="1213" spans="11:20">
      <c r="K1213" s="51"/>
      <c r="T1213" s="27"/>
    </row>
    <row r="1214" spans="11:20">
      <c r="K1214" s="51"/>
      <c r="T1214" s="27"/>
    </row>
    <row r="1215" spans="11:20">
      <c r="K1215" s="51"/>
      <c r="T1215" s="27"/>
    </row>
    <row r="1216" spans="11:20">
      <c r="K1216" s="51"/>
      <c r="T1216" s="27"/>
    </row>
    <row r="1217" spans="11:20">
      <c r="K1217" s="51"/>
      <c r="T1217" s="27"/>
    </row>
    <row r="1218" spans="11:20">
      <c r="K1218" s="51"/>
      <c r="T1218" s="27"/>
    </row>
    <row r="1219" spans="11:20">
      <c r="K1219" s="51"/>
      <c r="T1219" s="27"/>
    </row>
    <row r="1220" spans="11:20">
      <c r="K1220" s="51"/>
      <c r="T1220" s="27"/>
    </row>
    <row r="1221" spans="11:20">
      <c r="K1221" s="51"/>
      <c r="T1221" s="27"/>
    </row>
    <row r="1222" spans="11:20">
      <c r="K1222" s="51"/>
      <c r="T1222" s="27"/>
    </row>
    <row r="1223" spans="11:20">
      <c r="K1223" s="51"/>
      <c r="T1223" s="27"/>
    </row>
    <row r="1224" spans="11:20">
      <c r="K1224" s="51"/>
      <c r="T1224" s="27"/>
    </row>
    <row r="1225" spans="11:20">
      <c r="K1225" s="51"/>
      <c r="T1225" s="27"/>
    </row>
    <row r="1226" spans="11:20">
      <c r="K1226" s="51"/>
      <c r="T1226" s="27"/>
    </row>
    <row r="1227" spans="11:20">
      <c r="K1227" s="51"/>
      <c r="T1227" s="27"/>
    </row>
    <row r="1228" spans="11:20">
      <c r="K1228" s="51"/>
      <c r="T1228" s="27"/>
    </row>
    <row r="1229" spans="11:20">
      <c r="K1229" s="51"/>
      <c r="T1229" s="27"/>
    </row>
    <row r="1230" spans="11:20">
      <c r="K1230" s="51"/>
      <c r="T1230" s="27"/>
    </row>
    <row r="1231" spans="11:20">
      <c r="K1231" s="51"/>
      <c r="T1231" s="27"/>
    </row>
    <row r="1232" spans="11:20">
      <c r="K1232" s="51"/>
      <c r="T1232" s="27"/>
    </row>
    <row r="1233" spans="11:20">
      <c r="K1233" s="51"/>
      <c r="T1233" s="27"/>
    </row>
    <row r="1234" spans="11:20">
      <c r="K1234" s="51"/>
      <c r="T1234" s="27"/>
    </row>
    <row r="1235" spans="11:20">
      <c r="K1235" s="51"/>
      <c r="T1235" s="27"/>
    </row>
    <row r="1236" spans="11:20">
      <c r="K1236" s="51"/>
      <c r="T1236" s="27"/>
    </row>
    <row r="1237" spans="11:20">
      <c r="K1237" s="51"/>
      <c r="T1237" s="27"/>
    </row>
    <row r="1238" spans="11:20">
      <c r="K1238" s="51"/>
      <c r="T1238" s="27"/>
    </row>
    <row r="1239" spans="11:20">
      <c r="K1239" s="51"/>
      <c r="T1239" s="27"/>
    </row>
    <row r="1240" spans="11:20">
      <c r="K1240" s="51"/>
      <c r="T1240" s="27"/>
    </row>
    <row r="1241" spans="11:20">
      <c r="K1241" s="51"/>
      <c r="T1241" s="27"/>
    </row>
    <row r="1242" spans="11:20">
      <c r="K1242" s="51"/>
      <c r="T1242" s="27"/>
    </row>
    <row r="1243" spans="11:20">
      <c r="K1243" s="51"/>
      <c r="T1243" s="27"/>
    </row>
    <row r="1244" spans="11:20">
      <c r="K1244" s="51"/>
      <c r="T1244" s="27"/>
    </row>
    <row r="1245" spans="11:20">
      <c r="K1245" s="51"/>
      <c r="T1245" s="27"/>
    </row>
    <row r="1246" spans="11:20">
      <c r="K1246" s="51"/>
      <c r="T1246" s="27"/>
    </row>
    <row r="1247" spans="11:20">
      <c r="K1247" s="51"/>
      <c r="T1247" s="27"/>
    </row>
    <row r="1248" spans="11:20">
      <c r="K1248" s="51"/>
      <c r="T1248" s="27"/>
    </row>
    <row r="1249" spans="11:20">
      <c r="K1249" s="51"/>
      <c r="T1249" s="27"/>
    </row>
    <row r="1250" spans="11:20">
      <c r="K1250" s="51"/>
      <c r="T1250" s="27"/>
    </row>
    <row r="1251" spans="11:20">
      <c r="K1251" s="51"/>
      <c r="T1251" s="27"/>
    </row>
    <row r="1252" spans="11:20">
      <c r="K1252" s="51"/>
      <c r="T1252" s="27"/>
    </row>
    <row r="1253" spans="11:20">
      <c r="K1253" s="51"/>
      <c r="T1253" s="27"/>
    </row>
    <row r="1254" spans="11:20">
      <c r="K1254" s="51"/>
      <c r="T1254" s="27"/>
    </row>
    <row r="1255" spans="11:20">
      <c r="K1255" s="51"/>
      <c r="T1255" s="27"/>
    </row>
    <row r="1256" spans="11:20">
      <c r="K1256" s="51"/>
      <c r="T1256" s="27"/>
    </row>
    <row r="1257" spans="11:20">
      <c r="K1257" s="51"/>
      <c r="T1257" s="27"/>
    </row>
    <row r="1258" spans="11:20">
      <c r="K1258" s="51"/>
      <c r="T1258" s="27"/>
    </row>
    <row r="1259" spans="11:20">
      <c r="K1259" s="51"/>
      <c r="T1259" s="27"/>
    </row>
    <row r="1260" spans="11:20">
      <c r="K1260" s="51"/>
      <c r="T1260" s="27"/>
    </row>
    <row r="1261" spans="11:20">
      <c r="K1261" s="51"/>
      <c r="T1261" s="27"/>
    </row>
    <row r="1262" spans="11:20">
      <c r="K1262" s="51"/>
      <c r="T1262" s="27"/>
    </row>
    <row r="1263" spans="11:20">
      <c r="K1263" s="51"/>
      <c r="T1263" s="27"/>
    </row>
    <row r="1264" spans="11:20">
      <c r="K1264" s="51"/>
      <c r="T1264" s="27"/>
    </row>
    <row r="1265" spans="11:20">
      <c r="K1265" s="51"/>
      <c r="T1265" s="27"/>
    </row>
    <row r="1266" spans="11:20">
      <c r="K1266" s="51"/>
      <c r="T1266" s="27"/>
    </row>
    <row r="1267" spans="11:20">
      <c r="K1267" s="51"/>
      <c r="T1267" s="27"/>
    </row>
    <row r="1268" spans="11:20">
      <c r="K1268" s="51"/>
      <c r="T1268" s="27"/>
    </row>
    <row r="1269" spans="11:20">
      <c r="K1269" s="51"/>
      <c r="T1269" s="27"/>
    </row>
    <row r="1270" spans="11:20">
      <c r="K1270" s="51"/>
      <c r="T1270" s="27"/>
    </row>
    <row r="1271" spans="11:20">
      <c r="K1271" s="51"/>
      <c r="T1271" s="27"/>
    </row>
    <row r="1272" spans="11:20">
      <c r="K1272" s="51"/>
      <c r="T1272" s="27"/>
    </row>
    <row r="1273" spans="11:20">
      <c r="K1273" s="51"/>
      <c r="T1273" s="27"/>
    </row>
    <row r="1274" spans="11:20">
      <c r="K1274" s="51"/>
      <c r="T1274" s="27"/>
    </row>
    <row r="1275" spans="11:20">
      <c r="K1275" s="51"/>
      <c r="T1275" s="27"/>
    </row>
    <row r="1276" spans="11:20">
      <c r="K1276" s="51"/>
      <c r="T1276" s="27"/>
    </row>
    <row r="1277" spans="11:20">
      <c r="K1277" s="51"/>
      <c r="T1277" s="27"/>
    </row>
    <row r="1278" spans="11:20">
      <c r="K1278" s="51"/>
      <c r="T1278" s="27"/>
    </row>
    <row r="1279" spans="11:20">
      <c r="K1279" s="51"/>
      <c r="T1279" s="27"/>
    </row>
    <row r="1280" spans="11:20">
      <c r="K1280" s="51"/>
      <c r="T1280" s="27"/>
    </row>
    <row r="1281" spans="11:20">
      <c r="K1281" s="51"/>
      <c r="T1281" s="27"/>
    </row>
    <row r="1282" spans="11:20">
      <c r="K1282" s="51"/>
      <c r="T1282" s="27"/>
    </row>
    <row r="1283" spans="11:20">
      <c r="K1283" s="51"/>
      <c r="T1283" s="27"/>
    </row>
    <row r="1284" spans="11:20">
      <c r="K1284" s="51"/>
      <c r="T1284" s="27"/>
    </row>
    <row r="1285" spans="11:20">
      <c r="K1285" s="51"/>
      <c r="T1285" s="27"/>
    </row>
    <row r="1286" spans="11:20">
      <c r="K1286" s="51"/>
      <c r="T1286" s="27"/>
    </row>
    <row r="1287" spans="11:20">
      <c r="K1287" s="51"/>
      <c r="T1287" s="27"/>
    </row>
    <row r="1288" spans="11:20">
      <c r="K1288" s="51"/>
      <c r="T1288" s="27"/>
    </row>
    <row r="1289" spans="11:20">
      <c r="K1289" s="51"/>
      <c r="T1289" s="27"/>
    </row>
    <row r="1290" spans="11:20">
      <c r="K1290" s="51"/>
      <c r="T1290" s="27"/>
    </row>
    <row r="1291" spans="11:20">
      <c r="K1291" s="51"/>
      <c r="T1291" s="27"/>
    </row>
    <row r="1292" spans="11:20">
      <c r="K1292" s="51"/>
      <c r="T1292" s="27"/>
    </row>
    <row r="1293" spans="11:20">
      <c r="K1293" s="51"/>
      <c r="T1293" s="27"/>
    </row>
    <row r="1294" spans="11:20">
      <c r="K1294" s="51"/>
      <c r="T1294" s="27"/>
    </row>
    <row r="1295" spans="11:20">
      <c r="K1295" s="51"/>
      <c r="T1295" s="27"/>
    </row>
    <row r="1296" spans="11:20">
      <c r="K1296" s="51"/>
      <c r="T1296" s="27"/>
    </row>
    <row r="1297" spans="11:20">
      <c r="K1297" s="51"/>
      <c r="T1297" s="27"/>
    </row>
    <row r="1298" spans="11:20">
      <c r="K1298" s="51"/>
      <c r="T1298" s="27"/>
    </row>
    <row r="1299" spans="11:20">
      <c r="K1299" s="51"/>
      <c r="T1299" s="27"/>
    </row>
    <row r="1300" spans="11:20">
      <c r="K1300" s="51"/>
      <c r="T1300" s="27"/>
    </row>
    <row r="1301" spans="11:20">
      <c r="K1301" s="51"/>
      <c r="T1301" s="27"/>
    </row>
    <row r="1302" spans="11:20">
      <c r="K1302" s="51"/>
      <c r="T1302" s="27"/>
    </row>
    <row r="1303" spans="11:20">
      <c r="K1303" s="51"/>
      <c r="T1303" s="27"/>
    </row>
    <row r="1304" spans="11:20">
      <c r="K1304" s="51"/>
      <c r="T1304" s="27"/>
    </row>
    <row r="1305" spans="11:20">
      <c r="K1305" s="51"/>
      <c r="T1305" s="27"/>
    </row>
    <row r="1306" spans="11:20">
      <c r="K1306" s="51"/>
      <c r="T1306" s="27"/>
    </row>
    <row r="1307" spans="11:20">
      <c r="K1307" s="51"/>
      <c r="T1307" s="27"/>
    </row>
    <row r="1308" spans="11:20">
      <c r="K1308" s="51"/>
      <c r="T1308" s="27"/>
    </row>
    <row r="1309" spans="11:20">
      <c r="K1309" s="51"/>
      <c r="T1309" s="27"/>
    </row>
    <row r="1310" spans="11:20">
      <c r="K1310" s="51"/>
      <c r="T1310" s="27"/>
    </row>
    <row r="1311" spans="11:20">
      <c r="K1311" s="51"/>
      <c r="T1311" s="27"/>
    </row>
    <row r="1312" spans="11:20">
      <c r="K1312" s="51"/>
      <c r="T1312" s="27"/>
    </row>
    <row r="1313" spans="11:20">
      <c r="K1313" s="51"/>
      <c r="T1313" s="27"/>
    </row>
    <row r="1314" spans="11:20">
      <c r="K1314" s="51"/>
      <c r="T1314" s="27"/>
    </row>
    <row r="1315" spans="11:20">
      <c r="K1315" s="51"/>
      <c r="T1315" s="27"/>
    </row>
    <row r="1316" spans="11:20">
      <c r="K1316" s="51"/>
      <c r="T1316" s="27"/>
    </row>
    <row r="1317" spans="11:20">
      <c r="K1317" s="51"/>
      <c r="T1317" s="27"/>
    </row>
    <row r="1318" spans="11:20">
      <c r="K1318" s="51"/>
      <c r="T1318" s="27"/>
    </row>
    <row r="1319" spans="11:20">
      <c r="K1319" s="51"/>
      <c r="T1319" s="27"/>
    </row>
    <row r="1320" spans="11:20">
      <c r="K1320" s="51"/>
      <c r="T1320" s="27"/>
    </row>
    <row r="1321" spans="11:20">
      <c r="K1321" s="51"/>
      <c r="T1321" s="27"/>
    </row>
    <row r="1322" spans="11:20">
      <c r="K1322" s="51"/>
      <c r="T1322" s="27"/>
    </row>
    <row r="1323" spans="11:20">
      <c r="K1323" s="51"/>
      <c r="T1323" s="27"/>
    </row>
    <row r="1324" spans="11:20">
      <c r="K1324" s="51"/>
      <c r="T1324" s="27"/>
    </row>
    <row r="1325" spans="11:20">
      <c r="K1325" s="51"/>
      <c r="T1325" s="27"/>
    </row>
    <row r="1326" spans="11:20">
      <c r="K1326" s="51"/>
      <c r="T1326" s="27"/>
    </row>
    <row r="1327" spans="11:20">
      <c r="K1327" s="51"/>
      <c r="T1327" s="27"/>
    </row>
    <row r="1328" spans="11:20">
      <c r="K1328" s="51"/>
      <c r="T1328" s="27"/>
    </row>
    <row r="1329" spans="11:20">
      <c r="K1329" s="51"/>
      <c r="T1329" s="27"/>
    </row>
    <row r="1330" spans="11:20">
      <c r="K1330" s="51"/>
      <c r="T1330" s="27"/>
    </row>
    <row r="1331" spans="11:20">
      <c r="K1331" s="51"/>
      <c r="T1331" s="27"/>
    </row>
    <row r="1332" spans="11:20">
      <c r="K1332" s="51"/>
      <c r="T1332" s="27"/>
    </row>
    <row r="1333" spans="11:20">
      <c r="K1333" s="51"/>
      <c r="T1333" s="27"/>
    </row>
    <row r="1334" spans="11:20">
      <c r="K1334" s="51"/>
      <c r="T1334" s="27"/>
    </row>
    <row r="1335" spans="11:20">
      <c r="K1335" s="51"/>
      <c r="T1335" s="27"/>
    </row>
    <row r="1336" spans="11:20">
      <c r="K1336" s="51"/>
      <c r="T1336" s="27"/>
    </row>
    <row r="1337" spans="11:20">
      <c r="K1337" s="51"/>
      <c r="T1337" s="27"/>
    </row>
    <row r="1338" spans="11:20">
      <c r="K1338" s="51"/>
      <c r="T1338" s="27"/>
    </row>
    <row r="1339" spans="11:20">
      <c r="K1339" s="51"/>
      <c r="T1339" s="27"/>
    </row>
    <row r="1340" spans="11:20">
      <c r="K1340" s="51"/>
      <c r="T1340" s="27"/>
    </row>
    <row r="1341" spans="11:20">
      <c r="K1341" s="51"/>
      <c r="T1341" s="27"/>
    </row>
    <row r="1342" spans="11:20">
      <c r="K1342" s="51"/>
      <c r="T1342" s="27"/>
    </row>
    <row r="1343" spans="11:20">
      <c r="K1343" s="51"/>
      <c r="T1343" s="27"/>
    </row>
    <row r="1344" spans="11:20">
      <c r="K1344" s="51"/>
      <c r="T1344" s="27"/>
    </row>
    <row r="1345" spans="11:20">
      <c r="K1345" s="51"/>
      <c r="T1345" s="27"/>
    </row>
    <row r="1346" spans="11:20">
      <c r="K1346" s="51"/>
      <c r="T1346" s="27"/>
    </row>
    <row r="1347" spans="11:20">
      <c r="K1347" s="51"/>
      <c r="T1347" s="27"/>
    </row>
    <row r="1348" spans="11:20">
      <c r="K1348" s="51"/>
      <c r="T1348" s="27"/>
    </row>
    <row r="1349" spans="11:20">
      <c r="K1349" s="51"/>
      <c r="T1349" s="27"/>
    </row>
    <row r="1350" spans="11:20">
      <c r="K1350" s="51"/>
      <c r="T1350" s="27"/>
    </row>
    <row r="1351" spans="11:20">
      <c r="K1351" s="51"/>
      <c r="T1351" s="27"/>
    </row>
    <row r="1352" spans="11:20">
      <c r="K1352" s="51"/>
      <c r="T1352" s="27"/>
    </row>
    <row r="1353" spans="11:20">
      <c r="K1353" s="51"/>
      <c r="T1353" s="27"/>
    </row>
    <row r="1354" spans="11:20">
      <c r="K1354" s="51"/>
      <c r="T1354" s="27"/>
    </row>
    <row r="1355" spans="11:20">
      <c r="K1355" s="51"/>
      <c r="T1355" s="27"/>
    </row>
    <row r="1356" spans="11:20">
      <c r="K1356" s="51"/>
      <c r="T1356" s="27"/>
    </row>
    <row r="1357" spans="11:20">
      <c r="K1357" s="51"/>
      <c r="T1357" s="27"/>
    </row>
    <row r="1358" spans="11:20">
      <c r="K1358" s="51"/>
      <c r="T1358" s="27"/>
    </row>
    <row r="1359" spans="11:20">
      <c r="K1359" s="51"/>
      <c r="T1359" s="27"/>
    </row>
    <row r="1360" spans="11:20">
      <c r="K1360" s="51"/>
      <c r="T1360" s="27"/>
    </row>
    <row r="1361" spans="11:20">
      <c r="K1361" s="51"/>
      <c r="T1361" s="27"/>
    </row>
    <row r="1362" spans="11:20">
      <c r="K1362" s="51"/>
      <c r="T1362" s="27"/>
    </row>
    <row r="1363" spans="11:20">
      <c r="K1363" s="51"/>
      <c r="T1363" s="27"/>
    </row>
    <row r="1364" spans="11:20">
      <c r="K1364" s="51"/>
      <c r="T1364" s="27"/>
    </row>
    <row r="1365" spans="11:20">
      <c r="K1365" s="51"/>
      <c r="T1365" s="27"/>
    </row>
    <row r="1366" spans="11:20">
      <c r="K1366" s="51"/>
      <c r="T1366" s="27"/>
    </row>
    <row r="1367" spans="11:20">
      <c r="K1367" s="51"/>
      <c r="T1367" s="27"/>
    </row>
    <row r="1368" spans="11:20">
      <c r="K1368" s="51"/>
      <c r="T1368" s="27"/>
    </row>
    <row r="1369" spans="11:20">
      <c r="K1369" s="51"/>
      <c r="T1369" s="27"/>
    </row>
    <row r="1370" spans="11:20">
      <c r="K1370" s="51"/>
      <c r="T1370" s="27"/>
    </row>
    <row r="1371" spans="11:20">
      <c r="K1371" s="51"/>
      <c r="T1371" s="27"/>
    </row>
    <row r="1372" spans="11:20">
      <c r="K1372" s="51"/>
      <c r="T1372" s="27"/>
    </row>
    <row r="1373" spans="11:20">
      <c r="K1373" s="51"/>
      <c r="T1373" s="27"/>
    </row>
    <row r="1374" spans="11:20">
      <c r="K1374" s="51"/>
      <c r="T1374" s="27"/>
    </row>
    <row r="1375" spans="11:20">
      <c r="K1375" s="51"/>
      <c r="T1375" s="27"/>
    </row>
    <row r="1376" spans="11:20">
      <c r="K1376" s="51"/>
      <c r="T1376" s="27"/>
    </row>
    <row r="1377" spans="11:20">
      <c r="K1377" s="51"/>
      <c r="T1377" s="27"/>
    </row>
    <row r="1378" spans="11:20">
      <c r="K1378" s="51"/>
      <c r="T1378" s="27"/>
    </row>
    <row r="1379" spans="11:20">
      <c r="K1379" s="51"/>
      <c r="T1379" s="27"/>
    </row>
    <row r="1380" spans="11:20">
      <c r="K1380" s="51"/>
      <c r="T1380" s="27"/>
    </row>
    <row r="1381" spans="11:20">
      <c r="K1381" s="51"/>
      <c r="T1381" s="27"/>
    </row>
    <row r="1382" spans="11:20">
      <c r="K1382" s="51"/>
      <c r="T1382" s="27"/>
    </row>
    <row r="1383" spans="11:20">
      <c r="K1383" s="51"/>
      <c r="T1383" s="27"/>
    </row>
    <row r="1384" spans="11:20">
      <c r="K1384" s="51"/>
      <c r="T1384" s="27"/>
    </row>
    <row r="1385" spans="11:20">
      <c r="K1385" s="51"/>
      <c r="T1385" s="27"/>
    </row>
    <row r="1386" spans="11:20">
      <c r="K1386" s="51"/>
      <c r="T1386" s="27"/>
    </row>
    <row r="1387" spans="11:20">
      <c r="K1387" s="51"/>
      <c r="T1387" s="27"/>
    </row>
    <row r="1388" spans="11:20">
      <c r="K1388" s="51"/>
      <c r="T1388" s="27"/>
    </row>
    <row r="1389" spans="11:20">
      <c r="K1389" s="51"/>
      <c r="T1389" s="27"/>
    </row>
    <row r="1390" spans="11:20">
      <c r="K1390" s="51"/>
      <c r="T1390" s="27"/>
    </row>
    <row r="1391" spans="11:20">
      <c r="K1391" s="51"/>
      <c r="T1391" s="27"/>
    </row>
    <row r="1392" spans="11:20">
      <c r="K1392" s="51"/>
      <c r="T1392" s="27"/>
    </row>
    <row r="1393" spans="11:20">
      <c r="K1393" s="51"/>
      <c r="T1393" s="27"/>
    </row>
    <row r="1394" spans="11:20">
      <c r="K1394" s="51"/>
      <c r="T1394" s="27"/>
    </row>
    <row r="1395" spans="11:20">
      <c r="K1395" s="51"/>
      <c r="T1395" s="27"/>
    </row>
    <row r="1396" spans="11:20">
      <c r="K1396" s="51"/>
      <c r="T1396" s="27"/>
    </row>
    <row r="1397" spans="11:20">
      <c r="K1397" s="51"/>
      <c r="T1397" s="27"/>
    </row>
    <row r="1398" spans="11:20">
      <c r="K1398" s="51"/>
      <c r="T1398" s="27"/>
    </row>
    <row r="1399" spans="11:20">
      <c r="K1399" s="51"/>
      <c r="T1399" s="27"/>
    </row>
    <row r="1400" spans="11:20">
      <c r="K1400" s="51"/>
      <c r="T1400" s="27"/>
    </row>
    <row r="1401" spans="11:20">
      <c r="K1401" s="51"/>
      <c r="T1401" s="27"/>
    </row>
    <row r="1402" spans="11:20">
      <c r="K1402" s="51"/>
      <c r="T1402" s="27"/>
    </row>
    <row r="1403" spans="11:20">
      <c r="K1403" s="51"/>
      <c r="T1403" s="27"/>
    </row>
    <row r="1404" spans="11:20">
      <c r="K1404" s="51"/>
      <c r="T1404" s="27"/>
    </row>
    <row r="1405" spans="11:20">
      <c r="K1405" s="51"/>
      <c r="T1405" s="27"/>
    </row>
    <row r="1406" spans="11:20">
      <c r="K1406" s="51"/>
      <c r="T1406" s="27"/>
    </row>
    <row r="1407" spans="11:20">
      <c r="K1407" s="51"/>
      <c r="T1407" s="27"/>
    </row>
    <row r="1408" spans="11:20">
      <c r="K1408" s="51"/>
      <c r="T1408" s="27"/>
    </row>
    <row r="1409" spans="11:20">
      <c r="K1409" s="51"/>
      <c r="T1409" s="27"/>
    </row>
    <row r="1410" spans="11:20">
      <c r="K1410" s="51"/>
      <c r="T1410" s="27"/>
    </row>
    <row r="1411" spans="11:20">
      <c r="K1411" s="51"/>
      <c r="T1411" s="27"/>
    </row>
    <row r="1412" spans="11:20">
      <c r="K1412" s="51"/>
      <c r="T1412" s="27"/>
    </row>
    <row r="1413" spans="11:20">
      <c r="K1413" s="51"/>
      <c r="T1413" s="27"/>
    </row>
    <row r="1414" spans="11:20">
      <c r="K1414" s="51"/>
      <c r="T1414" s="27"/>
    </row>
    <row r="1415" spans="11:20">
      <c r="K1415" s="51"/>
      <c r="T1415" s="27"/>
    </row>
    <row r="1416" spans="11:20">
      <c r="K1416" s="51"/>
      <c r="T1416" s="27"/>
    </row>
    <row r="1417" spans="11:20">
      <c r="K1417" s="51"/>
      <c r="T1417" s="27"/>
    </row>
    <row r="1418" spans="11:20">
      <c r="K1418" s="51"/>
      <c r="T1418" s="27"/>
    </row>
    <row r="1419" spans="11:20">
      <c r="K1419" s="51"/>
      <c r="T1419" s="27"/>
    </row>
    <row r="1420" spans="11:20">
      <c r="K1420" s="51"/>
      <c r="T1420" s="27"/>
    </row>
    <row r="1421" spans="11:20">
      <c r="K1421" s="51"/>
      <c r="T1421" s="27"/>
    </row>
    <row r="1422" spans="11:20">
      <c r="K1422" s="51"/>
      <c r="T1422" s="27"/>
    </row>
    <row r="1423" spans="11:20">
      <c r="K1423" s="51"/>
      <c r="T1423" s="27"/>
    </row>
    <row r="1424" spans="11:20">
      <c r="K1424" s="51"/>
      <c r="T1424" s="27"/>
    </row>
    <row r="1425" spans="11:20">
      <c r="K1425" s="51"/>
      <c r="T1425" s="27"/>
    </row>
    <row r="1426" spans="11:20">
      <c r="K1426" s="51"/>
      <c r="T1426" s="27"/>
    </row>
    <row r="1427" spans="11:20">
      <c r="K1427" s="51"/>
      <c r="T1427" s="27"/>
    </row>
    <row r="1428" spans="11:20">
      <c r="K1428" s="51"/>
      <c r="T1428" s="27"/>
    </row>
    <row r="1429" spans="11:20">
      <c r="K1429" s="51"/>
      <c r="T1429" s="27"/>
    </row>
    <row r="1430" spans="11:20">
      <c r="K1430" s="51"/>
      <c r="T1430" s="27"/>
    </row>
    <row r="1431" spans="11:20">
      <c r="K1431" s="51"/>
      <c r="T1431" s="27"/>
    </row>
    <row r="1432" spans="11:20">
      <c r="K1432" s="51"/>
      <c r="T1432" s="27"/>
    </row>
    <row r="1433" spans="11:20">
      <c r="K1433" s="51"/>
      <c r="T1433" s="27"/>
    </row>
    <row r="1434" spans="11:20">
      <c r="K1434" s="51"/>
      <c r="T1434" s="27"/>
    </row>
    <row r="1435" spans="11:20">
      <c r="K1435" s="51"/>
      <c r="T1435" s="27"/>
    </row>
    <row r="1436" spans="11:20">
      <c r="K1436" s="51"/>
      <c r="T1436" s="27"/>
    </row>
    <row r="1437" spans="11:20">
      <c r="K1437" s="51"/>
      <c r="T1437" s="27"/>
    </row>
    <row r="1438" spans="11:20">
      <c r="K1438" s="51"/>
      <c r="T1438" s="27"/>
    </row>
    <row r="1439" spans="11:20">
      <c r="K1439" s="51"/>
      <c r="T1439" s="27"/>
    </row>
    <row r="1440" spans="11:20">
      <c r="K1440" s="51"/>
      <c r="T1440" s="27"/>
    </row>
    <row r="1441" spans="11:20">
      <c r="K1441" s="51"/>
      <c r="T1441" s="27"/>
    </row>
    <row r="1442" spans="11:20">
      <c r="K1442" s="51"/>
      <c r="T1442" s="27"/>
    </row>
    <row r="1443" spans="11:20">
      <c r="K1443" s="51"/>
      <c r="T1443" s="27"/>
    </row>
    <row r="1444" spans="11:20">
      <c r="K1444" s="51"/>
      <c r="T1444" s="27"/>
    </row>
    <row r="1445" spans="11:20">
      <c r="K1445" s="51"/>
      <c r="T1445" s="27"/>
    </row>
    <row r="1446" spans="11:20">
      <c r="K1446" s="51"/>
      <c r="T1446" s="27"/>
    </row>
    <row r="1447" spans="11:20">
      <c r="K1447" s="51"/>
      <c r="T1447" s="27"/>
    </row>
    <row r="1448" spans="11:20">
      <c r="K1448" s="51"/>
      <c r="T1448" s="27"/>
    </row>
    <row r="1449" spans="11:20">
      <c r="K1449" s="51"/>
      <c r="T1449" s="27"/>
    </row>
    <row r="1450" spans="11:20">
      <c r="K1450" s="51"/>
      <c r="T1450" s="27"/>
    </row>
    <row r="1451" spans="11:20">
      <c r="K1451" s="51"/>
      <c r="T1451" s="27"/>
    </row>
    <row r="1452" spans="11:20">
      <c r="K1452" s="51"/>
      <c r="T1452" s="27"/>
    </row>
    <row r="1453" spans="11:20">
      <c r="K1453" s="51"/>
      <c r="T1453" s="27"/>
    </row>
    <row r="1454" spans="11:20">
      <c r="K1454" s="51"/>
      <c r="T1454" s="27"/>
    </row>
    <row r="1455" spans="11:20">
      <c r="K1455" s="51"/>
      <c r="T1455" s="27"/>
    </row>
    <row r="1456" spans="11:20">
      <c r="K1456" s="51"/>
      <c r="T1456" s="27"/>
    </row>
    <row r="1457" spans="11:20">
      <c r="K1457" s="51"/>
      <c r="T1457" s="27"/>
    </row>
    <row r="1458" spans="11:20">
      <c r="K1458" s="51"/>
      <c r="T1458" s="27"/>
    </row>
    <row r="1459" spans="11:20">
      <c r="K1459" s="51"/>
      <c r="T1459" s="27"/>
    </row>
    <row r="1460" spans="11:20">
      <c r="K1460" s="51"/>
      <c r="T1460" s="27"/>
    </row>
    <row r="1461" spans="11:20">
      <c r="K1461" s="51"/>
      <c r="T1461" s="27"/>
    </row>
    <row r="1462" spans="11:20">
      <c r="K1462" s="51"/>
      <c r="T1462" s="27"/>
    </row>
    <row r="1463" spans="11:20">
      <c r="K1463" s="51"/>
      <c r="T1463" s="27"/>
    </row>
    <row r="1464" spans="11:20">
      <c r="K1464" s="51"/>
      <c r="T1464" s="27"/>
    </row>
    <row r="1465" spans="11:20">
      <c r="K1465" s="51"/>
      <c r="T1465" s="27"/>
    </row>
    <row r="1466" spans="11:20">
      <c r="K1466" s="51"/>
      <c r="T1466" s="27"/>
    </row>
    <row r="1467" spans="11:20">
      <c r="K1467" s="51"/>
      <c r="T1467" s="27"/>
    </row>
    <row r="1468" spans="11:20">
      <c r="K1468" s="51"/>
      <c r="T1468" s="27"/>
    </row>
    <row r="1469" spans="11:20">
      <c r="K1469" s="51"/>
      <c r="T1469" s="27"/>
    </row>
    <row r="1470" spans="11:20">
      <c r="K1470" s="51"/>
      <c r="T1470" s="27"/>
    </row>
    <row r="1471" spans="11:20">
      <c r="K1471" s="51"/>
      <c r="T1471" s="27"/>
    </row>
    <row r="1472" spans="11:20">
      <c r="K1472" s="51"/>
      <c r="T1472" s="27"/>
    </row>
    <row r="1473" spans="11:20">
      <c r="K1473" s="51"/>
      <c r="T1473" s="27"/>
    </row>
    <row r="1474" spans="11:20">
      <c r="K1474" s="51"/>
      <c r="T1474" s="27"/>
    </row>
    <row r="1475" spans="11:20">
      <c r="K1475" s="51"/>
      <c r="T1475" s="27"/>
    </row>
    <row r="1476" spans="11:20">
      <c r="K1476" s="51"/>
      <c r="T1476" s="27"/>
    </row>
    <row r="1477" spans="11:20">
      <c r="K1477" s="51"/>
      <c r="T1477" s="27"/>
    </row>
    <row r="1478" spans="11:20">
      <c r="K1478" s="51"/>
      <c r="T1478" s="27"/>
    </row>
    <row r="1479" spans="11:20">
      <c r="K1479" s="51"/>
      <c r="T1479" s="27"/>
    </row>
    <row r="1480" spans="11:20">
      <c r="K1480" s="51"/>
      <c r="T1480" s="27"/>
    </row>
    <row r="1481" spans="11:20">
      <c r="K1481" s="51"/>
      <c r="T1481" s="27"/>
    </row>
    <row r="1482" spans="11:20">
      <c r="K1482" s="51"/>
      <c r="T1482" s="27"/>
    </row>
    <row r="1483" spans="11:20">
      <c r="K1483" s="51"/>
      <c r="T1483" s="27"/>
    </row>
    <row r="1484" spans="11:20">
      <c r="K1484" s="51"/>
      <c r="T1484" s="27"/>
    </row>
    <row r="1485" spans="11:20">
      <c r="K1485" s="51"/>
      <c r="T1485" s="27"/>
    </row>
    <row r="1486" spans="11:20">
      <c r="K1486" s="51"/>
      <c r="T1486" s="27"/>
    </row>
    <row r="1487" spans="11:20">
      <c r="K1487" s="51"/>
      <c r="T1487" s="27"/>
    </row>
    <row r="1488" spans="11:20">
      <c r="K1488" s="51"/>
      <c r="T1488" s="27"/>
    </row>
    <row r="1489" spans="11:20">
      <c r="K1489" s="51"/>
      <c r="T1489" s="27"/>
    </row>
    <row r="1490" spans="11:20">
      <c r="K1490" s="51"/>
      <c r="T1490" s="27"/>
    </row>
    <row r="1491" spans="11:20">
      <c r="K1491" s="51"/>
      <c r="T1491" s="27"/>
    </row>
    <row r="1492" spans="11:20">
      <c r="K1492" s="51"/>
      <c r="T1492" s="27"/>
    </row>
    <row r="1493" spans="11:20">
      <c r="K1493" s="51"/>
      <c r="T1493" s="27"/>
    </row>
    <row r="1494" spans="11:20">
      <c r="K1494" s="51"/>
      <c r="T1494" s="27"/>
    </row>
    <row r="1495" spans="11:20">
      <c r="K1495" s="51"/>
      <c r="T1495" s="27"/>
    </row>
    <row r="1496" spans="11:20">
      <c r="K1496" s="51"/>
      <c r="T1496" s="27"/>
    </row>
    <row r="1497" spans="11:20">
      <c r="K1497" s="51"/>
      <c r="T1497" s="27"/>
    </row>
    <row r="1498" spans="11:20">
      <c r="K1498" s="51"/>
      <c r="T1498" s="27"/>
    </row>
    <row r="1499" spans="11:20">
      <c r="K1499" s="51"/>
      <c r="T1499" s="27"/>
    </row>
    <row r="1500" spans="11:20">
      <c r="K1500" s="51"/>
      <c r="T1500" s="27"/>
    </row>
    <row r="1501" spans="11:20">
      <c r="K1501" s="51"/>
      <c r="T1501" s="27"/>
    </row>
    <row r="1502" spans="11:20">
      <c r="K1502" s="51"/>
      <c r="T1502" s="27"/>
    </row>
    <row r="1503" spans="11:20">
      <c r="K1503" s="51"/>
      <c r="T1503" s="27"/>
    </row>
    <row r="1504" spans="11:20">
      <c r="K1504" s="51"/>
      <c r="T1504" s="27"/>
    </row>
    <row r="1505" spans="11:20">
      <c r="K1505" s="51"/>
      <c r="T1505" s="27"/>
    </row>
    <row r="1506" spans="11:20">
      <c r="K1506" s="51"/>
      <c r="T1506" s="27"/>
    </row>
    <row r="1507" spans="11:20">
      <c r="K1507" s="51"/>
      <c r="T1507" s="27"/>
    </row>
    <row r="1508" spans="11:20">
      <c r="K1508" s="51"/>
      <c r="T1508" s="27"/>
    </row>
    <row r="1509" spans="11:20">
      <c r="K1509" s="51"/>
      <c r="T1509" s="27"/>
    </row>
    <row r="1510" spans="11:20">
      <c r="K1510" s="51"/>
      <c r="T1510" s="27"/>
    </row>
    <row r="1511" spans="11:20">
      <c r="K1511" s="51"/>
      <c r="T1511" s="27"/>
    </row>
    <row r="1512" spans="11:20">
      <c r="K1512" s="51"/>
      <c r="T1512" s="27"/>
    </row>
    <row r="1513" spans="11:20">
      <c r="K1513" s="51"/>
      <c r="T1513" s="27"/>
    </row>
    <row r="1514" spans="11:20">
      <c r="K1514" s="51"/>
      <c r="T1514" s="27"/>
    </row>
    <row r="1515" spans="11:20">
      <c r="K1515" s="51"/>
      <c r="T1515" s="27"/>
    </row>
    <row r="1516" spans="11:20">
      <c r="K1516" s="51"/>
      <c r="T1516" s="27"/>
    </row>
    <row r="1517" spans="11:20">
      <c r="K1517" s="51"/>
      <c r="T1517" s="27"/>
    </row>
    <row r="1518" spans="11:20">
      <c r="K1518" s="51"/>
      <c r="T1518" s="27"/>
    </row>
    <row r="1519" spans="11:20">
      <c r="K1519" s="51"/>
      <c r="T1519" s="27"/>
    </row>
    <row r="1520" spans="11:20">
      <c r="K1520" s="51"/>
      <c r="T1520" s="27"/>
    </row>
    <row r="1521" spans="11:20">
      <c r="K1521" s="51"/>
      <c r="T1521" s="27"/>
    </row>
    <row r="1522" spans="11:20">
      <c r="K1522" s="51"/>
      <c r="T1522" s="27"/>
    </row>
    <row r="1523" spans="11:20">
      <c r="K1523" s="51"/>
      <c r="T1523" s="27"/>
    </row>
    <row r="1524" spans="11:20">
      <c r="K1524" s="51"/>
      <c r="T1524" s="27"/>
    </row>
    <row r="1525" spans="11:20">
      <c r="K1525" s="51"/>
      <c r="T1525" s="27"/>
    </row>
    <row r="1526" spans="11:20">
      <c r="K1526" s="51"/>
      <c r="T1526" s="27"/>
    </row>
    <row r="1527" spans="11:20">
      <c r="K1527" s="51"/>
      <c r="T1527" s="27"/>
    </row>
    <row r="1528" spans="11:20">
      <c r="K1528" s="51"/>
      <c r="T1528" s="27"/>
    </row>
    <row r="1529" spans="11:20">
      <c r="K1529" s="51"/>
      <c r="T1529" s="27"/>
    </row>
    <row r="1530" spans="11:20">
      <c r="K1530" s="51"/>
      <c r="T1530" s="27"/>
    </row>
    <row r="1531" spans="11:20">
      <c r="K1531" s="51"/>
      <c r="T1531" s="27"/>
    </row>
    <row r="1532" spans="11:20">
      <c r="K1532" s="51"/>
      <c r="T1532" s="27"/>
    </row>
    <row r="1533" spans="11:20">
      <c r="K1533" s="51"/>
      <c r="T1533" s="27"/>
    </row>
    <row r="1534" spans="11:20">
      <c r="K1534" s="51"/>
      <c r="T1534" s="27"/>
    </row>
    <row r="1535" spans="11:20">
      <c r="K1535" s="51"/>
      <c r="T1535" s="27"/>
    </row>
    <row r="1536" spans="11:20">
      <c r="K1536" s="51"/>
      <c r="T1536" s="27"/>
    </row>
    <row r="1537" spans="11:20">
      <c r="K1537" s="51"/>
      <c r="T1537" s="27"/>
    </row>
    <row r="1538" spans="11:20">
      <c r="K1538" s="51"/>
      <c r="T1538" s="27"/>
    </row>
    <row r="1539" spans="11:20">
      <c r="K1539" s="51"/>
      <c r="T1539" s="27"/>
    </row>
    <row r="1540" spans="11:20">
      <c r="K1540" s="51"/>
      <c r="T1540" s="27"/>
    </row>
    <row r="1541" spans="11:20">
      <c r="K1541" s="51"/>
      <c r="T1541" s="27"/>
    </row>
    <row r="1542" spans="11:20">
      <c r="K1542" s="51"/>
      <c r="T1542" s="27"/>
    </row>
    <row r="1543" spans="11:20">
      <c r="K1543" s="51"/>
      <c r="T1543" s="27"/>
    </row>
    <row r="1544" spans="11:20">
      <c r="K1544" s="51"/>
      <c r="T1544" s="27"/>
    </row>
    <row r="1545" spans="11:20">
      <c r="K1545" s="51"/>
      <c r="T1545" s="27"/>
    </row>
    <row r="1546" spans="11:20">
      <c r="K1546" s="51"/>
      <c r="T1546" s="27"/>
    </row>
    <row r="1547" spans="11:20">
      <c r="K1547" s="51"/>
      <c r="T1547" s="27"/>
    </row>
    <row r="1548" spans="11:20">
      <c r="K1548" s="51"/>
      <c r="T1548" s="27"/>
    </row>
    <row r="1549" spans="11:20">
      <c r="K1549" s="51"/>
      <c r="T1549" s="27"/>
    </row>
    <row r="1550" spans="11:20">
      <c r="K1550" s="51"/>
      <c r="T1550" s="27"/>
    </row>
    <row r="1551" spans="11:20">
      <c r="K1551" s="51"/>
      <c r="T1551" s="27"/>
    </row>
    <row r="1552" spans="11:20">
      <c r="K1552" s="51"/>
      <c r="T1552" s="27"/>
    </row>
    <row r="1553" spans="11:20">
      <c r="K1553" s="51"/>
      <c r="T1553" s="27"/>
    </row>
    <row r="1554" spans="11:20">
      <c r="K1554" s="51"/>
      <c r="T1554" s="27"/>
    </row>
    <row r="1555" spans="11:20">
      <c r="K1555" s="51"/>
      <c r="T1555" s="27"/>
    </row>
    <row r="1556" spans="11:20">
      <c r="K1556" s="51"/>
      <c r="T1556" s="27"/>
    </row>
    <row r="1557" spans="11:20">
      <c r="K1557" s="51"/>
      <c r="T1557" s="27"/>
    </row>
    <row r="1558" spans="11:20">
      <c r="K1558" s="51"/>
      <c r="T1558" s="27"/>
    </row>
    <row r="1559" spans="11:20">
      <c r="K1559" s="51"/>
      <c r="T1559" s="27"/>
    </row>
    <row r="1560" spans="11:20">
      <c r="K1560" s="51"/>
      <c r="T1560" s="27"/>
    </row>
    <row r="1561" spans="11:20">
      <c r="K1561" s="51"/>
      <c r="T1561" s="27"/>
    </row>
    <row r="1562" spans="11:20">
      <c r="K1562" s="51"/>
      <c r="T1562" s="27"/>
    </row>
    <row r="1563" spans="11:20">
      <c r="K1563" s="51"/>
      <c r="T1563" s="27"/>
    </row>
    <row r="1564" spans="11:20">
      <c r="K1564" s="51"/>
      <c r="T1564" s="27"/>
    </row>
    <row r="1565" spans="11:20">
      <c r="K1565" s="51"/>
      <c r="T1565" s="27"/>
    </row>
    <row r="1566" spans="11:20">
      <c r="K1566" s="51"/>
      <c r="T1566" s="27"/>
    </row>
    <row r="1567" spans="11:20">
      <c r="K1567" s="51"/>
      <c r="T1567" s="27"/>
    </row>
    <row r="1568" spans="11:20">
      <c r="K1568" s="51"/>
      <c r="T1568" s="27"/>
    </row>
    <row r="1569" spans="11:20">
      <c r="K1569" s="51"/>
      <c r="T1569" s="27"/>
    </row>
    <row r="1570" spans="11:20">
      <c r="K1570" s="51"/>
      <c r="T1570" s="27"/>
    </row>
    <row r="1571" spans="11:20">
      <c r="K1571" s="51"/>
      <c r="T1571" s="27"/>
    </row>
    <row r="1572" spans="11:20">
      <c r="K1572" s="51"/>
      <c r="T1572" s="27"/>
    </row>
    <row r="1573" spans="11:20">
      <c r="K1573" s="51"/>
      <c r="T1573" s="27"/>
    </row>
    <row r="1574" spans="11:20">
      <c r="K1574" s="51"/>
      <c r="T1574" s="27"/>
    </row>
    <row r="1575" spans="11:20">
      <c r="K1575" s="51"/>
      <c r="T1575" s="27"/>
    </row>
    <row r="1576" spans="11:20">
      <c r="K1576" s="51"/>
      <c r="T1576" s="27"/>
    </row>
    <row r="1577" spans="11:20">
      <c r="K1577" s="51"/>
      <c r="T1577" s="27"/>
    </row>
    <row r="1578" spans="11:20">
      <c r="K1578" s="51"/>
      <c r="T1578" s="27"/>
    </row>
    <row r="1579" spans="11:20">
      <c r="K1579" s="51"/>
      <c r="T1579" s="27"/>
    </row>
    <row r="1580" spans="11:20">
      <c r="K1580" s="51"/>
      <c r="T1580" s="27"/>
    </row>
    <row r="1581" spans="11:20">
      <c r="K1581" s="51"/>
      <c r="T1581" s="27"/>
    </row>
    <row r="1582" spans="11:20">
      <c r="K1582" s="51"/>
      <c r="T1582" s="27"/>
    </row>
    <row r="1583" spans="11:20">
      <c r="K1583" s="51"/>
      <c r="T1583" s="27"/>
    </row>
    <row r="1584" spans="11:20">
      <c r="K1584" s="51"/>
      <c r="T1584" s="27"/>
    </row>
    <row r="1585" spans="11:20">
      <c r="K1585" s="51"/>
      <c r="T1585" s="27"/>
    </row>
    <row r="1586" spans="11:20">
      <c r="K1586" s="51"/>
      <c r="T1586" s="27"/>
    </row>
    <row r="1587" spans="11:20">
      <c r="K1587" s="51"/>
      <c r="T1587" s="27"/>
    </row>
    <row r="1588" spans="11:20">
      <c r="K1588" s="51"/>
      <c r="T1588" s="27"/>
    </row>
    <row r="1589" spans="11:20">
      <c r="K1589" s="51"/>
      <c r="T1589" s="27"/>
    </row>
    <row r="1590" spans="11:20">
      <c r="K1590" s="51"/>
      <c r="T1590" s="27"/>
    </row>
    <row r="1591" spans="11:20">
      <c r="K1591" s="51"/>
      <c r="T1591" s="27"/>
    </row>
    <row r="1592" spans="11:20">
      <c r="K1592" s="51"/>
      <c r="T1592" s="27"/>
    </row>
    <row r="1593" spans="11:20">
      <c r="K1593" s="51"/>
      <c r="T1593" s="27"/>
    </row>
    <row r="1594" spans="11:20">
      <c r="K1594" s="51"/>
      <c r="T1594" s="27"/>
    </row>
    <row r="1595" spans="11:20">
      <c r="K1595" s="51"/>
      <c r="T1595" s="27"/>
    </row>
    <row r="1596" spans="11:20">
      <c r="K1596" s="51"/>
      <c r="T1596" s="27"/>
    </row>
    <row r="1597" spans="11:20">
      <c r="K1597" s="51"/>
      <c r="T1597" s="27"/>
    </row>
    <row r="1598" spans="11:20">
      <c r="K1598" s="51"/>
      <c r="T1598" s="27"/>
    </row>
    <row r="1599" spans="11:20">
      <c r="K1599" s="51"/>
      <c r="T1599" s="27"/>
    </row>
    <row r="1600" spans="11:20">
      <c r="K1600" s="51"/>
      <c r="T1600" s="27"/>
    </row>
    <row r="1601" spans="11:20">
      <c r="K1601" s="51"/>
      <c r="T1601" s="27"/>
    </row>
    <row r="1602" spans="11:20">
      <c r="K1602" s="51"/>
      <c r="T1602" s="27"/>
    </row>
    <row r="1603" spans="11:20">
      <c r="K1603" s="51"/>
      <c r="T1603" s="27"/>
    </row>
    <row r="1604" spans="11:20">
      <c r="K1604" s="51"/>
      <c r="T1604" s="27"/>
    </row>
    <row r="1605" spans="11:20">
      <c r="K1605" s="51"/>
      <c r="T1605" s="27"/>
    </row>
    <row r="1606" spans="11:20">
      <c r="K1606" s="51"/>
      <c r="T1606" s="27"/>
    </row>
    <row r="1607" spans="11:20">
      <c r="K1607" s="51"/>
      <c r="T1607" s="27"/>
    </row>
    <row r="1608" spans="11:20">
      <c r="K1608" s="51"/>
      <c r="T1608" s="27"/>
    </row>
    <row r="1609" spans="11:20">
      <c r="K1609" s="51"/>
      <c r="T1609" s="27"/>
    </row>
    <row r="1610" spans="11:20">
      <c r="K1610" s="51"/>
      <c r="T1610" s="27"/>
    </row>
    <row r="1611" spans="11:20">
      <c r="K1611" s="51"/>
      <c r="T1611" s="27"/>
    </row>
    <row r="1612" spans="11:20">
      <c r="K1612" s="51"/>
      <c r="T1612" s="27"/>
    </row>
    <row r="1613" spans="11:20">
      <c r="K1613" s="51"/>
      <c r="T1613" s="27"/>
    </row>
    <row r="1614" spans="11:20">
      <c r="K1614" s="51"/>
      <c r="T1614" s="27"/>
    </row>
    <row r="1615" spans="11:20">
      <c r="K1615" s="51"/>
      <c r="T1615" s="27"/>
    </row>
    <row r="1616" spans="11:20">
      <c r="K1616" s="51"/>
      <c r="T1616" s="27"/>
    </row>
    <row r="1617" spans="11:20">
      <c r="K1617" s="51"/>
      <c r="T1617" s="27"/>
    </row>
    <row r="1618" spans="11:20">
      <c r="K1618" s="51"/>
      <c r="T1618" s="27"/>
    </row>
    <row r="1619" spans="11:20">
      <c r="K1619" s="51"/>
      <c r="T1619" s="27"/>
    </row>
    <row r="1620" spans="11:20">
      <c r="K1620" s="51"/>
      <c r="T1620" s="27"/>
    </row>
    <row r="1621" spans="11:20">
      <c r="K1621" s="51"/>
      <c r="T1621" s="27"/>
    </row>
    <row r="1622" spans="11:20">
      <c r="K1622" s="51"/>
      <c r="T1622" s="27"/>
    </row>
    <row r="1623" spans="11:20">
      <c r="K1623" s="51"/>
      <c r="T1623" s="27"/>
    </row>
    <row r="1624" spans="11:20">
      <c r="K1624" s="51"/>
      <c r="T1624" s="27"/>
    </row>
    <row r="1625" spans="11:20">
      <c r="K1625" s="51"/>
      <c r="T1625" s="27"/>
    </row>
    <row r="1626" spans="11:20">
      <c r="K1626" s="51"/>
      <c r="T1626" s="27"/>
    </row>
    <row r="1627" spans="11:20">
      <c r="K1627" s="51"/>
      <c r="T1627" s="27"/>
    </row>
    <row r="1628" spans="11:20">
      <c r="K1628" s="51"/>
      <c r="T1628" s="27"/>
    </row>
    <row r="1629" spans="11:20">
      <c r="K1629" s="51"/>
      <c r="T1629" s="27"/>
    </row>
    <row r="1630" spans="11:20">
      <c r="K1630" s="51"/>
      <c r="T1630" s="27"/>
    </row>
    <row r="1631" spans="11:20">
      <c r="K1631" s="51"/>
      <c r="T1631" s="27"/>
    </row>
    <row r="1632" spans="11:20">
      <c r="K1632" s="51"/>
      <c r="T1632" s="27"/>
    </row>
    <row r="1633" spans="11:20">
      <c r="K1633" s="51"/>
      <c r="T1633" s="27"/>
    </row>
    <row r="1634" spans="11:20">
      <c r="K1634" s="51"/>
      <c r="T1634" s="27"/>
    </row>
    <row r="1635" spans="11:20">
      <c r="K1635" s="51"/>
      <c r="T1635" s="27"/>
    </row>
    <row r="1636" spans="11:20">
      <c r="K1636" s="51"/>
      <c r="T1636" s="27"/>
    </row>
    <row r="1637" spans="11:20">
      <c r="K1637" s="51"/>
      <c r="T1637" s="27"/>
    </row>
    <row r="1638" spans="11:20">
      <c r="K1638" s="51"/>
      <c r="T1638" s="27"/>
    </row>
    <row r="1639" spans="11:20">
      <c r="K1639" s="51"/>
      <c r="T1639" s="27"/>
    </row>
    <row r="1640" spans="11:20">
      <c r="K1640" s="51"/>
      <c r="T1640" s="27"/>
    </row>
    <row r="1641" spans="11:20">
      <c r="K1641" s="51"/>
      <c r="T1641" s="27"/>
    </row>
    <row r="1642" spans="11:20">
      <c r="K1642" s="51"/>
      <c r="T1642" s="27"/>
    </row>
    <row r="1643" spans="11:20">
      <c r="K1643" s="51"/>
      <c r="T1643" s="27"/>
    </row>
    <row r="1644" spans="11:20">
      <c r="K1644" s="51"/>
      <c r="T1644" s="27"/>
    </row>
    <row r="1645" spans="11:20">
      <c r="K1645" s="51"/>
      <c r="T1645" s="27"/>
    </row>
    <row r="1646" spans="11:20">
      <c r="K1646" s="51"/>
      <c r="T1646" s="27"/>
    </row>
    <row r="1647" spans="11:20">
      <c r="K1647" s="51"/>
      <c r="T1647" s="27"/>
    </row>
    <row r="1648" spans="11:20">
      <c r="K1648" s="51"/>
      <c r="T1648" s="27"/>
    </row>
    <row r="1649" spans="11:20">
      <c r="K1649" s="51"/>
      <c r="T1649" s="27"/>
    </row>
    <row r="1650" spans="11:20">
      <c r="K1650" s="51"/>
      <c r="T1650" s="27"/>
    </row>
    <row r="1651" spans="11:20">
      <c r="K1651" s="51"/>
      <c r="T1651" s="27"/>
    </row>
    <row r="1652" spans="11:20">
      <c r="K1652" s="51"/>
      <c r="T1652" s="27"/>
    </row>
    <row r="1653" spans="11:20">
      <c r="K1653" s="51"/>
      <c r="T1653" s="27"/>
    </row>
    <row r="1654" spans="11:20">
      <c r="K1654" s="51"/>
      <c r="T1654" s="27"/>
    </row>
    <row r="1655" spans="11:20">
      <c r="K1655" s="51"/>
      <c r="T1655" s="27"/>
    </row>
    <row r="1656" spans="11:20">
      <c r="K1656" s="51"/>
      <c r="T1656" s="27"/>
    </row>
    <row r="1657" spans="11:20">
      <c r="K1657" s="51"/>
      <c r="T1657" s="27"/>
    </row>
    <row r="1658" spans="11:20">
      <c r="K1658" s="51"/>
      <c r="T1658" s="27"/>
    </row>
    <row r="1659" spans="11:20">
      <c r="K1659" s="51"/>
      <c r="T1659" s="27"/>
    </row>
    <row r="1660" spans="11:20">
      <c r="K1660" s="51"/>
      <c r="T1660" s="27"/>
    </row>
    <row r="1661" spans="11:20">
      <c r="K1661" s="51"/>
      <c r="T1661" s="27"/>
    </row>
    <row r="1662" spans="11:20">
      <c r="K1662" s="51"/>
      <c r="T1662" s="27"/>
    </row>
    <row r="1663" spans="11:20">
      <c r="K1663" s="51"/>
      <c r="T1663" s="27"/>
    </row>
    <row r="1664" spans="11:20">
      <c r="K1664" s="51"/>
      <c r="T1664" s="27"/>
    </row>
    <row r="1665" spans="11:20">
      <c r="K1665" s="51"/>
      <c r="T1665" s="27"/>
    </row>
    <row r="1666" spans="11:20">
      <c r="K1666" s="51"/>
      <c r="T1666" s="27"/>
    </row>
    <row r="1667" spans="11:20">
      <c r="K1667" s="51"/>
      <c r="T1667" s="27"/>
    </row>
    <row r="1668" spans="11:20">
      <c r="K1668" s="51"/>
      <c r="T1668" s="27"/>
    </row>
    <row r="1669" spans="11:20">
      <c r="K1669" s="51"/>
      <c r="T1669" s="27"/>
    </row>
    <row r="1670" spans="11:20">
      <c r="K1670" s="51"/>
      <c r="T1670" s="27"/>
    </row>
    <row r="1671" spans="11:20">
      <c r="K1671" s="51"/>
      <c r="T1671" s="27"/>
    </row>
    <row r="1672" spans="11:20">
      <c r="K1672" s="51"/>
      <c r="T1672" s="27"/>
    </row>
    <row r="1673" spans="11:20">
      <c r="K1673" s="51"/>
      <c r="T1673" s="27"/>
    </row>
    <row r="1674" spans="11:20">
      <c r="K1674" s="51"/>
      <c r="T1674" s="27"/>
    </row>
    <row r="1675" spans="11:20">
      <c r="K1675" s="51"/>
      <c r="T1675" s="27"/>
    </row>
    <row r="1676" spans="11:20">
      <c r="K1676" s="51"/>
      <c r="T1676" s="27"/>
    </row>
    <row r="1677" spans="11:20">
      <c r="K1677" s="51"/>
      <c r="T1677" s="27"/>
    </row>
    <row r="1678" spans="11:20">
      <c r="K1678" s="51"/>
      <c r="T1678" s="27"/>
    </row>
    <row r="1679" spans="11:20">
      <c r="K1679" s="51"/>
      <c r="T1679" s="27"/>
    </row>
    <row r="1680" spans="11:20">
      <c r="K1680" s="51"/>
      <c r="T1680" s="27"/>
    </row>
    <row r="1681" spans="11:20">
      <c r="K1681" s="51"/>
      <c r="T1681" s="27"/>
    </row>
    <row r="1682" spans="11:20">
      <c r="K1682" s="51"/>
      <c r="T1682" s="27"/>
    </row>
    <row r="1683" spans="11:20">
      <c r="K1683" s="51"/>
      <c r="T1683" s="27"/>
    </row>
    <row r="1684" spans="11:20">
      <c r="K1684" s="51"/>
      <c r="T1684" s="27"/>
    </row>
    <row r="1685" spans="11:20">
      <c r="K1685" s="51"/>
      <c r="T1685" s="27"/>
    </row>
    <row r="1686" spans="11:20">
      <c r="K1686" s="51"/>
      <c r="T1686" s="27"/>
    </row>
    <row r="1687" spans="11:20">
      <c r="K1687" s="51"/>
      <c r="T1687" s="27"/>
    </row>
    <row r="1688" spans="11:20">
      <c r="K1688" s="51"/>
      <c r="T1688" s="27"/>
    </row>
    <row r="1689" spans="11:20">
      <c r="K1689" s="51"/>
      <c r="T1689" s="27"/>
    </row>
    <row r="1690" spans="11:20">
      <c r="K1690" s="51"/>
      <c r="T1690" s="27"/>
    </row>
    <row r="1691" spans="11:20">
      <c r="K1691" s="51"/>
      <c r="T1691" s="27"/>
    </row>
    <row r="1692" spans="11:20">
      <c r="K1692" s="51"/>
      <c r="T1692" s="27"/>
    </row>
    <row r="1693" spans="11:20">
      <c r="K1693" s="51"/>
      <c r="T1693" s="27"/>
    </row>
    <row r="1694" spans="11:20">
      <c r="K1694" s="51"/>
      <c r="T1694" s="27"/>
    </row>
    <row r="1695" spans="11:20">
      <c r="K1695" s="51"/>
      <c r="T1695" s="27"/>
    </row>
    <row r="1696" spans="11:20">
      <c r="K1696" s="51"/>
      <c r="T1696" s="27"/>
    </row>
    <row r="1697" spans="11:20">
      <c r="K1697" s="51"/>
      <c r="T1697" s="27"/>
    </row>
    <row r="1698" spans="11:20">
      <c r="K1698" s="51"/>
      <c r="T1698" s="27"/>
    </row>
    <row r="1699" spans="11:20">
      <c r="K1699" s="51"/>
      <c r="T1699" s="27"/>
    </row>
    <row r="1700" spans="11:20">
      <c r="K1700" s="51"/>
      <c r="T1700" s="27"/>
    </row>
    <row r="1701" spans="11:20">
      <c r="K1701" s="51"/>
      <c r="T1701" s="27"/>
    </row>
    <row r="1702" spans="11:20">
      <c r="K1702" s="51"/>
      <c r="T1702" s="27"/>
    </row>
    <row r="1703" spans="11:20">
      <c r="K1703" s="51"/>
      <c r="T1703" s="27"/>
    </row>
    <row r="1704" spans="11:20">
      <c r="K1704" s="51"/>
      <c r="T1704" s="27"/>
    </row>
    <row r="1705" spans="11:20">
      <c r="K1705" s="51"/>
      <c r="T1705" s="27"/>
    </row>
    <row r="1706" spans="11:20">
      <c r="K1706" s="51"/>
      <c r="T1706" s="27"/>
    </row>
    <row r="1707" spans="11:20">
      <c r="K1707" s="51"/>
      <c r="T1707" s="27"/>
    </row>
    <row r="1708" spans="11:20">
      <c r="K1708" s="51"/>
      <c r="T1708" s="27"/>
    </row>
    <row r="1709" spans="11:20">
      <c r="K1709" s="51"/>
      <c r="T1709" s="27"/>
    </row>
    <row r="1710" spans="11:20">
      <c r="K1710" s="51"/>
      <c r="T1710" s="27"/>
    </row>
    <row r="1711" spans="11:20">
      <c r="K1711" s="51"/>
      <c r="T1711" s="27"/>
    </row>
    <row r="1712" spans="11:20">
      <c r="K1712" s="51"/>
      <c r="T1712" s="27"/>
    </row>
    <row r="1713" spans="11:20">
      <c r="K1713" s="51"/>
      <c r="T1713" s="27"/>
    </row>
    <row r="1714" spans="11:20">
      <c r="K1714" s="51"/>
      <c r="T1714" s="27"/>
    </row>
    <row r="1715" spans="11:20">
      <c r="K1715" s="51"/>
      <c r="T1715" s="27"/>
    </row>
    <row r="1716" spans="11:20">
      <c r="K1716" s="51"/>
      <c r="T1716" s="27"/>
    </row>
    <row r="1717" spans="11:20">
      <c r="K1717" s="51"/>
      <c r="T1717" s="27"/>
    </row>
    <row r="1718" spans="11:20">
      <c r="K1718" s="51"/>
      <c r="T1718" s="27"/>
    </row>
    <row r="1719" spans="11:20">
      <c r="K1719" s="51"/>
      <c r="T1719" s="27"/>
    </row>
    <row r="1720" spans="11:20">
      <c r="K1720" s="51"/>
      <c r="T1720" s="27"/>
    </row>
    <row r="1721" spans="11:20">
      <c r="K1721" s="51"/>
      <c r="T1721" s="27"/>
    </row>
    <row r="1722" spans="11:20">
      <c r="K1722" s="51"/>
      <c r="T1722" s="27"/>
    </row>
    <row r="1723" spans="11:20">
      <c r="K1723" s="51"/>
      <c r="T1723" s="27"/>
    </row>
    <row r="1724" spans="11:20">
      <c r="K1724" s="51"/>
      <c r="T1724" s="27"/>
    </row>
    <row r="1725" spans="11:20">
      <c r="K1725" s="51"/>
      <c r="T1725" s="27"/>
    </row>
    <row r="1726" spans="11:20">
      <c r="K1726" s="51"/>
      <c r="T1726" s="27"/>
    </row>
    <row r="1727" spans="11:20">
      <c r="K1727" s="51"/>
      <c r="T1727" s="27"/>
    </row>
    <row r="1728" spans="11:20">
      <c r="K1728" s="51"/>
      <c r="T1728" s="27"/>
    </row>
    <row r="1729" spans="11:20">
      <c r="K1729" s="51"/>
      <c r="T1729" s="27"/>
    </row>
    <row r="1730" spans="11:20">
      <c r="K1730" s="51"/>
      <c r="T1730" s="27"/>
    </row>
    <row r="1731" spans="11:20">
      <c r="K1731" s="51"/>
      <c r="T1731" s="27"/>
    </row>
    <row r="1732" spans="11:20">
      <c r="K1732" s="51"/>
      <c r="T1732" s="27"/>
    </row>
    <row r="1733" spans="11:20">
      <c r="K1733" s="51"/>
      <c r="T1733" s="27"/>
    </row>
    <row r="1734" spans="11:20">
      <c r="K1734" s="51"/>
      <c r="T1734" s="27"/>
    </row>
    <row r="1735" spans="11:20">
      <c r="K1735" s="51"/>
      <c r="T1735" s="27"/>
    </row>
    <row r="1736" spans="11:20">
      <c r="K1736" s="51"/>
      <c r="T1736" s="27"/>
    </row>
    <row r="1737" spans="11:20">
      <c r="K1737" s="51"/>
      <c r="T1737" s="27"/>
    </row>
    <row r="1738" spans="11:20">
      <c r="K1738" s="51"/>
      <c r="T1738" s="27"/>
    </row>
    <row r="1739" spans="11:20">
      <c r="K1739" s="51"/>
      <c r="T1739" s="27"/>
    </row>
    <row r="1740" spans="11:20">
      <c r="K1740" s="51"/>
      <c r="T1740" s="27"/>
    </row>
    <row r="1741" spans="11:20">
      <c r="K1741" s="51"/>
      <c r="T1741" s="27"/>
    </row>
    <row r="1742" spans="11:20">
      <c r="K1742" s="51"/>
      <c r="T1742" s="27"/>
    </row>
    <row r="1743" spans="11:20">
      <c r="K1743" s="51"/>
      <c r="T1743" s="27"/>
    </row>
    <row r="1744" spans="11:20">
      <c r="K1744" s="51"/>
      <c r="T1744" s="27"/>
    </row>
    <row r="1745" spans="11:20">
      <c r="K1745" s="51"/>
      <c r="T1745" s="27"/>
    </row>
    <row r="1746" spans="11:20">
      <c r="K1746" s="51"/>
      <c r="T1746" s="27"/>
    </row>
    <row r="1747" spans="11:20">
      <c r="K1747" s="51"/>
      <c r="T1747" s="27"/>
    </row>
    <row r="1748" spans="11:20">
      <c r="K1748" s="51"/>
      <c r="T1748" s="27"/>
    </row>
    <row r="1749" spans="11:20">
      <c r="K1749" s="51"/>
      <c r="T1749" s="27"/>
    </row>
    <row r="1750" spans="11:20">
      <c r="K1750" s="51"/>
      <c r="T1750" s="27"/>
    </row>
    <row r="1751" spans="11:20">
      <c r="K1751" s="51"/>
      <c r="T1751" s="27"/>
    </row>
    <row r="1752" spans="11:20">
      <c r="K1752" s="51"/>
      <c r="T1752" s="27"/>
    </row>
    <row r="1753" spans="11:20">
      <c r="K1753" s="51"/>
      <c r="T1753" s="27"/>
    </row>
    <row r="1754" spans="11:20">
      <c r="K1754" s="51"/>
      <c r="T1754" s="27"/>
    </row>
    <row r="1755" spans="11:20">
      <c r="K1755" s="51"/>
      <c r="T1755" s="27"/>
    </row>
    <row r="1756" spans="11:20">
      <c r="K1756" s="51"/>
      <c r="T1756" s="27"/>
    </row>
    <row r="1757" spans="11:20">
      <c r="K1757" s="51"/>
      <c r="T1757" s="27"/>
    </row>
    <row r="1758" spans="11:20">
      <c r="K1758" s="51"/>
      <c r="T1758" s="27"/>
    </row>
    <row r="1759" spans="11:20">
      <c r="K1759" s="51"/>
      <c r="T1759" s="27"/>
    </row>
    <row r="1760" spans="11:20">
      <c r="K1760" s="51"/>
      <c r="T1760" s="27"/>
    </row>
    <row r="1761" spans="11:20">
      <c r="K1761" s="51"/>
      <c r="T1761" s="27"/>
    </row>
    <row r="1762" spans="11:20">
      <c r="K1762" s="51"/>
      <c r="T1762" s="27"/>
    </row>
    <row r="1763" spans="11:20">
      <c r="K1763" s="51"/>
      <c r="T1763" s="27"/>
    </row>
    <row r="1764" spans="11:20">
      <c r="K1764" s="51"/>
      <c r="T1764" s="27"/>
    </row>
    <row r="1765" spans="11:20">
      <c r="K1765" s="51"/>
      <c r="T1765" s="27"/>
    </row>
    <row r="1766" spans="11:20">
      <c r="K1766" s="51"/>
      <c r="T1766" s="27"/>
    </row>
    <row r="1767" spans="11:20">
      <c r="K1767" s="51"/>
      <c r="T1767" s="27"/>
    </row>
    <row r="1768" spans="11:20">
      <c r="K1768" s="51"/>
      <c r="T1768" s="27"/>
    </row>
    <row r="1769" spans="11:20">
      <c r="K1769" s="51"/>
      <c r="T1769" s="27"/>
    </row>
    <row r="1770" spans="11:20">
      <c r="K1770" s="51"/>
      <c r="T1770" s="27"/>
    </row>
    <row r="1771" spans="11:20">
      <c r="K1771" s="51"/>
      <c r="T1771" s="27"/>
    </row>
    <row r="1772" spans="11:20">
      <c r="K1772" s="51"/>
      <c r="T1772" s="27"/>
    </row>
    <row r="1773" spans="11:20">
      <c r="K1773" s="51"/>
      <c r="T1773" s="27"/>
    </row>
    <row r="1774" spans="11:20">
      <c r="K1774" s="51"/>
      <c r="T1774" s="27"/>
    </row>
    <row r="1775" spans="11:20">
      <c r="K1775" s="51"/>
      <c r="T1775" s="27"/>
    </row>
    <row r="1776" spans="11:20">
      <c r="K1776" s="51"/>
      <c r="T1776" s="27"/>
    </row>
    <row r="1777" spans="11:20">
      <c r="K1777" s="51"/>
      <c r="T1777" s="27"/>
    </row>
    <row r="1778" spans="11:20">
      <c r="K1778" s="51"/>
      <c r="T1778" s="27"/>
    </row>
    <row r="1779" spans="11:20">
      <c r="K1779" s="51"/>
      <c r="T1779" s="27"/>
    </row>
    <row r="1780" spans="11:20">
      <c r="K1780" s="51"/>
      <c r="T1780" s="27"/>
    </row>
    <row r="1781" spans="11:20">
      <c r="K1781" s="51"/>
      <c r="T1781" s="27"/>
    </row>
    <row r="1782" spans="11:20">
      <c r="K1782" s="51"/>
      <c r="T1782" s="27"/>
    </row>
    <row r="1783" spans="11:20">
      <c r="K1783" s="51"/>
      <c r="T1783" s="27"/>
    </row>
    <row r="1784" spans="11:20">
      <c r="K1784" s="51"/>
      <c r="T1784" s="27"/>
    </row>
    <row r="1785" spans="11:20">
      <c r="K1785" s="51"/>
      <c r="T1785" s="27"/>
    </row>
    <row r="1786" spans="11:20">
      <c r="K1786" s="51"/>
      <c r="T1786" s="27"/>
    </row>
    <row r="1787" spans="11:20">
      <c r="K1787" s="51"/>
      <c r="T1787" s="27"/>
    </row>
    <row r="1788" spans="11:20">
      <c r="K1788" s="51"/>
      <c r="T1788" s="27"/>
    </row>
    <row r="1789" spans="11:20">
      <c r="K1789" s="51"/>
      <c r="T1789" s="27"/>
    </row>
    <row r="1790" spans="11:20">
      <c r="K1790" s="51"/>
      <c r="T1790" s="27"/>
    </row>
    <row r="1791" spans="11:20">
      <c r="K1791" s="51"/>
      <c r="T1791" s="27"/>
    </row>
    <row r="1792" spans="11:20">
      <c r="K1792" s="51"/>
      <c r="T1792" s="27"/>
    </row>
    <row r="1793" spans="11:20">
      <c r="K1793" s="51"/>
      <c r="T1793" s="27"/>
    </row>
    <row r="1794" spans="11:20">
      <c r="K1794" s="51"/>
      <c r="T1794" s="27"/>
    </row>
    <row r="1795" spans="11:20">
      <c r="K1795" s="51"/>
      <c r="T1795" s="27"/>
    </row>
    <row r="1796" spans="11:20">
      <c r="K1796" s="51"/>
      <c r="T1796" s="27"/>
    </row>
    <row r="1797" spans="11:20">
      <c r="K1797" s="51"/>
      <c r="T1797" s="27"/>
    </row>
    <row r="1798" spans="11:20">
      <c r="K1798" s="51"/>
      <c r="T1798" s="27"/>
    </row>
    <row r="1799" spans="11:20">
      <c r="K1799" s="51"/>
      <c r="T1799" s="27"/>
    </row>
    <row r="1800" spans="11:20">
      <c r="K1800" s="51"/>
      <c r="T1800" s="27"/>
    </row>
    <row r="1801" spans="11:20">
      <c r="K1801" s="51"/>
      <c r="T1801" s="27"/>
    </row>
    <row r="1802" spans="11:20">
      <c r="K1802" s="51"/>
      <c r="T1802" s="27"/>
    </row>
    <row r="1803" spans="11:20">
      <c r="K1803" s="51"/>
      <c r="T1803" s="27"/>
    </row>
    <row r="1804" spans="11:20">
      <c r="K1804" s="51"/>
      <c r="T1804" s="27"/>
    </row>
    <row r="1805" spans="11:20">
      <c r="K1805" s="51"/>
      <c r="T1805" s="27"/>
    </row>
    <row r="1806" spans="11:20">
      <c r="K1806" s="51"/>
      <c r="T1806" s="27"/>
    </row>
    <row r="1807" spans="11:20">
      <c r="K1807" s="51"/>
      <c r="T1807" s="27"/>
    </row>
    <row r="1808" spans="11:20">
      <c r="K1808" s="51"/>
      <c r="T1808" s="27"/>
    </row>
    <row r="1809" spans="11:20">
      <c r="K1809" s="51"/>
      <c r="T1809" s="27"/>
    </row>
    <row r="1810" spans="11:20">
      <c r="K1810" s="51"/>
      <c r="T1810" s="27"/>
    </row>
    <row r="1811" spans="11:20">
      <c r="K1811" s="51"/>
      <c r="T1811" s="27"/>
    </row>
    <row r="1812" spans="11:20">
      <c r="K1812" s="51"/>
      <c r="T1812" s="27"/>
    </row>
    <row r="1813" spans="11:20">
      <c r="K1813" s="51"/>
      <c r="T1813" s="27"/>
    </row>
    <row r="1814" spans="11:20">
      <c r="K1814" s="51"/>
      <c r="T1814" s="27"/>
    </row>
    <row r="1815" spans="11:20">
      <c r="K1815" s="51"/>
      <c r="T1815" s="27"/>
    </row>
    <row r="1816" spans="11:20">
      <c r="K1816" s="51"/>
      <c r="T1816" s="27"/>
    </row>
    <row r="1817" spans="11:20">
      <c r="K1817" s="51"/>
      <c r="T1817" s="27"/>
    </row>
    <row r="1818" spans="11:20">
      <c r="K1818" s="51"/>
      <c r="T1818" s="27"/>
    </row>
    <row r="1819" spans="11:20">
      <c r="K1819" s="51"/>
      <c r="T1819" s="27"/>
    </row>
    <row r="1820" spans="11:20">
      <c r="K1820" s="51"/>
      <c r="T1820" s="27"/>
    </row>
    <row r="1821" spans="11:20">
      <c r="K1821" s="51"/>
      <c r="T1821" s="27"/>
    </row>
    <row r="1822" spans="11:20">
      <c r="K1822" s="51"/>
      <c r="T1822" s="27"/>
    </row>
    <row r="1823" spans="11:20">
      <c r="K1823" s="51"/>
      <c r="T1823" s="27"/>
    </row>
    <row r="1824" spans="11:20">
      <c r="K1824" s="51"/>
      <c r="T1824" s="27"/>
    </row>
    <row r="1825" spans="11:20">
      <c r="K1825" s="51"/>
      <c r="T1825" s="27"/>
    </row>
    <row r="1826" spans="11:20">
      <c r="K1826" s="51"/>
      <c r="T1826" s="27"/>
    </row>
    <row r="1827" spans="11:20">
      <c r="K1827" s="51"/>
      <c r="T1827" s="27"/>
    </row>
    <row r="1828" spans="11:20">
      <c r="K1828" s="51"/>
      <c r="T1828" s="27"/>
    </row>
    <row r="1829" spans="11:20">
      <c r="K1829" s="51"/>
      <c r="T1829" s="27"/>
    </row>
    <row r="1830" spans="11:20">
      <c r="K1830" s="51"/>
      <c r="T1830" s="27"/>
    </row>
    <row r="1831" spans="11:20">
      <c r="K1831" s="51"/>
      <c r="T1831" s="27"/>
    </row>
    <row r="1832" spans="11:20">
      <c r="K1832" s="51"/>
      <c r="T1832" s="27"/>
    </row>
    <row r="1833" spans="11:20">
      <c r="K1833" s="51"/>
      <c r="T1833" s="27"/>
    </row>
    <row r="1834" spans="11:20">
      <c r="K1834" s="51"/>
      <c r="T1834" s="27"/>
    </row>
    <row r="1835" spans="11:20">
      <c r="K1835" s="51"/>
      <c r="T1835" s="27"/>
    </row>
    <row r="1836" spans="11:20">
      <c r="K1836" s="51"/>
      <c r="T1836" s="27"/>
    </row>
    <row r="1837" spans="11:20">
      <c r="K1837" s="51"/>
      <c r="T1837" s="27"/>
    </row>
    <row r="1838" spans="11:20">
      <c r="K1838" s="51"/>
      <c r="T1838" s="27"/>
    </row>
    <row r="1839" spans="11:20">
      <c r="K1839" s="51"/>
      <c r="T1839" s="27"/>
    </row>
    <row r="1840" spans="11:20">
      <c r="K1840" s="51"/>
      <c r="T1840" s="27"/>
    </row>
    <row r="1841" spans="11:20">
      <c r="K1841" s="51"/>
      <c r="T1841" s="27"/>
    </row>
    <row r="1842" spans="11:20">
      <c r="K1842" s="51"/>
      <c r="T1842" s="27"/>
    </row>
    <row r="1843" spans="11:20">
      <c r="K1843" s="51"/>
      <c r="T1843" s="27"/>
    </row>
    <row r="1844" spans="11:20">
      <c r="K1844" s="51"/>
      <c r="T1844" s="27"/>
    </row>
    <row r="1845" spans="11:20">
      <c r="K1845" s="51"/>
      <c r="T1845" s="27"/>
    </row>
    <row r="1846" spans="11:20">
      <c r="K1846" s="51"/>
      <c r="T1846" s="27"/>
    </row>
    <row r="1847" spans="11:20">
      <c r="K1847" s="51"/>
      <c r="T1847" s="27"/>
    </row>
    <row r="1848" spans="11:20">
      <c r="K1848" s="51"/>
      <c r="T1848" s="27"/>
    </row>
    <row r="1849" spans="11:20">
      <c r="K1849" s="51"/>
      <c r="T1849" s="27"/>
    </row>
    <row r="1850" spans="11:20">
      <c r="K1850" s="51"/>
      <c r="T1850" s="27"/>
    </row>
    <row r="1851" spans="11:20">
      <c r="K1851" s="51"/>
      <c r="T1851" s="27"/>
    </row>
    <row r="1852" spans="11:20">
      <c r="K1852" s="51"/>
      <c r="T1852" s="27"/>
    </row>
    <row r="1853" spans="11:20">
      <c r="K1853" s="51"/>
      <c r="T1853" s="27"/>
    </row>
    <row r="1854" spans="11:20">
      <c r="K1854" s="51"/>
      <c r="T1854" s="27"/>
    </row>
    <row r="1855" spans="11:20">
      <c r="K1855" s="51"/>
      <c r="T1855" s="27"/>
    </row>
    <row r="1856" spans="11:20">
      <c r="K1856" s="51"/>
      <c r="T1856" s="27"/>
    </row>
    <row r="1857" spans="11:20">
      <c r="K1857" s="51"/>
      <c r="T1857" s="27"/>
    </row>
    <row r="1858" spans="11:20">
      <c r="K1858" s="51"/>
      <c r="T1858" s="27"/>
    </row>
    <row r="1859" spans="11:20">
      <c r="K1859" s="51"/>
      <c r="T1859" s="27"/>
    </row>
    <row r="1860" spans="11:20">
      <c r="K1860" s="51"/>
      <c r="T1860" s="27"/>
    </row>
    <row r="1861" spans="11:20">
      <c r="K1861" s="51"/>
      <c r="T1861" s="27"/>
    </row>
    <row r="1862" spans="11:20">
      <c r="K1862" s="51"/>
      <c r="T1862" s="27"/>
    </row>
    <row r="1863" spans="11:20">
      <c r="K1863" s="51"/>
      <c r="T1863" s="27"/>
    </row>
    <row r="1864" spans="11:20">
      <c r="K1864" s="51"/>
      <c r="T1864" s="27"/>
    </row>
    <row r="1865" spans="11:20">
      <c r="K1865" s="51"/>
      <c r="T1865" s="27"/>
    </row>
    <row r="1866" spans="11:20">
      <c r="K1866" s="51"/>
      <c r="T1866" s="27"/>
    </row>
    <row r="1867" spans="11:20">
      <c r="K1867" s="51"/>
      <c r="T1867" s="27"/>
    </row>
    <row r="1868" spans="11:20">
      <c r="K1868" s="51"/>
      <c r="T1868" s="27"/>
    </row>
    <row r="1869" spans="11:20">
      <c r="K1869" s="51"/>
      <c r="T1869" s="27"/>
    </row>
    <row r="1870" spans="11:20">
      <c r="K1870" s="51"/>
      <c r="T1870" s="27"/>
    </row>
    <row r="1871" spans="11:20">
      <c r="K1871" s="51"/>
      <c r="T1871" s="27"/>
    </row>
    <row r="1872" spans="11:20">
      <c r="K1872" s="51"/>
      <c r="T1872" s="27"/>
    </row>
    <row r="1873" spans="11:20">
      <c r="K1873" s="51"/>
      <c r="T1873" s="27"/>
    </row>
    <row r="1874" spans="11:20">
      <c r="K1874" s="51"/>
      <c r="T1874" s="27"/>
    </row>
    <row r="1875" spans="11:20">
      <c r="K1875" s="51"/>
      <c r="T1875" s="27"/>
    </row>
    <row r="1876" spans="11:20">
      <c r="K1876" s="51"/>
      <c r="T1876" s="27"/>
    </row>
    <row r="1877" spans="11:20">
      <c r="K1877" s="51"/>
      <c r="T1877" s="27"/>
    </row>
    <row r="1878" spans="11:20">
      <c r="K1878" s="51"/>
      <c r="T1878" s="27"/>
    </row>
    <row r="1879" spans="11:20">
      <c r="K1879" s="51"/>
      <c r="T1879" s="27"/>
    </row>
    <row r="1880" spans="11:20">
      <c r="K1880" s="51"/>
      <c r="T1880" s="27"/>
    </row>
    <row r="1881" spans="11:20">
      <c r="K1881" s="51"/>
      <c r="T1881" s="27"/>
    </row>
    <row r="1882" spans="11:20">
      <c r="K1882" s="51"/>
      <c r="T1882" s="27"/>
    </row>
    <row r="1883" spans="11:20">
      <c r="K1883" s="51"/>
      <c r="T1883" s="27"/>
    </row>
    <row r="1884" spans="11:20">
      <c r="K1884" s="51"/>
      <c r="T1884" s="27"/>
    </row>
    <row r="1885" spans="11:20">
      <c r="K1885" s="51"/>
      <c r="T1885" s="27"/>
    </row>
    <row r="1886" spans="11:20">
      <c r="K1886" s="51"/>
      <c r="T1886" s="27"/>
    </row>
    <row r="1887" spans="11:20">
      <c r="K1887" s="51"/>
      <c r="T1887" s="27"/>
    </row>
    <row r="1888" spans="11:20">
      <c r="K1888" s="51"/>
      <c r="T1888" s="27"/>
    </row>
    <row r="1889" spans="11:20">
      <c r="K1889" s="51"/>
      <c r="T1889" s="27"/>
    </row>
    <row r="1890" spans="11:20">
      <c r="K1890" s="51"/>
      <c r="T1890" s="27"/>
    </row>
    <row r="1891" spans="11:20">
      <c r="K1891" s="51"/>
      <c r="T1891" s="27"/>
    </row>
    <row r="1892" spans="11:20">
      <c r="K1892" s="51"/>
      <c r="T1892" s="27"/>
    </row>
    <row r="1893" spans="11:20">
      <c r="K1893" s="51"/>
      <c r="T1893" s="27"/>
    </row>
    <row r="1894" spans="11:20">
      <c r="K1894" s="51"/>
      <c r="T1894" s="27"/>
    </row>
    <row r="1895" spans="11:20">
      <c r="K1895" s="51"/>
      <c r="T1895" s="27"/>
    </row>
    <row r="1896" spans="11:20">
      <c r="K1896" s="51"/>
      <c r="T1896" s="27"/>
    </row>
    <row r="1897" spans="11:20">
      <c r="K1897" s="51"/>
      <c r="T1897" s="27"/>
    </row>
    <row r="1898" spans="11:20">
      <c r="K1898" s="51"/>
      <c r="T1898" s="27"/>
    </row>
    <row r="1899" spans="11:20">
      <c r="K1899" s="51"/>
      <c r="T1899" s="27"/>
    </row>
    <row r="1900" spans="11:20">
      <c r="K1900" s="51"/>
      <c r="T1900" s="27"/>
    </row>
    <row r="1901" spans="11:20">
      <c r="K1901" s="51"/>
      <c r="T1901" s="27"/>
    </row>
    <row r="1902" spans="11:20">
      <c r="K1902" s="51"/>
      <c r="T1902" s="27"/>
    </row>
    <row r="1903" spans="11:20">
      <c r="K1903" s="51"/>
      <c r="T1903" s="27"/>
    </row>
    <row r="1904" spans="11:20">
      <c r="K1904" s="51"/>
      <c r="T1904" s="27"/>
    </row>
    <row r="1905" spans="11:20">
      <c r="K1905" s="51"/>
      <c r="T1905" s="27"/>
    </row>
    <row r="1906" spans="11:20">
      <c r="K1906" s="51"/>
      <c r="T1906" s="27"/>
    </row>
    <row r="1907" spans="11:20">
      <c r="K1907" s="51"/>
      <c r="T1907" s="27"/>
    </row>
    <row r="1908" spans="11:20">
      <c r="K1908" s="51"/>
      <c r="T1908" s="27"/>
    </row>
    <row r="1909" spans="11:20">
      <c r="K1909" s="51"/>
      <c r="T1909" s="27"/>
    </row>
    <row r="1910" spans="11:20">
      <c r="K1910" s="51"/>
      <c r="T1910" s="27"/>
    </row>
    <row r="1911" spans="11:20">
      <c r="K1911" s="51"/>
      <c r="T1911" s="27"/>
    </row>
    <row r="1912" spans="11:20">
      <c r="K1912" s="51"/>
      <c r="T1912" s="27"/>
    </row>
    <row r="1913" spans="11:20">
      <c r="K1913" s="51"/>
      <c r="T1913" s="27"/>
    </row>
    <row r="1914" spans="11:20">
      <c r="K1914" s="51"/>
      <c r="T1914" s="27"/>
    </row>
    <row r="1915" spans="11:20">
      <c r="K1915" s="51"/>
      <c r="T1915" s="27"/>
    </row>
    <row r="1916" spans="11:20">
      <c r="K1916" s="51"/>
      <c r="T1916" s="27"/>
    </row>
    <row r="1917" spans="11:20">
      <c r="K1917" s="51"/>
      <c r="T1917" s="27"/>
    </row>
    <row r="1918" spans="11:20">
      <c r="K1918" s="51"/>
      <c r="T1918" s="27"/>
    </row>
    <row r="1919" spans="11:20">
      <c r="K1919" s="51"/>
      <c r="T1919" s="27"/>
    </row>
    <row r="1920" spans="11:20">
      <c r="K1920" s="51"/>
      <c r="T1920" s="27"/>
    </row>
    <row r="1921" spans="11:20">
      <c r="K1921" s="51"/>
      <c r="T1921" s="27"/>
    </row>
    <row r="1922" spans="11:20">
      <c r="K1922" s="51"/>
      <c r="T1922" s="27"/>
    </row>
    <row r="1923" spans="11:20">
      <c r="K1923" s="51"/>
      <c r="T1923" s="27"/>
    </row>
    <row r="1924" spans="11:20">
      <c r="K1924" s="51"/>
      <c r="T1924" s="27"/>
    </row>
    <row r="1925" spans="11:20">
      <c r="K1925" s="51"/>
      <c r="T1925" s="27"/>
    </row>
    <row r="1926" spans="11:20">
      <c r="K1926" s="51"/>
      <c r="T1926" s="27"/>
    </row>
    <row r="1927" spans="11:20">
      <c r="K1927" s="51"/>
      <c r="T1927" s="27"/>
    </row>
    <row r="1928" spans="11:20">
      <c r="K1928" s="51"/>
      <c r="T1928" s="27"/>
    </row>
    <row r="1929" spans="11:20">
      <c r="K1929" s="51"/>
      <c r="T1929" s="27"/>
    </row>
    <row r="1930" spans="11:20">
      <c r="K1930" s="51"/>
      <c r="T1930" s="27"/>
    </row>
    <row r="1931" spans="11:20">
      <c r="K1931" s="51"/>
      <c r="T1931" s="27"/>
    </row>
    <row r="1932" spans="11:20">
      <c r="K1932" s="51"/>
      <c r="T1932" s="27"/>
    </row>
    <row r="1933" spans="11:20">
      <c r="K1933" s="51"/>
      <c r="T1933" s="27"/>
    </row>
    <row r="1934" spans="11:20">
      <c r="K1934" s="51"/>
      <c r="T1934" s="27"/>
    </row>
    <row r="1935" spans="11:20">
      <c r="K1935" s="51"/>
      <c r="T1935" s="27"/>
    </row>
    <row r="1936" spans="11:20">
      <c r="K1936" s="51"/>
      <c r="T1936" s="27"/>
    </row>
    <row r="1937" spans="11:20">
      <c r="K1937" s="51"/>
      <c r="T1937" s="27"/>
    </row>
    <row r="1938" spans="11:20">
      <c r="K1938" s="51"/>
      <c r="T1938" s="27"/>
    </row>
    <row r="1939" spans="11:20">
      <c r="K1939" s="51"/>
      <c r="T1939" s="27"/>
    </row>
    <row r="1940" spans="11:20">
      <c r="K1940" s="51"/>
      <c r="T1940" s="27"/>
    </row>
    <row r="1941" spans="11:20">
      <c r="K1941" s="51"/>
      <c r="T1941" s="27"/>
    </row>
    <row r="1942" spans="11:20">
      <c r="K1942" s="51"/>
      <c r="T1942" s="27"/>
    </row>
    <row r="1943" spans="11:20">
      <c r="K1943" s="51"/>
      <c r="T1943" s="27"/>
    </row>
    <row r="1944" spans="11:20">
      <c r="K1944" s="51"/>
      <c r="T1944" s="27"/>
    </row>
    <row r="1945" spans="11:20">
      <c r="K1945" s="51"/>
      <c r="T1945" s="27"/>
    </row>
    <row r="1946" spans="11:20">
      <c r="K1946" s="51"/>
      <c r="T1946" s="27"/>
    </row>
    <row r="1947" spans="11:20">
      <c r="K1947" s="51"/>
      <c r="T1947" s="27"/>
    </row>
    <row r="1948" spans="11:20">
      <c r="K1948" s="51"/>
      <c r="T1948" s="27"/>
    </row>
    <row r="1949" spans="11:20">
      <c r="K1949" s="51"/>
      <c r="T1949" s="27"/>
    </row>
    <row r="1950" spans="11:20">
      <c r="K1950" s="51"/>
      <c r="T1950" s="27"/>
    </row>
    <row r="1951" spans="11:20">
      <c r="K1951" s="51"/>
      <c r="T1951" s="27"/>
    </row>
    <row r="1952" spans="11:20">
      <c r="K1952" s="51"/>
      <c r="T1952" s="27"/>
    </row>
    <row r="1953" spans="11:20">
      <c r="K1953" s="51"/>
      <c r="T1953" s="27"/>
    </row>
    <row r="1954" spans="11:20">
      <c r="K1954" s="51"/>
      <c r="T1954" s="27"/>
    </row>
    <row r="1955" spans="11:20">
      <c r="K1955" s="51"/>
      <c r="T1955" s="27"/>
    </row>
    <row r="1956" spans="11:20">
      <c r="K1956" s="51"/>
      <c r="T1956" s="27"/>
    </row>
    <row r="1957" spans="11:20">
      <c r="K1957" s="51"/>
      <c r="T1957" s="27"/>
    </row>
    <row r="1958" spans="11:20">
      <c r="K1958" s="51"/>
      <c r="T1958" s="27"/>
    </row>
    <row r="1959" spans="11:20">
      <c r="K1959" s="51"/>
      <c r="T1959" s="27"/>
    </row>
    <row r="1960" spans="11:20">
      <c r="K1960" s="51"/>
      <c r="T1960" s="27"/>
    </row>
    <row r="1961" spans="11:20">
      <c r="K1961" s="51"/>
      <c r="T1961" s="27"/>
    </row>
    <row r="1962" spans="11:20">
      <c r="K1962" s="51"/>
      <c r="T1962" s="27"/>
    </row>
    <row r="1963" spans="11:20">
      <c r="K1963" s="51"/>
      <c r="T1963" s="27"/>
    </row>
    <row r="1964" spans="11:20">
      <c r="K1964" s="51"/>
      <c r="T1964" s="27"/>
    </row>
    <row r="1965" spans="11:20">
      <c r="K1965" s="51"/>
      <c r="T1965" s="27"/>
    </row>
    <row r="1966" spans="11:20">
      <c r="K1966" s="51"/>
      <c r="T1966" s="27"/>
    </row>
    <row r="1967" spans="11:20">
      <c r="K1967" s="51"/>
      <c r="T1967" s="27"/>
    </row>
    <row r="1968" spans="11:20">
      <c r="K1968" s="51"/>
      <c r="T1968" s="27"/>
    </row>
    <row r="1969" spans="11:20">
      <c r="K1969" s="51"/>
      <c r="T1969" s="27"/>
    </row>
    <row r="1970" spans="11:20">
      <c r="K1970" s="51"/>
      <c r="T1970" s="27"/>
    </row>
    <row r="1971" spans="11:20">
      <c r="K1971" s="51"/>
    </row>
    <row r="1972" spans="11:20">
      <c r="K1972" s="51"/>
    </row>
    <row r="1973" spans="11:20">
      <c r="K1973" s="51"/>
    </row>
  </sheetData>
  <sortState ref="A10:AR13">
    <sortCondition descending="1" ref="Y10:Y13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47</vt:i4>
      </vt:variant>
    </vt:vector>
  </HeadingPairs>
  <TitlesOfParts>
    <vt:vector size="74" baseType="lpstr">
      <vt:lpstr>МЛ</vt:lpstr>
      <vt:lpstr>МЛ 3-4-5</vt:lpstr>
      <vt:lpstr>ППВ д</vt:lpstr>
      <vt:lpstr>ЛПюн</vt:lpstr>
      <vt:lpstr>ППюн </vt:lpstr>
      <vt:lpstr>БП сокр</vt:lpstr>
      <vt:lpstr>СПА</vt:lpstr>
      <vt:lpstr>СП2</vt:lpstr>
      <vt:lpstr>БП</vt:lpstr>
      <vt:lpstr>МП </vt:lpstr>
      <vt:lpstr>ППюн ОК</vt:lpstr>
      <vt:lpstr>ППдА</vt:lpstr>
      <vt:lpstr>КПд</vt:lpstr>
      <vt:lpstr>дети команды</vt:lpstr>
      <vt:lpstr>КПюн</vt:lpstr>
      <vt:lpstr>юноши команды</vt:lpstr>
      <vt:lpstr>МП  (2)</vt:lpstr>
      <vt:lpstr>СП1</vt:lpstr>
      <vt:lpstr>СП2 (2)</vt:lpstr>
      <vt:lpstr>СП В</vt:lpstr>
      <vt:lpstr>БП (2)</vt:lpstr>
      <vt:lpstr>ПБП</vt:lpstr>
      <vt:lpstr>команда Ч</vt:lpstr>
      <vt:lpstr>ППд А ок</vt:lpstr>
      <vt:lpstr>ППюн дж ОК</vt:lpstr>
      <vt:lpstr> выбор</vt:lpstr>
      <vt:lpstr>Судейская</vt:lpstr>
      <vt:lpstr>' выбор'!Заголовки_для_печати</vt:lpstr>
      <vt:lpstr>БП!Заголовки_для_печати</vt:lpstr>
      <vt:lpstr>'БП (2)'!Заголовки_для_печати</vt:lpstr>
      <vt:lpstr>'БП сокр'!Заголовки_для_печати</vt:lpstr>
      <vt:lpstr>КПд!Заголовки_для_печати</vt:lpstr>
      <vt:lpstr>КПюн!Заголовки_для_печати</vt:lpstr>
      <vt:lpstr>ЛПюн!Заголовки_для_печати</vt:lpstr>
      <vt:lpstr>'МП '!Заголовки_для_печати</vt:lpstr>
      <vt:lpstr>'МП  (2)'!Заголовки_для_печати</vt:lpstr>
      <vt:lpstr>ПБП!Заголовки_для_печати</vt:lpstr>
      <vt:lpstr>'ППВ д'!Заголовки_для_печати</vt:lpstr>
      <vt:lpstr>'ППд А ок'!Заголовки_для_печати</vt:lpstr>
      <vt:lpstr>ППдА!Заголовки_для_печати</vt:lpstr>
      <vt:lpstr>'ППюн '!Заголовки_для_печати</vt:lpstr>
      <vt:lpstr>'ППюн дж ОК'!Заголовки_для_печати</vt:lpstr>
      <vt:lpstr>'ППюн ОК'!Заголовки_для_печати</vt:lpstr>
      <vt:lpstr>'СП В'!Заголовки_для_печати</vt:lpstr>
      <vt:lpstr>СП1!Заголовки_для_печати</vt:lpstr>
      <vt:lpstr>СП2!Заголовки_для_печати</vt:lpstr>
      <vt:lpstr>'СП2 (2)'!Заголовки_для_печати</vt:lpstr>
      <vt:lpstr>СПА!Заголовки_для_печати</vt:lpstr>
      <vt:lpstr>' выбор'!Область_печати</vt:lpstr>
      <vt:lpstr>БП!Область_печати</vt:lpstr>
      <vt:lpstr>'БП (2)'!Область_печати</vt:lpstr>
      <vt:lpstr>'БП сокр'!Область_печати</vt:lpstr>
      <vt:lpstr>'дети команды'!Область_печати</vt:lpstr>
      <vt:lpstr>'команда Ч'!Область_печати</vt:lpstr>
      <vt:lpstr>КПд!Область_печати</vt:lpstr>
      <vt:lpstr>КПюн!Область_печати</vt:lpstr>
      <vt:lpstr>ЛПюн!Область_печати</vt:lpstr>
      <vt:lpstr>МЛ!Область_печати</vt:lpstr>
      <vt:lpstr>'МЛ 3-4-5'!Область_печати</vt:lpstr>
      <vt:lpstr>'МП '!Область_печати</vt:lpstr>
      <vt:lpstr>'МП  (2)'!Область_печати</vt:lpstr>
      <vt:lpstr>ПБП!Область_печати</vt:lpstr>
      <vt:lpstr>'ППВ д'!Область_печати</vt:lpstr>
      <vt:lpstr>'ППд А ок'!Область_печати</vt:lpstr>
      <vt:lpstr>ППдА!Область_печати</vt:lpstr>
      <vt:lpstr>'ППюн '!Область_печати</vt:lpstr>
      <vt:lpstr>'ППюн дж ОК'!Область_печати</vt:lpstr>
      <vt:lpstr>'ППюн ОК'!Область_печати</vt:lpstr>
      <vt:lpstr>'СП В'!Область_печати</vt:lpstr>
      <vt:lpstr>СП1!Область_печати</vt:lpstr>
      <vt:lpstr>СП2!Область_печати</vt:lpstr>
      <vt:lpstr>'СП2 (2)'!Область_печати</vt:lpstr>
      <vt:lpstr>СПА!Область_печати</vt:lpstr>
      <vt:lpstr>'юноши команды'!Область_печати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2022-06-22T18:36:00Z</cp:lastPrinted>
  <dcterms:created xsi:type="dcterms:W3CDTF">2015-04-26T07:55:09Z</dcterms:created>
  <dcterms:modified xsi:type="dcterms:W3CDTF">2022-06-22T18:38:50Z</dcterms:modified>
</cp:coreProperties>
</file>