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8 огр" sheetId="1" r:id="rId1"/>
    <sheet name="16 огр" sheetId="2" r:id="rId2"/>
    <sheet name="30 ОГР " sheetId="3" r:id="rId3"/>
    <sheet name="40 ОГР" sheetId="4" r:id="rId4"/>
  </sheets>
  <definedNames>
    <definedName name="_xlnm.Print_Area" localSheetId="1">'16 огр'!$A$9:$T$17</definedName>
    <definedName name="_xlnm.Print_Titles" localSheetId="1">'16 огр'!$9:$11</definedName>
    <definedName name="_xlnm.Print_Area" localSheetId="2">'30 ОГР '!$A$9:$T$21</definedName>
    <definedName name="_xlnm.Print_Titles" localSheetId="2">'30 ОГР '!$9:$11</definedName>
    <definedName name="_xlnm.Print_Area" localSheetId="3">'40 ОГР'!$A$2:$T$11</definedName>
    <definedName name="_xlnm.Print_Titles" localSheetId="3">'40 ОГР'!$9:$11</definedName>
    <definedName name="_xlnm.Print_Area" localSheetId="0">'8 огр'!$A$1:$S$18</definedName>
    <definedName name="_xlnm.Print_Titles" localSheetId="0">'8 огр'!$8:$9</definedName>
  </definedNames>
  <calcPr fullCalcOnLoad="1"/>
</workbook>
</file>

<file path=xl/sharedStrings.xml><?xml version="1.0" encoding="utf-8"?>
<sst xmlns="http://schemas.openxmlformats.org/spreadsheetml/2006/main" count="292" uniqueCount="138">
  <si>
    <t>Соревнования для любителей</t>
  </si>
  <si>
    <t>Дистанционные конные пробеги</t>
  </si>
  <si>
    <t>Технические результаты</t>
  </si>
  <si>
    <t>Дистанция CEN 8 км (с ограничением скорости)</t>
  </si>
  <si>
    <t>ФХ Крибелевых, Ленинградская обл., Всеволожский р-н, х. Б. Кайдалово</t>
  </si>
  <si>
    <t>14.01.2017 г.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</si>
  <si>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</si>
  <si>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</si>
  <si>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</si>
  <si>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t>Рег.№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</si>
  <si>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</si>
  <si>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</si>
  <si>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</si>
  <si>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</si>
  <si>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</si>
  <si>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</si>
  <si>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</si>
  <si>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</si>
  <si>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</si>
  <si>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</si>
  <si>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</si>
  <si>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</si>
  <si>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</si>
  <si>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</si>
  <si>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</si>
  <si>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</si>
  <si>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</si>
  <si>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БЕЛИКОВА
</t>
    </r>
    <r>
      <rPr>
        <sz val="9"/>
        <rFont val="Verdana"/>
        <family val="2"/>
      </rPr>
      <t>Алина 2002</t>
    </r>
  </si>
  <si>
    <t>на
оформ.</t>
  </si>
  <si>
    <r>
      <t xml:space="preserve">ПАРАБОЛА-01
</t>
    </r>
    <r>
      <rPr>
        <sz val="9"/>
        <rFont val="Verdana"/>
        <family val="2"/>
      </rPr>
      <t>бур., коб., буденн., Причал, Ростов-на-Дону</t>
    </r>
  </si>
  <si>
    <t>Крибелева Н.</t>
  </si>
  <si>
    <t>ФХ Крибелевых Ленинградская область</t>
  </si>
  <si>
    <r>
      <t xml:space="preserve">ЖИГИЛЬ
</t>
    </r>
    <r>
      <rPr>
        <sz val="9"/>
        <rFont val="Verdana"/>
        <family val="2"/>
      </rPr>
      <t>Ярослава, 1983</t>
    </r>
  </si>
  <si>
    <r>
      <t xml:space="preserve">ГРАБ-09
</t>
    </r>
    <r>
      <rPr>
        <sz val="9"/>
        <rFont val="Verdana"/>
        <family val="2"/>
      </rPr>
      <t>рыж., мер., дон., Геленджик, КЗ Зимовниковский</t>
    </r>
  </si>
  <si>
    <t>Жигиль Я.</t>
  </si>
  <si>
    <r>
      <t xml:space="preserve">КРИБЕЛЕВА
</t>
    </r>
    <r>
      <rPr>
        <sz val="9"/>
        <rFont val="Verdana"/>
        <family val="2"/>
      </rPr>
      <t>Наталья</t>
    </r>
  </si>
  <si>
    <t>009083</t>
  </si>
  <si>
    <r>
      <t xml:space="preserve">ГИЗАЛ-13
</t>
    </r>
    <r>
      <rPr>
        <sz val="9"/>
        <rFont val="Verdana"/>
        <family val="2"/>
      </rPr>
      <t>рыж., жер., дон., Глицерин, КЗ Зимовниковский</t>
    </r>
    <r>
      <rPr>
        <b/>
        <sz val="9"/>
        <rFont val="Verdana"/>
        <family val="2"/>
      </rPr>
      <t xml:space="preserve"> </t>
    </r>
  </si>
  <si>
    <r>
      <t xml:space="preserve">ЧУНКЕВИЧ
</t>
    </r>
    <r>
      <rPr>
        <sz val="9"/>
        <rFont val="Verdana"/>
        <family val="2"/>
      </rPr>
      <t>Екатерина, 1989</t>
    </r>
  </si>
  <si>
    <r>
      <t xml:space="preserve">СОТЕРН-13
</t>
    </r>
    <r>
      <rPr>
        <sz val="9"/>
        <rFont val="Verdana"/>
        <family val="2"/>
      </rPr>
      <t>рыж, жер., тракен., Сайгон, Ленинградская обл.</t>
    </r>
  </si>
  <si>
    <t>Чункевич Е.</t>
  </si>
  <si>
    <r>
      <t xml:space="preserve">ТРУММАЛЬ
</t>
    </r>
    <r>
      <rPr>
        <sz val="9"/>
        <rFont val="Verdana"/>
        <family val="2"/>
      </rPr>
      <t>Виктор, 1949</t>
    </r>
  </si>
  <si>
    <r>
      <t xml:space="preserve">ГРОЗНАЯ-06
</t>
    </r>
    <r>
      <rPr>
        <sz val="9"/>
        <rFont val="Verdana"/>
        <family val="2"/>
      </rPr>
      <t>гн., коб., будённ.. Гинофор, КЗ Зимовниковский</t>
    </r>
  </si>
  <si>
    <t>013286</t>
  </si>
  <si>
    <r>
      <t xml:space="preserve">СМИРНОВА
</t>
    </r>
    <r>
      <rPr>
        <sz val="9"/>
        <rFont val="Verdana"/>
        <family val="2"/>
      </rPr>
      <t>Наталья, 1966</t>
    </r>
  </si>
  <si>
    <r>
      <t xml:space="preserve">ГРАЦИЯ-02
</t>
    </r>
    <r>
      <rPr>
        <sz val="9"/>
        <rFont val="Verdana"/>
        <family val="2"/>
      </rPr>
      <t xml:space="preserve">рыж., коб., полукр., Хитон, Беларусь
</t>
    </r>
  </si>
  <si>
    <t>016914</t>
  </si>
  <si>
    <t>Главный судья</t>
  </si>
  <si>
    <t>Рупасова О., 2 категория</t>
  </si>
  <si>
    <t>Главный секретарь</t>
  </si>
  <si>
    <t>Смирнов А., 1 категория</t>
  </si>
  <si>
    <t>Place</t>
  </si>
  <si>
    <t>Rider_ID</t>
  </si>
  <si>
    <t>Horse_ID</t>
  </si>
  <si>
    <t>SPh</t>
  </si>
  <si>
    <t>SAver</t>
  </si>
  <si>
    <t>TTime</t>
  </si>
  <si>
    <t>Дистанция CEN 16 км (с ограничением скорости)</t>
  </si>
  <si>
    <r>
      <t xml:space="preserve">ФАМИЛИЯ, </t>
    </r>
    <r>
      <rPr>
        <sz val="9"/>
        <rFont val="Verdana"/>
        <family val="2"/>
      </rPr>
      <t>Имя всадника</t>
    </r>
  </si>
  <si>
    <t>Звание, разряд</t>
  </si>
  <si>
    <t>Этап</t>
  </si>
  <si>
    <t>2 этап:</t>
  </si>
  <si>
    <r>
      <t xml:space="preserve">БОГОМОЛОВА
</t>
    </r>
    <r>
      <rPr>
        <sz val="9"/>
        <rFont val="Verdana"/>
        <family val="2"/>
      </rPr>
      <t xml:space="preserve">Мария, 2004
</t>
    </r>
  </si>
  <si>
    <t xml:space="preserve">на
оформ. </t>
  </si>
  <si>
    <r>
      <t xml:space="preserve">ПРУЖИНКА-01
</t>
    </r>
    <r>
      <rPr>
        <sz val="9"/>
        <rFont val="Verdana"/>
        <family val="2"/>
      </rPr>
      <t>гнед., коб., трак., Хлорат, Псковская область</t>
    </r>
  </si>
  <si>
    <t>007747</t>
  </si>
  <si>
    <r>
      <t xml:space="preserve">КУТУЗОВА
</t>
    </r>
    <r>
      <rPr>
        <sz val="9"/>
        <rFont val="Verdana"/>
        <family val="2"/>
      </rPr>
      <t>Светлана, 2000</t>
    </r>
  </si>
  <si>
    <r>
      <t xml:space="preserve">БРИГАНТИЯ-12
</t>
    </r>
    <r>
      <rPr>
        <sz val="9"/>
        <rFont val="Verdana"/>
        <family val="2"/>
      </rPr>
      <t>св.зол.рыж., коб., дон., Бамбук, Зимовниковский КЗ</t>
    </r>
  </si>
  <si>
    <r>
      <t xml:space="preserve">ЧУРСИНА
</t>
    </r>
    <r>
      <rPr>
        <sz val="9"/>
        <rFont val="Verdana"/>
        <family val="2"/>
      </rPr>
      <t>Мария, 1988</t>
    </r>
  </si>
  <si>
    <r>
      <t xml:space="preserve">СКАЗКА-09
</t>
    </r>
    <r>
      <rPr>
        <sz val="9"/>
        <rFont val="Verdana"/>
        <family val="2"/>
      </rPr>
      <t>гн-чал., коб., б/п, Россия</t>
    </r>
  </si>
  <si>
    <t>Чурсина М.</t>
  </si>
  <si>
    <r>
      <t xml:space="preserve">МИРОНОВА
</t>
    </r>
    <r>
      <rPr>
        <sz val="9"/>
        <rFont val="Verdana"/>
        <family val="2"/>
      </rPr>
      <t>Вероника</t>
    </r>
  </si>
  <si>
    <t>014176</t>
  </si>
  <si>
    <r>
      <t xml:space="preserve">ЗАМОРОЗОК-04
</t>
    </r>
    <r>
      <rPr>
        <sz val="9"/>
        <rFont val="Verdana"/>
        <family val="2"/>
      </rPr>
      <t>св.-зол.-рыж, жер., дон., Заботливый, КЗ им. Буденного</t>
    </r>
  </si>
  <si>
    <t>009694</t>
  </si>
  <si>
    <t>Пунин Ю.</t>
  </si>
  <si>
    <t>Зимний Кубок Всеволожского района по конным пробегам, Кубок Организаторов — 1 этап</t>
  </si>
  <si>
    <t>Дистанция CEN 30 км (с ограничением скорости)</t>
  </si>
  <si>
    <t>CENCh 30</t>
  </si>
  <si>
    <r>
      <t xml:space="preserve">ШМЕЛЁВА
</t>
    </r>
    <r>
      <rPr>
        <sz val="9"/>
        <rFont val="Verdana"/>
        <family val="2"/>
      </rPr>
      <t>Яна, 2003</t>
    </r>
  </si>
  <si>
    <t>на оформ.</t>
  </si>
  <si>
    <r>
      <t xml:space="preserve">НОВАКАРИ-07
</t>
    </r>
    <r>
      <rPr>
        <sz val="9"/>
        <rFont val="Verdana"/>
        <family val="2"/>
      </rPr>
      <t>рыж., коб., араб., Кайрат, Лаг-Сервис, Россия</t>
    </r>
  </si>
  <si>
    <t>015229</t>
  </si>
  <si>
    <r>
      <t xml:space="preserve">ЗАДОРОЖНЫЙ
</t>
    </r>
    <r>
      <rPr>
        <sz val="9"/>
        <rFont val="Verdana"/>
        <family val="2"/>
      </rPr>
      <t>Даниил</t>
    </r>
  </si>
  <si>
    <t>011404</t>
  </si>
  <si>
    <r>
      <t xml:space="preserve">САЙГА-04
 </t>
    </r>
    <r>
      <rPr>
        <sz val="9"/>
        <rFont val="Verdana"/>
        <family val="2"/>
      </rPr>
      <t>гнед., коб., тек.полукр., Гарсак, Ноу Манеж</t>
    </r>
  </si>
  <si>
    <t>007749</t>
  </si>
  <si>
    <t>Цепакина М.</t>
  </si>
  <si>
    <r>
      <t xml:space="preserve">СКИДАН
</t>
    </r>
    <r>
      <rPr>
        <sz val="9"/>
        <rFont val="Verdana"/>
        <family val="2"/>
      </rPr>
      <t>Дарья</t>
    </r>
  </si>
  <si>
    <t xml:space="preserve">004106
</t>
  </si>
  <si>
    <r>
      <t xml:space="preserve">ТРАГЕДИЯ-06
</t>
    </r>
    <r>
      <rPr>
        <sz val="9"/>
        <rFont val="Verdana"/>
        <family val="2"/>
      </rPr>
      <t>рыж., коб., буденн., Темир, Зимовниковский КЗ</t>
    </r>
  </si>
  <si>
    <t>013287</t>
  </si>
  <si>
    <t>CEN 30</t>
  </si>
  <si>
    <r>
      <t xml:space="preserve">СКИДАН
</t>
    </r>
    <r>
      <rPr>
        <sz val="9"/>
        <rFont val="Verdana"/>
        <family val="2"/>
      </rPr>
      <t xml:space="preserve">Любовь </t>
    </r>
  </si>
  <si>
    <t>008367</t>
  </si>
  <si>
    <r>
      <t xml:space="preserve">ИСКРА-11
</t>
    </r>
    <r>
      <rPr>
        <sz val="9"/>
        <rFont val="Verdana"/>
        <family val="2"/>
      </rPr>
      <t>рыж., коб., б/п, Воронежская область</t>
    </r>
  </si>
  <si>
    <t>016913</t>
  </si>
  <si>
    <t>Скидан Л.</t>
  </si>
  <si>
    <r>
      <t xml:space="preserve">МИТРОФАНОВ
</t>
    </r>
    <r>
      <rPr>
        <sz val="9"/>
        <rFont val="Verdana"/>
        <family val="2"/>
      </rPr>
      <t>Андрей</t>
    </r>
  </si>
  <si>
    <t>013780</t>
  </si>
  <si>
    <r>
      <t xml:space="preserve">БЕЛОГВАРДЕЕЦ-12
</t>
    </r>
    <r>
      <rPr>
        <sz val="9"/>
        <rFont val="Verdana"/>
        <family val="2"/>
      </rPr>
      <t>зол.-бур., жер., буден., Бретер, Липецкая обл.</t>
    </r>
  </si>
  <si>
    <t>Дистанция CEN 40 км (с ограничением скорости)</t>
  </si>
  <si>
    <t>CENYJ 40</t>
  </si>
  <si>
    <r>
      <t>СМИРНОВА</t>
    </r>
    <r>
      <rPr>
        <sz val="9"/>
        <rFont val="Verdana"/>
        <family val="2"/>
      </rPr>
      <t xml:space="preserve"> А</t>
    </r>
    <r>
      <rPr>
        <sz val="8"/>
        <rFont val="Verdana"/>
        <family val="2"/>
      </rPr>
      <t>настасия</t>
    </r>
  </si>
  <si>
    <t>030001</t>
  </si>
  <si>
    <r>
      <t xml:space="preserve">АЛЬ ПАЧИНО-08
</t>
    </r>
    <r>
      <rPr>
        <sz val="9"/>
        <rFont val="Verdana"/>
        <family val="2"/>
      </rPr>
      <t>гнед., мер., полукр., Апаш, Россия</t>
    </r>
  </si>
  <si>
    <t>011710</t>
  </si>
  <si>
    <t>Виноградова Ю.</t>
  </si>
  <si>
    <t>ч/в 
Ленинградская область</t>
  </si>
  <si>
    <r>
      <t xml:space="preserve">КОВАЛЕВА
</t>
    </r>
    <r>
      <rPr>
        <sz val="9"/>
        <rFont val="Verdana"/>
        <family val="2"/>
      </rPr>
      <t>Карина</t>
    </r>
  </si>
  <si>
    <t>018503</t>
  </si>
  <si>
    <r>
      <t xml:space="preserve">ПАРАБЕЛЬ-08
</t>
    </r>
    <r>
      <rPr>
        <sz val="9"/>
        <rFont val="Verdana"/>
        <family val="2"/>
      </rPr>
      <t>т-сер., коб., трак., Баян 70, ФХ Крибелевых</t>
    </r>
  </si>
  <si>
    <t>009690</t>
  </si>
  <si>
    <t>Валуйская Т.</t>
  </si>
  <si>
    <t>2Ю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</si>
  <si>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</si>
  <si>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</si>
  <si>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r>
      <t xml:space="preserve">БУБЕНЧИК-04 
</t>
    </r>
    <r>
      <rPr>
        <sz val="9"/>
        <rFont val="Verdana"/>
        <family val="2"/>
      </rPr>
      <t>вор., мер., орл.рыс., Крестник, Калгановский КЗ</t>
    </r>
  </si>
  <si>
    <t>006441</t>
  </si>
  <si>
    <t>Ворожцова О.</t>
  </si>
  <si>
    <t>КСК "Исток" Ленинградская область</t>
  </si>
  <si>
    <r>
      <t xml:space="preserve">ОТАРОВ
</t>
    </r>
    <r>
      <rPr>
        <sz val="9"/>
        <rFont val="Verdana"/>
        <family val="2"/>
      </rPr>
      <t>Артем, 2002</t>
    </r>
  </si>
  <si>
    <r>
      <t xml:space="preserve">КАНТРИ-02
</t>
    </r>
    <r>
      <rPr>
        <sz val="9"/>
        <rFont val="Verdana"/>
        <family val="2"/>
      </rPr>
      <t>сер., коб., помесь, неизв., Ленинградская обл.</t>
    </r>
  </si>
  <si>
    <t>005852</t>
  </si>
  <si>
    <t>CEN 40</t>
  </si>
  <si>
    <r>
      <t xml:space="preserve">ЖИРНОВ            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</si>
  <si>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</si>
  <si>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color indexed="8"/>
        <rFont val="Calibri"/>
        <family val="2"/>
      </rPr>
      <t>гн., мер., рус.-рыс., Распев, к/з Псковский</t>
    </r>
  </si>
  <si>
    <t>007888</t>
  </si>
  <si>
    <t>Жирнов Н.</t>
  </si>
  <si>
    <t>ч/в
Ленинградская область</t>
  </si>
  <si>
    <r>
      <t xml:space="preserve">ОРИГИНАЛ-07
</t>
    </r>
    <r>
      <rPr>
        <sz val="11"/>
        <color indexed="8"/>
        <rFont val="Calibri"/>
        <family val="2"/>
      </rPr>
      <t>гн., мер., рус.-рыс., Распев, к/з Псковский</t>
    </r>
  </si>
  <si>
    <t>ч/в
Ленинградская обл.</t>
  </si>
  <si>
    <r>
      <t xml:space="preserve">ГЛАЗУНОВА
</t>
    </r>
    <r>
      <rPr>
        <sz val="9"/>
        <rFont val="Verdana"/>
        <family val="2"/>
      </rPr>
      <t>Евгения, 1995</t>
    </r>
  </si>
  <si>
    <r>
      <t xml:space="preserve">АДИАБЕКА-05
</t>
    </r>
    <r>
      <rPr>
        <sz val="9"/>
        <rFont val="Verdana"/>
        <family val="2"/>
      </rPr>
      <t>вор., коб.,рус.верх., Атом, Старожиловский КЗ</t>
    </r>
  </si>
  <si>
    <t>004608</t>
  </si>
  <si>
    <t>Смирнов П.</t>
  </si>
  <si>
    <t>ч/в 
 Ленинградская область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</si>
</sst>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b/>
      <sz val="9"/>
      <name val="Verdana"/>
      <family val="2"/>
    </font>
    <font>
      <sz val="12"/>
      <name val="Arial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indexed="23"/>
      <name val="Arial"/>
      <family val="2"/>
    </font>
    <font>
      <b/>
      <sz val="7"/>
      <name val="Verdana"/>
      <family val="2"/>
    </font>
    <font>
      <b/>
      <sz val="12"/>
      <name val="Verdana"/>
      <family val="2"/>
    </font>
    <font>
      <sz val="9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2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54"/>
      </top>
      <bottom style="thin">
        <color indexed="8"/>
      </bottom>
    </border>
    <border>
      <left style="thin">
        <color indexed="8"/>
      </left>
      <right style="thin">
        <color indexed="54"/>
      </right>
      <top style="medium">
        <color indexed="54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42">
    <xf numFmtId="164" fontId="0" fillId="0" borderId="0" xfId="0" applyAlignment="1">
      <alignment/>
    </xf>
    <xf numFmtId="164" fontId="1" fillId="0" borderId="0" xfId="23" applyFont="1" applyAlignment="1" applyProtection="1">
      <alignment vertical="center"/>
      <protection locked="0"/>
    </xf>
    <xf numFmtId="164" fontId="3" fillId="0" borderId="0" xfId="26" applyFont="1" applyAlignment="1" applyProtection="1">
      <alignment vertical="center" wrapText="1"/>
      <protection locked="0"/>
    </xf>
    <xf numFmtId="164" fontId="4" fillId="0" borderId="0" xfId="26" applyFont="1" applyAlignment="1" applyProtection="1">
      <alignment horizontal="right" vertical="center"/>
      <protection locked="0"/>
    </xf>
    <xf numFmtId="164" fontId="1" fillId="0" borderId="0" xfId="26" applyAlignment="1" applyProtection="1">
      <alignment vertical="center"/>
      <protection locked="0"/>
    </xf>
    <xf numFmtId="164" fontId="3" fillId="0" borderId="0" xfId="22" applyFont="1" applyBorder="1" applyAlignment="1" applyProtection="1">
      <alignment horizontal="center" vertical="center" wrapText="1"/>
      <protection locked="0"/>
    </xf>
    <xf numFmtId="164" fontId="1" fillId="0" borderId="0" xfId="22" applyFont="1" applyAlignment="1" applyProtection="1">
      <alignment vertical="center"/>
      <protection locked="0"/>
    </xf>
    <xf numFmtId="164" fontId="5" fillId="0" borderId="0" xfId="26" applyFont="1" applyBorder="1" applyAlignment="1" applyProtection="1">
      <alignment horizontal="center" vertical="center" wrapText="1"/>
      <protection locked="0"/>
    </xf>
    <xf numFmtId="164" fontId="1" fillId="0" borderId="0" xfId="26" applyFont="1" applyAlignment="1" applyProtection="1">
      <alignment vertical="center"/>
      <protection locked="0"/>
    </xf>
    <xf numFmtId="164" fontId="6" fillId="0" borderId="0" xfId="26" applyFont="1" applyBorder="1" applyAlignment="1" applyProtection="1">
      <alignment horizontal="center" vertical="center"/>
      <protection locked="0"/>
    </xf>
    <xf numFmtId="164" fontId="7" fillId="0" borderId="0" xfId="26" applyFont="1" applyAlignment="1" applyProtection="1">
      <alignment vertical="center"/>
      <protection locked="0"/>
    </xf>
    <xf numFmtId="164" fontId="8" fillId="0" borderId="0" xfId="26" applyFont="1" applyBorder="1" applyAlignment="1" applyProtection="1">
      <alignment horizontal="center" vertical="center"/>
      <protection locked="0"/>
    </xf>
    <xf numFmtId="164" fontId="9" fillId="0" borderId="0" xfId="26" applyFont="1" applyProtection="1">
      <alignment/>
      <protection locked="0"/>
    </xf>
    <xf numFmtId="164" fontId="10" fillId="0" borderId="0" xfId="26" applyFont="1" applyAlignment="1" applyProtection="1">
      <alignment vertical="center"/>
      <protection locked="0"/>
    </xf>
    <xf numFmtId="164" fontId="9" fillId="0" borderId="0" xfId="26" applyFont="1" applyAlignment="1" applyProtection="1">
      <alignment vertical="center"/>
      <protection locked="0"/>
    </xf>
    <xf numFmtId="164" fontId="9" fillId="0" borderId="0" xfId="26" applyFont="1" applyAlignment="1" applyProtection="1">
      <alignment wrapText="1"/>
      <protection locked="0"/>
    </xf>
    <xf numFmtId="164" fontId="9" fillId="0" borderId="0" xfId="26" applyFont="1" applyAlignment="1" applyProtection="1">
      <alignment shrinkToFit="1"/>
      <protection locked="0"/>
    </xf>
    <xf numFmtId="164" fontId="11" fillId="0" borderId="0" xfId="26" applyFont="1" applyProtection="1">
      <alignment/>
      <protection locked="0"/>
    </xf>
    <xf numFmtId="164" fontId="9" fillId="0" borderId="0" xfId="26" applyFont="1" applyBorder="1" applyAlignment="1" applyProtection="1">
      <alignment horizontal="right" vertical="center"/>
      <protection locked="0"/>
    </xf>
    <xf numFmtId="164" fontId="9" fillId="2" borderId="1" xfId="27" applyFont="1" applyFill="1" applyBorder="1" applyAlignment="1" applyProtection="1">
      <alignment horizontal="center" vertical="center" textRotation="90" wrapText="1"/>
      <protection locked="0"/>
    </xf>
    <xf numFmtId="164" fontId="12" fillId="2" borderId="2" xfId="27" applyFont="1" applyFill="1" applyBorder="1" applyAlignment="1" applyProtection="1">
      <alignment horizontal="center" vertical="center" textRotation="90" wrapText="1"/>
      <protection locked="0"/>
    </xf>
    <xf numFmtId="164" fontId="9" fillId="2" borderId="2" xfId="27" applyFont="1" applyFill="1" applyBorder="1" applyAlignment="1" applyProtection="1">
      <alignment horizontal="left" vertical="center" wrapText="1"/>
      <protection locked="0"/>
    </xf>
    <xf numFmtId="164" fontId="9" fillId="2" borderId="2" xfId="27" applyFont="1" applyFill="1" applyBorder="1" applyAlignment="1" applyProtection="1">
      <alignment horizontal="center" vertical="center" wrapText="1"/>
      <protection locked="0"/>
    </xf>
    <xf numFmtId="164" fontId="9" fillId="2" borderId="2" xfId="27" applyFont="1" applyFill="1" applyBorder="1" applyAlignment="1" applyProtection="1">
      <alignment horizontal="center" vertical="center" textRotation="90" wrapText="1"/>
      <protection locked="0"/>
    </xf>
    <xf numFmtId="164" fontId="9" fillId="2" borderId="3" xfId="27" applyFont="1" applyFill="1" applyBorder="1" applyAlignment="1" applyProtection="1">
      <alignment horizontal="center" vertical="center" wrapText="1"/>
      <protection locked="0"/>
    </xf>
    <xf numFmtId="164" fontId="13" fillId="2" borderId="4" xfId="20" applyFont="1" applyFill="1" applyBorder="1" applyAlignment="1" applyProtection="1">
      <alignment horizontal="right" vertical="center"/>
      <protection locked="0"/>
    </xf>
    <xf numFmtId="164" fontId="14" fillId="2" borderId="5" xfId="20" applyFont="1" applyFill="1" applyBorder="1" applyAlignment="1" applyProtection="1">
      <alignment horizontal="center" vertical="center"/>
      <protection locked="0"/>
    </xf>
    <xf numFmtId="164" fontId="13" fillId="2" borderId="5" xfId="20" applyFont="1" applyFill="1" applyBorder="1" applyAlignment="1" applyProtection="1">
      <alignment vertical="center"/>
      <protection locked="0"/>
    </xf>
    <xf numFmtId="164" fontId="13" fillId="2" borderId="5" xfId="20" applyFont="1" applyFill="1" applyBorder="1" applyAlignment="1" applyProtection="1">
      <alignment horizontal="right" vertical="center"/>
      <protection locked="0"/>
    </xf>
    <xf numFmtId="164" fontId="13" fillId="2" borderId="5" xfId="20" applyFont="1" applyFill="1" applyBorder="1" applyAlignment="1" applyProtection="1">
      <alignment horizontal="center" vertical="center"/>
      <protection locked="0"/>
    </xf>
    <xf numFmtId="165" fontId="14" fillId="2" borderId="6" xfId="20" applyNumberFormat="1" applyFont="1" applyFill="1" applyBorder="1" applyAlignment="1" applyProtection="1">
      <alignment horizontal="center" vertical="center"/>
      <protection locked="0"/>
    </xf>
    <xf numFmtId="165" fontId="15" fillId="2" borderId="3" xfId="20" applyNumberFormat="1" applyFont="1" applyFill="1" applyBorder="1" applyAlignment="1" applyProtection="1">
      <alignment horizontal="center" vertical="center" wrapText="1"/>
      <protection locked="0"/>
    </xf>
    <xf numFmtId="164" fontId="9" fillId="2" borderId="7" xfId="27" applyFont="1" applyFill="1" applyBorder="1" applyAlignment="1" applyProtection="1">
      <alignment horizontal="center" vertical="center" wrapText="1"/>
      <protection locked="0"/>
    </xf>
    <xf numFmtId="164" fontId="10" fillId="0" borderId="0" xfId="23" applyFont="1" applyAlignment="1" applyProtection="1">
      <alignment vertical="center"/>
      <protection locked="0"/>
    </xf>
    <xf numFmtId="164" fontId="13" fillId="2" borderId="8" xfId="20" applyFont="1" applyFill="1" applyBorder="1" applyAlignment="1" applyProtection="1">
      <alignment horizontal="center" vertical="center" wrapText="1"/>
      <protection locked="0"/>
    </xf>
    <xf numFmtId="166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8" xfId="20" applyNumberFormat="1" applyFont="1" applyFill="1" applyBorder="1" applyAlignment="1" applyProtection="1">
      <alignment horizontal="center" vertical="center" wrapText="1"/>
      <protection locked="0"/>
    </xf>
    <xf numFmtId="167" fontId="13" fillId="2" borderId="8" xfId="20" applyNumberFormat="1" applyFont="1" applyFill="1" applyBorder="1" applyAlignment="1" applyProtection="1">
      <alignment horizontal="center" vertical="center" wrapText="1"/>
      <protection locked="0"/>
    </xf>
    <xf numFmtId="166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5" applyFont="1" applyBorder="1" applyAlignment="1" applyProtection="1">
      <alignment horizontal="center" vertical="center" wrapText="1"/>
      <protection locked="0"/>
    </xf>
    <xf numFmtId="164" fontId="13" fillId="0" borderId="2" xfId="27" applyFont="1" applyFill="1" applyBorder="1" applyAlignment="1" applyProtection="1">
      <alignment horizontal="center" vertical="center"/>
      <protection locked="0"/>
    </xf>
    <xf numFmtId="164" fontId="9" fillId="0" borderId="2" xfId="29" applyFont="1" applyBorder="1" applyAlignment="1" applyProtection="1">
      <alignment horizontal="left" vertical="center" wrapText="1"/>
      <protection locked="0"/>
    </xf>
    <xf numFmtId="168" fontId="13" fillId="0" borderId="2" xfId="29" applyNumberFormat="1" applyFont="1" applyBorder="1" applyAlignment="1" applyProtection="1">
      <alignment horizontal="center" vertical="center" wrapText="1"/>
      <protection locked="0"/>
    </xf>
    <xf numFmtId="164" fontId="13" fillId="0" borderId="2" xfId="29" applyFont="1" applyBorder="1" applyAlignment="1" applyProtection="1">
      <alignment horizontal="center" vertical="center"/>
      <protection locked="0"/>
    </xf>
    <xf numFmtId="164" fontId="9" fillId="0" borderId="2" xfId="29" applyFont="1" applyBorder="1" applyAlignment="1" applyProtection="1">
      <alignment vertical="center" wrapText="1"/>
      <protection locked="0"/>
    </xf>
    <xf numFmtId="164" fontId="13" fillId="0" borderId="2" xfId="29" applyFont="1" applyBorder="1" applyAlignment="1" applyProtection="1">
      <alignment horizontal="center" vertical="center" wrapText="1"/>
      <protection locked="0"/>
    </xf>
    <xf numFmtId="164" fontId="13" fillId="0" borderId="2" xfId="23" applyFont="1" applyBorder="1" applyAlignment="1" applyProtection="1">
      <alignment horizontal="center" vertical="center" wrapText="1"/>
      <protection locked="0"/>
    </xf>
    <xf numFmtId="165" fontId="13" fillId="0" borderId="2" xfId="20" applyNumberFormat="1" applyFont="1" applyBorder="1" applyAlignment="1" applyProtection="1">
      <alignment horizontal="center" vertical="center"/>
      <protection locked="0"/>
    </xf>
    <xf numFmtId="16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" xfId="20" applyNumberFormat="1" applyFont="1" applyBorder="1" applyAlignment="1" applyProtection="1">
      <alignment horizontal="center" vertical="center"/>
      <protection locked="0"/>
    </xf>
    <xf numFmtId="167" fontId="13" fillId="0" borderId="2" xfId="20" applyNumberFormat="1" applyFont="1" applyBorder="1" applyAlignment="1" applyProtection="1">
      <alignment horizontal="center" vertical="center"/>
      <protection locked="0"/>
    </xf>
    <xf numFmtId="166" fontId="17" fillId="0" borderId="2" xfId="0" applyNumberFormat="1" applyFont="1" applyBorder="1" applyAlignment="1" applyProtection="1">
      <alignment horizontal="center" vertical="center"/>
      <protection locked="0"/>
    </xf>
    <xf numFmtId="166" fontId="17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7" xfId="23" applyFont="1" applyBorder="1" applyAlignment="1" applyProtection="1">
      <alignment horizontal="center" vertical="center" wrapText="1"/>
      <protection locked="0"/>
    </xf>
    <xf numFmtId="164" fontId="18" fillId="0" borderId="0" xfId="23" applyFont="1" applyAlignment="1" applyProtection="1">
      <alignment vertical="center"/>
      <protection locked="0"/>
    </xf>
    <xf numFmtId="168" fontId="13" fillId="0" borderId="2" xfId="29" applyNumberFormat="1" applyFont="1" applyBorder="1" applyAlignment="1" applyProtection="1">
      <alignment horizontal="left" vertical="center" wrapText="1"/>
      <protection locked="0"/>
    </xf>
    <xf numFmtId="168" fontId="13" fillId="0" borderId="2" xfId="29" applyNumberFormat="1" applyFont="1" applyBorder="1" applyAlignment="1" applyProtection="1">
      <alignment horizontal="center" vertical="center"/>
      <protection locked="0"/>
    </xf>
    <xf numFmtId="164" fontId="5" fillId="0" borderId="0" xfId="25" applyFont="1" applyBorder="1" applyAlignment="1" applyProtection="1">
      <alignment horizontal="center" vertical="center" wrapText="1"/>
      <protection locked="0"/>
    </xf>
    <xf numFmtId="164" fontId="5" fillId="0" borderId="0" xfId="27" applyFont="1" applyFill="1" applyBorder="1" applyAlignment="1" applyProtection="1">
      <alignment horizontal="center" vertical="center"/>
      <protection locked="0"/>
    </xf>
    <xf numFmtId="164" fontId="12" fillId="0" borderId="0" xfId="28" applyFont="1" applyFill="1" applyBorder="1" applyAlignment="1" applyProtection="1">
      <alignment horizontal="left" vertical="center" wrapText="1" shrinkToFit="1"/>
      <protection locked="0"/>
    </xf>
    <xf numFmtId="164" fontId="19" fillId="0" borderId="0" xfId="29" applyFont="1" applyBorder="1" applyAlignment="1" applyProtection="1">
      <alignment horizontal="left" vertical="center" wrapText="1"/>
      <protection locked="0"/>
    </xf>
    <xf numFmtId="164" fontId="19" fillId="0" borderId="0" xfId="28" applyFont="1" applyFill="1" applyBorder="1" applyAlignment="1" applyProtection="1">
      <alignment horizontal="center" vertical="center" shrinkToFit="1"/>
      <protection locked="0"/>
    </xf>
    <xf numFmtId="164" fontId="12" fillId="0" borderId="0" xfId="29" applyFont="1" applyBorder="1" applyAlignment="1" applyProtection="1">
      <alignment horizontal="left" vertical="center" wrapText="1"/>
      <protection locked="0"/>
    </xf>
    <xf numFmtId="168" fontId="19" fillId="0" borderId="0" xfId="28" applyNumberFormat="1" applyFont="1" applyFill="1" applyBorder="1" applyAlignment="1" applyProtection="1">
      <alignment horizontal="center" vertical="center" shrinkToFit="1"/>
      <protection locked="0"/>
    </xf>
    <xf numFmtId="164" fontId="19" fillId="0" borderId="0" xfId="29" applyFont="1" applyBorder="1" applyAlignment="1" applyProtection="1">
      <alignment horizontal="center" vertical="center" wrapText="1"/>
      <protection locked="0"/>
    </xf>
    <xf numFmtId="165" fontId="13" fillId="0" borderId="0" xfId="20" applyNumberFormat="1" applyFont="1" applyBorder="1" applyAlignment="1" applyProtection="1">
      <alignment horizontal="center" vertical="center"/>
      <protection locked="0"/>
    </xf>
    <xf numFmtId="166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0" xfId="20" applyNumberFormat="1" applyFont="1" applyBorder="1" applyAlignment="1" applyProtection="1">
      <alignment horizontal="center" vertical="center"/>
      <protection locked="0"/>
    </xf>
    <xf numFmtId="167" fontId="13" fillId="0" borderId="0" xfId="20" applyNumberFormat="1" applyFont="1" applyBorder="1" applyAlignment="1" applyProtection="1">
      <alignment horizontal="center" vertical="center"/>
      <protection locked="0"/>
    </xf>
    <xf numFmtId="166" fontId="17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23" applyFont="1" applyBorder="1" applyAlignment="1" applyProtection="1">
      <alignment horizontal="center" vertical="center" wrapText="1"/>
      <protection locked="0"/>
    </xf>
    <xf numFmtId="164" fontId="5" fillId="0" borderId="0" xfId="23" applyFont="1" applyAlignment="1" applyProtection="1">
      <alignment vertical="center"/>
      <protection locked="0"/>
    </xf>
    <xf numFmtId="164" fontId="20" fillId="0" borderId="0" xfId="23" applyFont="1" applyAlignment="1" applyProtection="1">
      <alignment vertical="center"/>
      <protection locked="0"/>
    </xf>
    <xf numFmtId="164" fontId="1" fillId="3" borderId="0" xfId="28" applyFont="1" applyFill="1" applyBorder="1" applyAlignment="1" applyProtection="1">
      <alignment horizontal="center" vertical="top"/>
      <protection/>
    </xf>
    <xf numFmtId="164" fontId="1" fillId="3" borderId="0" xfId="28" applyFont="1" applyFill="1" applyBorder="1" applyAlignment="1" applyProtection="1">
      <alignment vertical="top"/>
      <protection locked="0"/>
    </xf>
    <xf numFmtId="164" fontId="1" fillId="3" borderId="0" xfId="28" applyFont="1" applyFill="1" applyBorder="1" applyAlignment="1" applyProtection="1">
      <alignment horizontal="center" vertical="top"/>
      <protection locked="0"/>
    </xf>
    <xf numFmtId="164" fontId="1" fillId="3" borderId="0" xfId="28" applyFont="1" applyFill="1" applyBorder="1" applyProtection="1">
      <alignment/>
      <protection locked="0"/>
    </xf>
    <xf numFmtId="164" fontId="1" fillId="3" borderId="0" xfId="28" applyFont="1" applyFill="1" applyProtection="1">
      <alignment/>
      <protection locked="0"/>
    </xf>
    <xf numFmtId="164" fontId="21" fillId="3" borderId="0" xfId="28" applyFont="1" applyFill="1" applyProtection="1">
      <alignment/>
      <protection locked="0"/>
    </xf>
    <xf numFmtId="164" fontId="9" fillId="2" borderId="1" xfId="26" applyFont="1" applyFill="1" applyBorder="1" applyAlignment="1" applyProtection="1">
      <alignment horizontal="center" vertical="center" textRotation="90" wrapText="1"/>
      <protection locked="0"/>
    </xf>
    <xf numFmtId="164" fontId="12" fillId="2" borderId="2" xfId="26" applyFont="1" applyFill="1" applyBorder="1" applyAlignment="1" applyProtection="1">
      <alignment horizontal="center" vertical="center" textRotation="90" wrapText="1"/>
      <protection locked="0"/>
    </xf>
    <xf numFmtId="164" fontId="9" fillId="2" borderId="2" xfId="26" applyFont="1" applyFill="1" applyBorder="1" applyAlignment="1" applyProtection="1">
      <alignment horizontal="left" vertical="center" wrapText="1"/>
      <protection locked="0"/>
    </xf>
    <xf numFmtId="164" fontId="9" fillId="2" borderId="2" xfId="26" applyFont="1" applyFill="1" applyBorder="1" applyAlignment="1" applyProtection="1">
      <alignment horizontal="center" vertical="center" wrapText="1"/>
      <protection locked="0"/>
    </xf>
    <xf numFmtId="164" fontId="9" fillId="2" borderId="2" xfId="26" applyFont="1" applyFill="1" applyBorder="1" applyAlignment="1" applyProtection="1">
      <alignment horizontal="center" vertical="center" textRotation="90" wrapText="1"/>
      <protection locked="0"/>
    </xf>
    <xf numFmtId="164" fontId="13" fillId="2" borderId="10" xfId="20" applyFont="1" applyFill="1" applyBorder="1" applyAlignment="1" applyProtection="1">
      <alignment horizontal="right" vertical="center"/>
      <protection locked="0"/>
    </xf>
    <xf numFmtId="164" fontId="14" fillId="2" borderId="11" xfId="20" applyFont="1" applyFill="1" applyBorder="1" applyAlignment="1" applyProtection="1">
      <alignment horizontal="center" vertical="center"/>
      <protection locked="0"/>
    </xf>
    <xf numFmtId="164" fontId="13" fillId="2" borderId="11" xfId="20" applyFont="1" applyFill="1" applyBorder="1" applyAlignment="1" applyProtection="1">
      <alignment vertical="center"/>
      <protection locked="0"/>
    </xf>
    <xf numFmtId="164" fontId="13" fillId="2" borderId="11" xfId="20" applyFont="1" applyFill="1" applyBorder="1" applyAlignment="1" applyProtection="1">
      <alignment horizontal="right" vertical="center"/>
      <protection locked="0"/>
    </xf>
    <xf numFmtId="164" fontId="13" fillId="2" borderId="11" xfId="20" applyFont="1" applyFill="1" applyBorder="1" applyAlignment="1" applyProtection="1">
      <alignment horizontal="center" vertical="center"/>
      <protection locked="0"/>
    </xf>
    <xf numFmtId="165" fontId="14" fillId="2" borderId="12" xfId="20" applyNumberFormat="1" applyFont="1" applyFill="1" applyBorder="1" applyAlignment="1" applyProtection="1">
      <alignment horizontal="center" vertical="center"/>
      <protection locked="0"/>
    </xf>
    <xf numFmtId="165" fontId="15" fillId="2" borderId="2" xfId="20" applyNumberFormat="1" applyFont="1" applyFill="1" applyBorder="1" applyAlignment="1" applyProtection="1">
      <alignment horizontal="center" vertical="center" wrapText="1"/>
      <protection locked="0"/>
    </xf>
    <xf numFmtId="164" fontId="9" fillId="2" borderId="7" xfId="26" applyFont="1" applyFill="1" applyBorder="1" applyAlignment="1" applyProtection="1">
      <alignment horizontal="center" vertical="center" wrapText="1"/>
      <protection locked="0"/>
    </xf>
    <xf numFmtId="164" fontId="10" fillId="0" borderId="0" xfId="22" applyFont="1" applyAlignment="1" applyProtection="1">
      <alignment vertical="center"/>
      <protection locked="0"/>
    </xf>
    <xf numFmtId="164" fontId="13" fillId="2" borderId="13" xfId="20" applyFont="1" applyFill="1" applyBorder="1" applyAlignment="1" applyProtection="1">
      <alignment horizontal="right" vertical="center"/>
      <protection locked="0"/>
    </xf>
    <xf numFmtId="164" fontId="14" fillId="2" borderId="14" xfId="20" applyFont="1" applyFill="1" applyBorder="1" applyAlignment="1" applyProtection="1">
      <alignment horizontal="center" vertical="center"/>
      <protection locked="0"/>
    </xf>
    <xf numFmtId="164" fontId="13" fillId="2" borderId="14" xfId="20" applyFont="1" applyFill="1" applyBorder="1" applyAlignment="1" applyProtection="1">
      <alignment vertical="center"/>
      <protection locked="0"/>
    </xf>
    <xf numFmtId="164" fontId="13" fillId="2" borderId="14" xfId="20" applyFont="1" applyFill="1" applyBorder="1" applyAlignment="1" applyProtection="1">
      <alignment horizontal="right" vertical="center"/>
      <protection locked="0"/>
    </xf>
    <xf numFmtId="164" fontId="13" fillId="2" borderId="14" xfId="20" applyFont="1" applyFill="1" applyBorder="1" applyAlignment="1" applyProtection="1">
      <alignment horizontal="center" vertical="center"/>
      <protection locked="0"/>
    </xf>
    <xf numFmtId="165" fontId="14" fillId="2" borderId="15" xfId="20" applyNumberFormat="1" applyFont="1" applyFill="1" applyBorder="1" applyAlignment="1" applyProtection="1">
      <alignment horizontal="center" vertical="center"/>
      <protection locked="0"/>
    </xf>
    <xf numFmtId="164" fontId="13" fillId="2" borderId="16" xfId="20" applyFont="1" applyFill="1" applyBorder="1" applyAlignment="1" applyProtection="1">
      <alignment horizontal="center" vertical="center" wrapText="1"/>
      <protection locked="0"/>
    </xf>
    <xf numFmtId="166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6" xfId="20" applyNumberFormat="1" applyFont="1" applyFill="1" applyBorder="1" applyAlignment="1" applyProtection="1">
      <alignment horizontal="center" vertical="center" wrapText="1"/>
      <protection locked="0"/>
    </xf>
    <xf numFmtId="167" fontId="13" fillId="2" borderId="16" xfId="20" applyNumberFormat="1" applyFont="1" applyFill="1" applyBorder="1" applyAlignment="1" applyProtection="1">
      <alignment horizontal="center" vertical="center" wrapText="1"/>
      <protection locked="0"/>
    </xf>
    <xf numFmtId="166" fontId="16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 locked="0"/>
    </xf>
    <xf numFmtId="164" fontId="6" fillId="0" borderId="2" xfId="26" applyFont="1" applyFill="1" applyBorder="1" applyAlignment="1" applyProtection="1">
      <alignment horizontal="center" vertical="center"/>
      <protection locked="0"/>
    </xf>
    <xf numFmtId="164" fontId="9" fillId="0" borderId="2" xfId="29" applyFont="1" applyFill="1" applyBorder="1" applyAlignment="1" applyProtection="1">
      <alignment horizontal="left" vertical="center" wrapText="1"/>
      <protection locked="0"/>
    </xf>
    <xf numFmtId="168" fontId="13" fillId="0" borderId="2" xfId="29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23" applyFont="1" applyBorder="1" applyAlignment="1" applyProtection="1">
      <alignment horizontal="center" vertical="center" wrapText="1"/>
      <protection locked="0"/>
    </xf>
    <xf numFmtId="164" fontId="13" fillId="0" borderId="18" xfId="22" applyFont="1" applyBorder="1" applyAlignment="1" applyProtection="1">
      <alignment horizontal="center" vertical="center" wrapText="1"/>
      <protection locked="0"/>
    </xf>
    <xf numFmtId="165" fontId="13" fillId="0" borderId="18" xfId="20" applyNumberFormat="1" applyFont="1" applyFill="1" applyBorder="1" applyAlignment="1" applyProtection="1">
      <alignment horizontal="center" vertical="center"/>
      <protection locked="0"/>
    </xf>
    <xf numFmtId="166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8" xfId="20" applyNumberFormat="1" applyFont="1" applyBorder="1" applyAlignment="1" applyProtection="1">
      <alignment horizontal="center" vertical="center"/>
      <protection locked="0"/>
    </xf>
    <xf numFmtId="165" fontId="13" fillId="4" borderId="18" xfId="20" applyNumberFormat="1" applyFont="1" applyFill="1" applyBorder="1" applyAlignment="1" applyProtection="1">
      <alignment horizontal="center" vertical="center"/>
      <protection locked="0"/>
    </xf>
    <xf numFmtId="166" fontId="13" fillId="0" borderId="18" xfId="20" applyNumberFormat="1" applyFont="1" applyFill="1" applyBorder="1" applyAlignment="1" applyProtection="1">
      <alignment horizontal="center" vertical="center"/>
      <protection locked="0"/>
    </xf>
    <xf numFmtId="167" fontId="13" fillId="5" borderId="18" xfId="20" applyNumberFormat="1" applyFont="1" applyFill="1" applyBorder="1" applyAlignment="1" applyProtection="1">
      <alignment horizontal="center" vertical="center"/>
      <protection locked="0"/>
    </xf>
    <xf numFmtId="167" fontId="13" fillId="5" borderId="2" xfId="20" applyNumberFormat="1" applyFont="1" applyFill="1" applyBorder="1" applyAlignment="1" applyProtection="1">
      <alignment horizontal="center" vertical="center"/>
      <protection locked="0"/>
    </xf>
    <xf numFmtId="166" fontId="17" fillId="0" borderId="2" xfId="0" applyNumberFormat="1" applyFont="1" applyFill="1" applyBorder="1" applyAlignment="1" applyProtection="1">
      <alignment horizontal="center" vertical="center"/>
      <protection locked="0"/>
    </xf>
    <xf numFmtId="166" fontId="17" fillId="6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7" xfId="22" applyFont="1" applyBorder="1" applyAlignment="1" applyProtection="1">
      <alignment horizontal="center" vertical="center" wrapText="1"/>
      <protection locked="0"/>
    </xf>
    <xf numFmtId="164" fontId="18" fillId="0" borderId="0" xfId="22" applyFont="1" applyAlignment="1" applyProtection="1">
      <alignment vertical="center"/>
      <protection locked="0"/>
    </xf>
    <xf numFmtId="164" fontId="13" fillId="0" borderId="16" xfId="22" applyFont="1" applyBorder="1" applyAlignment="1" applyProtection="1">
      <alignment horizontal="center" vertical="center" wrapText="1"/>
      <protection locked="0"/>
    </xf>
    <xf numFmtId="165" fontId="13" fillId="4" borderId="16" xfId="20" applyNumberFormat="1" applyFont="1" applyFill="1" applyBorder="1" applyAlignment="1" applyProtection="1">
      <alignment horizontal="center" vertical="center"/>
      <protection locked="0"/>
    </xf>
    <xf numFmtId="166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6" xfId="20" applyNumberFormat="1" applyFont="1" applyBorder="1" applyAlignment="1" applyProtection="1">
      <alignment horizontal="center" vertical="center"/>
      <protection locked="0"/>
    </xf>
    <xf numFmtId="166" fontId="13" fillId="0" borderId="16" xfId="20" applyNumberFormat="1" applyFont="1" applyFill="1" applyBorder="1" applyAlignment="1" applyProtection="1">
      <alignment horizontal="center" vertical="center"/>
      <protection locked="0"/>
    </xf>
    <xf numFmtId="167" fontId="13" fillId="5" borderId="16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22" applyFont="1" applyAlignment="1" applyProtection="1">
      <alignment vertical="center"/>
      <protection locked="0"/>
    </xf>
    <xf numFmtId="164" fontId="23" fillId="0" borderId="19" xfId="27" applyFont="1" applyBorder="1" applyAlignment="1" applyProtection="1">
      <alignment horizontal="center" vertical="center"/>
      <protection locked="0"/>
    </xf>
    <xf numFmtId="168" fontId="13" fillId="0" borderId="20" xfId="29" applyNumberFormat="1" applyFont="1" applyBorder="1" applyAlignment="1" applyProtection="1">
      <alignment horizontal="center" vertical="center"/>
      <protection locked="0"/>
    </xf>
    <xf numFmtId="164" fontId="13" fillId="0" borderId="21" xfId="29" applyFont="1" applyBorder="1" applyAlignment="1" applyProtection="1">
      <alignment horizontal="center" vertical="center" wrapText="1"/>
      <protection locked="0"/>
    </xf>
    <xf numFmtId="164" fontId="13" fillId="0" borderId="1" xfId="24" applyFont="1" applyFill="1" applyBorder="1" applyAlignment="1" applyProtection="1">
      <alignment horizontal="center" vertical="center" wrapText="1"/>
      <protection locked="0"/>
    </xf>
    <xf numFmtId="168" fontId="13" fillId="0" borderId="22" xfId="29" applyNumberFormat="1" applyFont="1" applyFill="1" applyBorder="1" applyAlignment="1" applyProtection="1">
      <alignment horizontal="center" vertical="center" wrapText="1"/>
      <protection locked="0"/>
    </xf>
    <xf numFmtId="168" fontId="13" fillId="0" borderId="22" xfId="29" applyNumberFormat="1" applyFont="1" applyBorder="1" applyAlignment="1" applyProtection="1">
      <alignment horizontal="center" vertical="center" wrapText="1"/>
      <protection locked="0"/>
    </xf>
    <xf numFmtId="164" fontId="9" fillId="7" borderId="2" xfId="29" applyFont="1" applyFill="1" applyBorder="1" applyAlignment="1" applyProtection="1">
      <alignment horizontal="left" vertical="center" wrapText="1"/>
      <protection locked="0"/>
    </xf>
    <xf numFmtId="164" fontId="13" fillId="0" borderId="2" xfId="29" applyFont="1" applyFill="1" applyBorder="1" applyAlignment="1" applyProtection="1">
      <alignment horizontal="center" vertical="center" wrapText="1"/>
      <protection locked="0"/>
    </xf>
    <xf numFmtId="164" fontId="13" fillId="0" borderId="2" xfId="23" applyFont="1" applyFill="1" applyBorder="1" applyAlignment="1" applyProtection="1">
      <alignment horizontal="center" vertical="center" wrapText="1"/>
      <protection locked="0"/>
    </xf>
    <xf numFmtId="164" fontId="17" fillId="0" borderId="23" xfId="20" applyNumberFormat="1" applyFont="1" applyBorder="1" applyAlignment="1" applyProtection="1">
      <alignment vertical="center" wrapText="1"/>
      <protection locked="0"/>
    </xf>
    <xf numFmtId="168" fontId="16" fillId="0" borderId="23" xfId="20" applyNumberFormat="1" applyFont="1" applyBorder="1" applyAlignment="1" applyProtection="1">
      <alignment horizontal="center" vertical="center" wrapText="1"/>
      <protection locked="0"/>
    </xf>
    <xf numFmtId="164" fontId="16" fillId="0" borderId="23" xfId="20" applyNumberFormat="1" applyFont="1" applyBorder="1" applyAlignment="1" applyProtection="1">
      <alignment horizontal="center" vertical="center"/>
      <protection locked="0"/>
    </xf>
    <xf numFmtId="164" fontId="16" fillId="0" borderId="24" xfId="20" applyNumberFormat="1" applyFont="1" applyBorder="1" applyAlignment="1" applyProtection="1">
      <alignment horizontal="center" vertical="center" wrapText="1"/>
      <protection locked="0"/>
    </xf>
    <xf numFmtId="164" fontId="4" fillId="0" borderId="0" xfId="27" applyFont="1" applyAlignment="1" applyProtection="1">
      <alignment horizontal="left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" xfId="24"/>
    <cellStyle name="Обычный_Измайлово-2003 2" xfId="25"/>
    <cellStyle name="Обычный_Лист Microsoft Excel" xfId="26"/>
    <cellStyle name="Обычный_Лист Microsoft Excel 2" xfId="27"/>
    <cellStyle name="Обычный_ПРИМЕРЫ ТЕХ.РЕЗУЛЬТАТОВ - Выездка" xfId="28"/>
    <cellStyle name="Обычный_Россия (В) юниоры" xfId="2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D4D4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3</xdr:col>
      <xdr:colOff>257175</xdr:colOff>
      <xdr:row>0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193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90" zoomScaleNormal="90" zoomScaleSheetLayoutView="70" workbookViewId="0" topLeftCell="A10">
      <selection activeCell="A6" sqref="A6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7109375" style="1" customWidth="1"/>
    <col min="5" max="5" width="0.13671875" style="1" customWidth="1"/>
    <col min="6" max="6" width="25.28125" style="1" customWidth="1"/>
    <col min="7" max="7" width="7.7109375" style="1" customWidth="1"/>
    <col min="8" max="8" width="16.00390625" style="1" customWidth="1"/>
    <col min="9" max="9" width="17.00390625" style="1" customWidth="1"/>
    <col min="10" max="10" width="9.7109375" style="1" customWidth="1"/>
    <col min="11" max="12" width="10.7109375" style="1" customWidth="1"/>
    <col min="13" max="17" width="9.7109375" style="1" customWidth="1"/>
    <col min="18" max="18" width="12.140625" style="1" customWidth="1"/>
    <col min="19" max="19" width="0.42578125" style="1" customWidth="1"/>
    <col min="20" max="16384" width="9.140625" style="1" customWidth="1"/>
  </cols>
  <sheetData>
    <row r="1" spans="1:20" s="4" customFormat="1" ht="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6" customFormat="1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5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15.7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3" customFormat="1" ht="15.7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1:20" s="13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7" customFormat="1" ht="15" customHeight="1">
      <c r="A7" s="14" t="s">
        <v>4</v>
      </c>
      <c r="B7" s="12"/>
      <c r="C7" s="15"/>
      <c r="D7" s="15"/>
      <c r="E7" s="15"/>
      <c r="F7" s="15"/>
      <c r="G7" s="15"/>
      <c r="H7" s="16"/>
      <c r="I7" s="12"/>
      <c r="J7" s="12"/>
      <c r="K7" s="12"/>
      <c r="L7" s="12"/>
      <c r="M7" s="12"/>
      <c r="N7" s="12"/>
      <c r="O7" s="12"/>
      <c r="Q7" s="12"/>
      <c r="R7" s="12"/>
      <c r="S7" s="18" t="s">
        <v>5</v>
      </c>
      <c r="T7" s="12"/>
    </row>
    <row r="8" spans="1:19" s="33" customFormat="1" ht="19.5" customHeight="1">
      <c r="A8" s="19" t="s">
        <v>6</v>
      </c>
      <c r="B8" s="20" t="s">
        <v>7</v>
      </c>
      <c r="C8" s="21" t="s">
        <v>8</v>
      </c>
      <c r="D8" s="22" t="s">
        <v>9</v>
      </c>
      <c r="E8" s="23"/>
      <c r="F8" s="21" t="s">
        <v>10</v>
      </c>
      <c r="G8" s="22" t="s">
        <v>9</v>
      </c>
      <c r="H8" s="22" t="s">
        <v>11</v>
      </c>
      <c r="I8" s="24" t="s">
        <v>12</v>
      </c>
      <c r="J8" s="25" t="s">
        <v>13</v>
      </c>
      <c r="K8" s="26">
        <v>8</v>
      </c>
      <c r="L8" s="27" t="s">
        <v>14</v>
      </c>
      <c r="M8" s="28" t="s">
        <v>15</v>
      </c>
      <c r="N8" s="28"/>
      <c r="O8" s="27">
        <v>1</v>
      </c>
      <c r="P8" s="29" t="s">
        <v>16</v>
      </c>
      <c r="Q8" s="30"/>
      <c r="R8" s="31" t="s">
        <v>17</v>
      </c>
      <c r="S8" s="32" t="s">
        <v>18</v>
      </c>
    </row>
    <row r="9" spans="1:19" s="33" customFormat="1" ht="50.25" customHeight="1">
      <c r="A9" s="19"/>
      <c r="B9" s="20"/>
      <c r="C9" s="21"/>
      <c r="D9" s="22"/>
      <c r="E9" s="23"/>
      <c r="F9" s="21"/>
      <c r="G9" s="22"/>
      <c r="H9" s="22"/>
      <c r="I9" s="24"/>
      <c r="J9" s="34" t="s">
        <v>19</v>
      </c>
      <c r="K9" s="35" t="s">
        <v>20</v>
      </c>
      <c r="L9" s="36" t="s">
        <v>21</v>
      </c>
      <c r="M9" s="36" t="s">
        <v>22</v>
      </c>
      <c r="N9" s="36" t="s">
        <v>23</v>
      </c>
      <c r="O9" s="37" t="s">
        <v>24</v>
      </c>
      <c r="P9" s="37" t="s">
        <v>25</v>
      </c>
      <c r="Q9" s="38" t="s">
        <v>26</v>
      </c>
      <c r="R9" s="31"/>
      <c r="S9" s="32"/>
    </row>
    <row r="10" spans="1:19" s="54" customFormat="1" ht="45" customHeight="1">
      <c r="A10" s="39">
        <v>1</v>
      </c>
      <c r="B10" s="40">
        <v>57</v>
      </c>
      <c r="C10" s="41" t="s">
        <v>27</v>
      </c>
      <c r="D10" s="42" t="s">
        <v>28</v>
      </c>
      <c r="E10" s="43"/>
      <c r="F10" s="44" t="s">
        <v>29</v>
      </c>
      <c r="G10" s="42" t="s">
        <v>28</v>
      </c>
      <c r="H10" s="45" t="s">
        <v>30</v>
      </c>
      <c r="I10" s="46" t="s">
        <v>31</v>
      </c>
      <c r="J10" s="47">
        <v>0.4513888888888889</v>
      </c>
      <c r="K10" s="48">
        <v>0.4791782407407407</v>
      </c>
      <c r="L10" s="47">
        <v>0.4891666666666667</v>
      </c>
      <c r="M10" s="47">
        <f aca="true" t="shared" si="0" ref="M10:M15">L10-K10</f>
        <v>0.00998842592592597</v>
      </c>
      <c r="N10" s="49">
        <f aca="true" t="shared" si="1" ref="N10:N15">K10-J10</f>
        <v>0.02778935185185183</v>
      </c>
      <c r="O10" s="50">
        <f aca="true" t="shared" si="2" ref="O10:O15">$K$8/N10/24</f>
        <v>11.995002082465648</v>
      </c>
      <c r="P10" s="50">
        <f aca="true" t="shared" si="3" ref="P10:P15">O10</f>
        <v>11.995002082465648</v>
      </c>
      <c r="Q10" s="51">
        <f aca="true" t="shared" si="4" ref="Q10:Q15">N10</f>
        <v>0.02778935185185183</v>
      </c>
      <c r="R10" s="52">
        <f aca="true" t="shared" si="5" ref="R10:R15">Q10+M10</f>
        <v>0.0377777777777778</v>
      </c>
      <c r="S10" s="53"/>
    </row>
    <row r="11" spans="1:19" s="54" customFormat="1" ht="45" customHeight="1">
      <c r="A11" s="39">
        <v>2</v>
      </c>
      <c r="B11" s="40">
        <v>56</v>
      </c>
      <c r="C11" s="41" t="s">
        <v>32</v>
      </c>
      <c r="D11" s="42" t="s">
        <v>28</v>
      </c>
      <c r="E11" s="43"/>
      <c r="F11" s="44" t="s">
        <v>33</v>
      </c>
      <c r="G11" s="42" t="s">
        <v>28</v>
      </c>
      <c r="H11" s="45" t="s">
        <v>34</v>
      </c>
      <c r="I11" s="46" t="s">
        <v>31</v>
      </c>
      <c r="J11" s="47">
        <v>0.4513888888888889</v>
      </c>
      <c r="K11" s="48">
        <v>0.4795023148148148</v>
      </c>
      <c r="L11" s="47">
        <v>0.48920138888888887</v>
      </c>
      <c r="M11" s="47">
        <f t="shared" si="0"/>
        <v>0.009699074074074054</v>
      </c>
      <c r="N11" s="49">
        <f t="shared" si="1"/>
        <v>0.028113425925925917</v>
      </c>
      <c r="O11" s="50">
        <f t="shared" si="2"/>
        <v>11.856731165088519</v>
      </c>
      <c r="P11" s="50">
        <f t="shared" si="3"/>
        <v>11.856731165088519</v>
      </c>
      <c r="Q11" s="51">
        <f t="shared" si="4"/>
        <v>0.028113425925925917</v>
      </c>
      <c r="R11" s="52">
        <f t="shared" si="5"/>
        <v>0.03781249999999997</v>
      </c>
      <c r="S11" s="53"/>
    </row>
    <row r="12" spans="1:19" s="54" customFormat="1" ht="45" customHeight="1">
      <c r="A12" s="39">
        <v>3</v>
      </c>
      <c r="B12" s="40">
        <v>59</v>
      </c>
      <c r="C12" s="41" t="s">
        <v>35</v>
      </c>
      <c r="D12" s="55" t="s">
        <v>36</v>
      </c>
      <c r="E12" s="43"/>
      <c r="F12" s="44" t="s">
        <v>37</v>
      </c>
      <c r="G12" s="42" t="s">
        <v>28</v>
      </c>
      <c r="H12" s="45" t="s">
        <v>30</v>
      </c>
      <c r="I12" s="46" t="s">
        <v>31</v>
      </c>
      <c r="J12" s="47">
        <v>0.4479166666666667</v>
      </c>
      <c r="K12" s="48">
        <v>0.47635416666666663</v>
      </c>
      <c r="L12" s="47">
        <v>0.488125</v>
      </c>
      <c r="M12" s="47">
        <f t="shared" si="0"/>
        <v>0.011770833333333341</v>
      </c>
      <c r="N12" s="49">
        <f t="shared" si="1"/>
        <v>0.02843749999999995</v>
      </c>
      <c r="O12" s="50">
        <f t="shared" si="2"/>
        <v>11.721611721611742</v>
      </c>
      <c r="P12" s="50">
        <f t="shared" si="3"/>
        <v>11.721611721611742</v>
      </c>
      <c r="Q12" s="51">
        <f t="shared" si="4"/>
        <v>0.02843749999999995</v>
      </c>
      <c r="R12" s="52">
        <f t="shared" si="5"/>
        <v>0.04020833333333329</v>
      </c>
      <c r="S12" s="53"/>
    </row>
    <row r="13" spans="1:19" s="54" customFormat="1" ht="45" customHeight="1">
      <c r="A13" s="39">
        <v>4</v>
      </c>
      <c r="B13" s="40">
        <v>58</v>
      </c>
      <c r="C13" s="41" t="s">
        <v>38</v>
      </c>
      <c r="D13" s="42" t="s">
        <v>28</v>
      </c>
      <c r="E13" s="43"/>
      <c r="F13" s="44" t="s">
        <v>39</v>
      </c>
      <c r="G13" s="42" t="s">
        <v>28</v>
      </c>
      <c r="H13" s="45" t="s">
        <v>40</v>
      </c>
      <c r="I13" s="46" t="s">
        <v>31</v>
      </c>
      <c r="J13" s="47">
        <v>0.4513888888888889</v>
      </c>
      <c r="K13" s="48">
        <v>0.4860763888888889</v>
      </c>
      <c r="L13" s="47">
        <v>0.4983912037037037</v>
      </c>
      <c r="M13" s="47">
        <f t="shared" si="0"/>
        <v>0.012314814814814834</v>
      </c>
      <c r="N13" s="49">
        <f t="shared" si="1"/>
        <v>0.03468749999999998</v>
      </c>
      <c r="O13" s="50">
        <f t="shared" si="2"/>
        <v>9.609609609609615</v>
      </c>
      <c r="P13" s="50">
        <f t="shared" si="3"/>
        <v>9.609609609609615</v>
      </c>
      <c r="Q13" s="51">
        <f t="shared" si="4"/>
        <v>0.03468749999999998</v>
      </c>
      <c r="R13" s="52">
        <f t="shared" si="5"/>
        <v>0.047002314814814816</v>
      </c>
      <c r="S13" s="53"/>
    </row>
    <row r="14" spans="1:19" s="54" customFormat="1" ht="45" customHeight="1">
      <c r="A14" s="39">
        <v>5</v>
      </c>
      <c r="B14" s="40">
        <v>55</v>
      </c>
      <c r="C14" s="41" t="s">
        <v>41</v>
      </c>
      <c r="D14" s="42" t="s">
        <v>28</v>
      </c>
      <c r="E14" s="43"/>
      <c r="F14" s="44" t="s">
        <v>42</v>
      </c>
      <c r="G14" s="56" t="s">
        <v>43</v>
      </c>
      <c r="H14" s="45" t="s">
        <v>30</v>
      </c>
      <c r="I14" s="46" t="s">
        <v>31</v>
      </c>
      <c r="J14" s="47">
        <v>0.4513888888888889</v>
      </c>
      <c r="K14" s="48">
        <v>0.4983796296296296</v>
      </c>
      <c r="L14" s="47">
        <v>0.4996875</v>
      </c>
      <c r="M14" s="47">
        <f t="shared" si="0"/>
        <v>0.0013078703703703898</v>
      </c>
      <c r="N14" s="49">
        <f t="shared" si="1"/>
        <v>0.04699074074074072</v>
      </c>
      <c r="O14" s="50">
        <f t="shared" si="2"/>
        <v>7.093596059113303</v>
      </c>
      <c r="P14" s="50">
        <f t="shared" si="3"/>
        <v>7.093596059113303</v>
      </c>
      <c r="Q14" s="51">
        <f t="shared" si="4"/>
        <v>0.04699074074074072</v>
      </c>
      <c r="R14" s="52">
        <f t="shared" si="5"/>
        <v>0.04829861111111111</v>
      </c>
      <c r="S14" s="53"/>
    </row>
    <row r="15" spans="1:19" s="54" customFormat="1" ht="45" customHeight="1">
      <c r="A15" s="39">
        <v>6</v>
      </c>
      <c r="B15" s="40">
        <v>51</v>
      </c>
      <c r="C15" s="41" t="s">
        <v>44</v>
      </c>
      <c r="D15" s="42" t="s">
        <v>28</v>
      </c>
      <c r="E15" s="43"/>
      <c r="F15" s="44" t="s">
        <v>45</v>
      </c>
      <c r="G15" s="56" t="s">
        <v>46</v>
      </c>
      <c r="H15" s="45" t="s">
        <v>30</v>
      </c>
      <c r="I15" s="46" t="s">
        <v>31</v>
      </c>
      <c r="J15" s="47">
        <v>0.4930555555555556</v>
      </c>
      <c r="K15" s="48">
        <v>0.5477662037037038</v>
      </c>
      <c r="L15" s="47">
        <v>0.5548611111111111</v>
      </c>
      <c r="M15" s="47">
        <f t="shared" si="0"/>
        <v>0.007094907407407369</v>
      </c>
      <c r="N15" s="49">
        <f t="shared" si="1"/>
        <v>0.05471064814814819</v>
      </c>
      <c r="O15" s="50">
        <f t="shared" si="2"/>
        <v>6.09265919187645</v>
      </c>
      <c r="P15" s="50">
        <f t="shared" si="3"/>
        <v>6.09265919187645</v>
      </c>
      <c r="Q15" s="51">
        <f t="shared" si="4"/>
        <v>0.05471064814814819</v>
      </c>
      <c r="R15" s="52">
        <f t="shared" si="5"/>
        <v>0.06180555555555556</v>
      </c>
      <c r="S15" s="53"/>
    </row>
    <row r="16" spans="1:19" s="54" customFormat="1" ht="29.25" customHeight="1">
      <c r="A16" s="57"/>
      <c r="B16" s="58"/>
      <c r="C16" s="59"/>
      <c r="D16" s="60"/>
      <c r="E16" s="61"/>
      <c r="F16" s="62"/>
      <c r="G16" s="63"/>
      <c r="H16" s="64"/>
      <c r="I16" s="64"/>
      <c r="J16" s="65"/>
      <c r="K16" s="66"/>
      <c r="L16" s="65"/>
      <c r="M16" s="65"/>
      <c r="N16" s="67"/>
      <c r="O16" s="68"/>
      <c r="P16" s="68"/>
      <c r="Q16" s="69"/>
      <c r="R16" s="69"/>
      <c r="S16" s="70"/>
    </row>
    <row r="17" spans="1:18" ht="30" customHeight="1">
      <c r="A17" s="71"/>
      <c r="B17" s="71"/>
      <c r="D17" s="71"/>
      <c r="F17" s="71" t="s">
        <v>47</v>
      </c>
      <c r="G17" s="72"/>
      <c r="J17" s="1" t="s">
        <v>48</v>
      </c>
      <c r="M17" s="71"/>
      <c r="N17" s="71"/>
      <c r="O17" s="71"/>
      <c r="P17" s="71"/>
      <c r="Q17" s="71"/>
      <c r="R17" s="71"/>
    </row>
    <row r="18" spans="1:18" ht="30" customHeight="1">
      <c r="A18" s="71"/>
      <c r="B18" s="71"/>
      <c r="D18" s="71"/>
      <c r="F18" s="71" t="s">
        <v>49</v>
      </c>
      <c r="G18" s="72"/>
      <c r="J18" s="71" t="s">
        <v>50</v>
      </c>
      <c r="K18" s="71"/>
      <c r="L18" s="71"/>
      <c r="M18" s="71"/>
      <c r="N18" s="71"/>
      <c r="O18" s="71"/>
      <c r="P18" s="71"/>
      <c r="Q18" s="71"/>
      <c r="R18" s="71"/>
    </row>
  </sheetData>
  <sheetProtection selectLockedCells="1" selectUnlockedCells="1"/>
  <mergeCells count="17">
    <mergeCell ref="A2:T2"/>
    <mergeCell ref="A3:T3"/>
    <mergeCell ref="A4:T4"/>
    <mergeCell ref="A5:T5"/>
    <mergeCell ref="A6:T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M8:N8"/>
    <mergeCell ref="R8:R9"/>
    <mergeCell ref="S8:S9"/>
  </mergeCells>
  <printOptions horizontalCentered="1"/>
  <pageMargins left="0" right="0" top="0" bottom="0" header="0.5118055555555555" footer="0"/>
  <pageSetup fitToHeight="0" fitToWidth="1" horizontalDpi="300" verticalDpi="300" orientation="landscape" paperSize="9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zoomScale="90" zoomScaleNormal="90" zoomScaleSheetLayoutView="70" workbookViewId="0" topLeftCell="B10">
      <selection activeCell="H21" sqref="H21"/>
    </sheetView>
  </sheetViews>
  <sheetFormatPr defaultColWidth="9.140625" defaultRowHeight="15"/>
  <cols>
    <col min="1" max="1" width="3.7109375" style="6" customWidth="1"/>
    <col min="2" max="2" width="8.140625" style="6" customWidth="1"/>
    <col min="3" max="3" width="19.28125" style="6" customWidth="1"/>
    <col min="4" max="4" width="8.140625" style="6" customWidth="1"/>
    <col min="5" max="5" width="0" style="6" hidden="1" customWidth="1"/>
    <col min="6" max="6" width="24.7109375" style="6" customWidth="1"/>
    <col min="7" max="7" width="10.00390625" style="6" customWidth="1"/>
    <col min="8" max="8" width="18.140625" style="6" customWidth="1"/>
    <col min="9" max="9" width="16.421875" style="6" customWidth="1"/>
    <col min="10" max="10" width="3.7109375" style="6" customWidth="1"/>
    <col min="11" max="11" width="10.421875" style="6" customWidth="1"/>
    <col min="12" max="12" width="10.7109375" style="6" customWidth="1"/>
    <col min="13" max="13" width="10.421875" style="6" customWidth="1"/>
    <col min="14" max="17" width="9.7109375" style="6" customWidth="1"/>
    <col min="18" max="18" width="11.140625" style="6" customWidth="1"/>
    <col min="19" max="19" width="9.57421875" style="6" customWidth="1"/>
    <col min="20" max="20" width="0" style="6" hidden="1" customWidth="1"/>
    <col min="21" max="16384" width="9.140625" style="6" customWidth="1"/>
  </cols>
  <sheetData>
    <row r="1" spans="1:38" s="74" customFormat="1" ht="12.75" hidden="1">
      <c r="A1" s="73" t="s">
        <v>51</v>
      </c>
      <c r="C1" s="75"/>
      <c r="D1" s="73" t="s">
        <v>52</v>
      </c>
      <c r="E1" s="75"/>
      <c r="F1" s="75"/>
      <c r="G1" s="73" t="s">
        <v>53</v>
      </c>
      <c r="J1" s="75"/>
      <c r="K1" s="75"/>
      <c r="L1" s="75"/>
      <c r="M1" s="75"/>
      <c r="N1" s="75"/>
      <c r="O1" s="75"/>
      <c r="P1" s="73" t="s">
        <v>54</v>
      </c>
      <c r="Q1" s="73" t="s">
        <v>55</v>
      </c>
      <c r="R1" s="73"/>
      <c r="S1" s="73" t="s">
        <v>56</v>
      </c>
      <c r="V1" s="7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L1" s="78"/>
    </row>
    <row r="2" spans="1:20" s="4" customFormat="1" ht="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30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0" customFormat="1" ht="15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1" s="13" customFormat="1" ht="15.75" customHeight="1">
      <c r="A6" s="11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0" s="13" customFormat="1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7" customFormat="1" ht="15" customHeight="1">
      <c r="A8" s="14" t="s">
        <v>4</v>
      </c>
      <c r="B8" s="12"/>
      <c r="C8" s="15"/>
      <c r="D8" s="15"/>
      <c r="E8" s="15"/>
      <c r="F8" s="15"/>
      <c r="G8" s="15"/>
      <c r="H8" s="16"/>
      <c r="I8" s="12"/>
      <c r="J8" s="12"/>
      <c r="K8" s="12"/>
      <c r="L8" s="12"/>
      <c r="M8" s="12"/>
      <c r="N8" s="12"/>
      <c r="O8" s="12"/>
      <c r="P8" s="12"/>
      <c r="Q8" s="12"/>
      <c r="S8" s="12"/>
      <c r="T8" s="18" t="s">
        <v>5</v>
      </c>
    </row>
    <row r="9" spans="1:20" s="92" customFormat="1" ht="15" customHeight="1">
      <c r="A9" s="79" t="s">
        <v>6</v>
      </c>
      <c r="B9" s="80" t="s">
        <v>7</v>
      </c>
      <c r="C9" s="81" t="s">
        <v>58</v>
      </c>
      <c r="D9" s="82" t="s">
        <v>9</v>
      </c>
      <c r="E9" s="83" t="s">
        <v>59</v>
      </c>
      <c r="F9" s="81" t="s">
        <v>10</v>
      </c>
      <c r="G9" s="82" t="s">
        <v>9</v>
      </c>
      <c r="H9" s="82" t="s">
        <v>11</v>
      </c>
      <c r="I9" s="82" t="s">
        <v>12</v>
      </c>
      <c r="J9" s="83" t="s">
        <v>60</v>
      </c>
      <c r="K9" s="84" t="s">
        <v>13</v>
      </c>
      <c r="L9" s="85">
        <v>8</v>
      </c>
      <c r="M9" s="86" t="s">
        <v>14</v>
      </c>
      <c r="N9" s="87" t="s">
        <v>15</v>
      </c>
      <c r="O9" s="87"/>
      <c r="P9" s="86">
        <v>1</v>
      </c>
      <c r="Q9" s="88" t="s">
        <v>16</v>
      </c>
      <c r="R9" s="89">
        <v>0.020833333333333332</v>
      </c>
      <c r="S9" s="90" t="s">
        <v>17</v>
      </c>
      <c r="T9" s="91"/>
    </row>
    <row r="10" spans="1:20" s="92" customFormat="1" ht="15" customHeight="1">
      <c r="A10" s="79"/>
      <c r="B10" s="80"/>
      <c r="C10" s="81"/>
      <c r="D10" s="82"/>
      <c r="E10" s="83"/>
      <c r="F10" s="81"/>
      <c r="G10" s="82"/>
      <c r="H10" s="82"/>
      <c r="I10" s="82"/>
      <c r="J10" s="83"/>
      <c r="K10" s="93" t="s">
        <v>61</v>
      </c>
      <c r="L10" s="94">
        <v>8</v>
      </c>
      <c r="M10" s="95" t="s">
        <v>14</v>
      </c>
      <c r="N10" s="96"/>
      <c r="O10" s="96"/>
      <c r="P10" s="95"/>
      <c r="Q10" s="97"/>
      <c r="R10" s="98"/>
      <c r="S10" s="90"/>
      <c r="T10" s="91"/>
    </row>
    <row r="11" spans="1:20" s="92" customFormat="1" ht="39" customHeight="1">
      <c r="A11" s="79"/>
      <c r="B11" s="80"/>
      <c r="C11" s="81"/>
      <c r="D11" s="82"/>
      <c r="E11" s="83"/>
      <c r="F11" s="81"/>
      <c r="G11" s="82"/>
      <c r="H11" s="82"/>
      <c r="I11" s="82"/>
      <c r="J11" s="83"/>
      <c r="K11" s="99" t="s">
        <v>19</v>
      </c>
      <c r="L11" s="100" t="s">
        <v>20</v>
      </c>
      <c r="M11" s="101" t="s">
        <v>21</v>
      </c>
      <c r="N11" s="101" t="s">
        <v>22</v>
      </c>
      <c r="O11" s="101" t="s">
        <v>23</v>
      </c>
      <c r="P11" s="102" t="s">
        <v>24</v>
      </c>
      <c r="Q11" s="102" t="s">
        <v>25</v>
      </c>
      <c r="R11" s="103" t="s">
        <v>26</v>
      </c>
      <c r="S11" s="90"/>
      <c r="T11" s="91"/>
    </row>
    <row r="12" spans="1:20" s="120" customFormat="1" ht="23.25" customHeight="1">
      <c r="A12" s="104">
        <v>1</v>
      </c>
      <c r="B12" s="105">
        <v>68</v>
      </c>
      <c r="C12" s="106" t="s">
        <v>62</v>
      </c>
      <c r="D12" s="42" t="s">
        <v>63</v>
      </c>
      <c r="E12" s="43"/>
      <c r="F12" s="41" t="s">
        <v>64</v>
      </c>
      <c r="G12" s="107" t="s">
        <v>65</v>
      </c>
      <c r="H12" s="45" t="s">
        <v>30</v>
      </c>
      <c r="I12" s="108" t="s">
        <v>31</v>
      </c>
      <c r="J12" s="109">
        <v>1</v>
      </c>
      <c r="K12" s="110">
        <v>0.5</v>
      </c>
      <c r="L12" s="111">
        <v>0.5500347222222223</v>
      </c>
      <c r="M12" s="112">
        <v>0.5518518518518518</v>
      </c>
      <c r="N12" s="113">
        <f aca="true" t="shared" si="0" ref="N12:N19">M12-L12</f>
        <v>0.0018171296296295436</v>
      </c>
      <c r="O12" s="114">
        <f aca="true" t="shared" si="1" ref="O12:O19">L12-K12</f>
        <v>0.05003472222222227</v>
      </c>
      <c r="P12" s="115">
        <f>$L$9/O12/24</f>
        <v>6.662040249826503</v>
      </c>
      <c r="Q12" s="116">
        <f>SUM($L$9:$L$10)/R12/24</f>
        <v>8.466852859032777</v>
      </c>
      <c r="R12" s="117">
        <f>SUM(O12:O13)</f>
        <v>0.07873842592592595</v>
      </c>
      <c r="S12" s="118">
        <f>SUM(N12:N13)+R12</f>
        <v>0.08174768518518516</v>
      </c>
      <c r="T12" s="119"/>
    </row>
    <row r="13" spans="1:20" s="120" customFormat="1" ht="23.25" customHeight="1">
      <c r="A13" s="104"/>
      <c r="B13" s="105"/>
      <c r="C13" s="106"/>
      <c r="D13" s="42"/>
      <c r="E13" s="43"/>
      <c r="F13" s="41"/>
      <c r="G13" s="107"/>
      <c r="H13" s="45"/>
      <c r="I13" s="108"/>
      <c r="J13" s="121">
        <v>2</v>
      </c>
      <c r="K13" s="122">
        <f>M12+$R$9</f>
        <v>0.5726851851851852</v>
      </c>
      <c r="L13" s="123">
        <v>0.6013888888888889</v>
      </c>
      <c r="M13" s="124">
        <v>0.6025810185185185</v>
      </c>
      <c r="N13" s="122">
        <f t="shared" si="0"/>
        <v>0.001192129629629668</v>
      </c>
      <c r="O13" s="125">
        <f t="shared" si="1"/>
        <v>0.028703703703703676</v>
      </c>
      <c r="P13" s="126">
        <f>$L$10/O13/24</f>
        <v>11.612903225806463</v>
      </c>
      <c r="Q13" s="116"/>
      <c r="R13" s="117"/>
      <c r="S13" s="118"/>
      <c r="T13" s="119"/>
    </row>
    <row r="14" spans="1:20" s="120" customFormat="1" ht="23.25" customHeight="1">
      <c r="A14" s="104">
        <v>2</v>
      </c>
      <c r="B14" s="105">
        <v>69</v>
      </c>
      <c r="C14" s="106" t="s">
        <v>66</v>
      </c>
      <c r="D14" s="42" t="s">
        <v>63</v>
      </c>
      <c r="E14" s="43"/>
      <c r="F14" s="41" t="s">
        <v>67</v>
      </c>
      <c r="G14" s="42" t="s">
        <v>63</v>
      </c>
      <c r="H14" s="45" t="s">
        <v>30</v>
      </c>
      <c r="I14" s="46" t="s">
        <v>31</v>
      </c>
      <c r="J14" s="109">
        <v>1</v>
      </c>
      <c r="K14" s="110">
        <v>0.5</v>
      </c>
      <c r="L14" s="111">
        <v>0.5506018518518518</v>
      </c>
      <c r="M14" s="112">
        <v>0.5519212962962963</v>
      </c>
      <c r="N14" s="113">
        <f>M14-L14</f>
        <v>0.0013194444444444287</v>
      </c>
      <c r="O14" s="114">
        <f>L14-K14</f>
        <v>0.05060185185185184</v>
      </c>
      <c r="P14" s="115">
        <f>$L$9/O14/24</f>
        <v>6.587374199451053</v>
      </c>
      <c r="Q14" s="116">
        <f>SUM($L$9:$L$10)/R14/24</f>
        <v>8.432147562582342</v>
      </c>
      <c r="R14" s="117">
        <f>SUM(O14:O15)</f>
        <v>0.07906250000000004</v>
      </c>
      <c r="S14" s="118">
        <f>SUM(N14:N15)+R14</f>
        <v>0.08270833333333327</v>
      </c>
      <c r="T14" s="119"/>
    </row>
    <row r="15" spans="1:20" s="120" customFormat="1" ht="23.25" customHeight="1">
      <c r="A15" s="104"/>
      <c r="B15" s="105"/>
      <c r="C15" s="106"/>
      <c r="D15" s="42"/>
      <c r="E15" s="43"/>
      <c r="F15" s="41"/>
      <c r="G15" s="42"/>
      <c r="H15" s="45"/>
      <c r="I15" s="46"/>
      <c r="J15" s="121">
        <v>2</v>
      </c>
      <c r="K15" s="122">
        <f>M14+$R$9</f>
        <v>0.5727546296296296</v>
      </c>
      <c r="L15" s="124">
        <v>0.6012152777777778</v>
      </c>
      <c r="M15" s="124">
        <v>0.6035416666666666</v>
      </c>
      <c r="N15" s="122">
        <f>M15-L15</f>
        <v>0.0023263888888888085</v>
      </c>
      <c r="O15" s="125">
        <f>L15-K15</f>
        <v>0.028460648148148193</v>
      </c>
      <c r="P15" s="126">
        <f>$L$10/O15/24</f>
        <v>11.712078080520518</v>
      </c>
      <c r="Q15" s="116"/>
      <c r="R15" s="117"/>
      <c r="S15" s="118"/>
      <c r="T15" s="119"/>
    </row>
    <row r="16" spans="1:20" s="120" customFormat="1" ht="23.25" customHeight="1">
      <c r="A16" s="104">
        <v>3</v>
      </c>
      <c r="B16" s="105">
        <v>66</v>
      </c>
      <c r="C16" s="106" t="s">
        <v>68</v>
      </c>
      <c r="D16" s="42" t="s">
        <v>63</v>
      </c>
      <c r="E16" s="43"/>
      <c r="F16" s="41" t="s">
        <v>69</v>
      </c>
      <c r="G16" s="42" t="s">
        <v>63</v>
      </c>
      <c r="H16" s="45" t="s">
        <v>70</v>
      </c>
      <c r="I16" s="108" t="s">
        <v>31</v>
      </c>
      <c r="J16" s="109">
        <v>1</v>
      </c>
      <c r="K16" s="110">
        <v>0.5</v>
      </c>
      <c r="L16" s="111">
        <v>0.5474074074074075</v>
      </c>
      <c r="M16" s="112">
        <v>0.551886574074074</v>
      </c>
      <c r="N16" s="113">
        <f t="shared" si="0"/>
        <v>0.00447916666666659</v>
      </c>
      <c r="O16" s="114">
        <f t="shared" si="1"/>
        <v>0.047407407407407454</v>
      </c>
      <c r="P16" s="115">
        <f>$L$9/O16/24</f>
        <v>7.031249999999993</v>
      </c>
      <c r="Q16" s="116">
        <f>SUM($L$9:$L$10)/R16/24</f>
        <v>9.35976600584984</v>
      </c>
      <c r="R16" s="117">
        <f>SUM(O16:O17)</f>
        <v>0.07122685185185196</v>
      </c>
      <c r="S16" s="118">
        <f>SUM(N16:N17)+R16</f>
        <v>0.08429398148148137</v>
      </c>
      <c r="T16" s="119"/>
    </row>
    <row r="17" spans="1:20" s="120" customFormat="1" ht="23.25" customHeight="1">
      <c r="A17" s="104"/>
      <c r="B17" s="105"/>
      <c r="C17" s="106"/>
      <c r="D17" s="42"/>
      <c r="E17" s="43"/>
      <c r="F17" s="41"/>
      <c r="G17" s="42"/>
      <c r="H17" s="45"/>
      <c r="I17" s="108"/>
      <c r="J17" s="121">
        <v>2</v>
      </c>
      <c r="K17" s="122">
        <f>M16+$R$9</f>
        <v>0.5727199074074074</v>
      </c>
      <c r="L17" s="124">
        <v>0.5965393518518519</v>
      </c>
      <c r="M17" s="124">
        <v>0.6051273148148147</v>
      </c>
      <c r="N17" s="122">
        <f t="shared" si="0"/>
        <v>0.008587962962962825</v>
      </c>
      <c r="O17" s="125">
        <f t="shared" si="1"/>
        <v>0.023819444444444504</v>
      </c>
      <c r="P17" s="126">
        <f>$L$10/O17/24</f>
        <v>13.994169096209879</v>
      </c>
      <c r="Q17" s="116"/>
      <c r="R17" s="117"/>
      <c r="S17" s="118"/>
      <c r="T17" s="119"/>
    </row>
    <row r="18" spans="1:20" s="120" customFormat="1" ht="23.25" customHeight="1">
      <c r="A18" s="104">
        <v>4</v>
      </c>
      <c r="B18" s="105">
        <v>67</v>
      </c>
      <c r="C18" s="106" t="s">
        <v>71</v>
      </c>
      <c r="D18" s="107" t="s">
        <v>72</v>
      </c>
      <c r="E18" s="43"/>
      <c r="F18" s="41" t="s">
        <v>73</v>
      </c>
      <c r="G18" s="56" t="s">
        <v>74</v>
      </c>
      <c r="H18" s="45" t="s">
        <v>75</v>
      </c>
      <c r="I18" s="46" t="s">
        <v>31</v>
      </c>
      <c r="J18" s="109">
        <v>1</v>
      </c>
      <c r="K18" s="110">
        <v>0.5</v>
      </c>
      <c r="L18" s="111">
        <v>0.5500578703703703</v>
      </c>
      <c r="M18" s="112">
        <v>0.5525810185185185</v>
      </c>
      <c r="N18" s="113">
        <f t="shared" si="0"/>
        <v>0.0025231481481481355</v>
      </c>
      <c r="O18" s="114">
        <f t="shared" si="1"/>
        <v>0.05005787037037035</v>
      </c>
      <c r="P18" s="115">
        <f>$L$9/O18/24</f>
        <v>6.658959537572257</v>
      </c>
      <c r="Q18" s="116">
        <f>SUM($L$9:$L$10)/R18/24</f>
        <v>8.749810116967948</v>
      </c>
      <c r="R18" s="117">
        <f>SUM(O18:O19)</f>
        <v>0.07619212962962962</v>
      </c>
      <c r="S18" s="118">
        <f>SUM(N18:N19)+R18</f>
        <v>0.08454861111111112</v>
      </c>
      <c r="T18" s="119"/>
    </row>
    <row r="19" spans="1:20" s="120" customFormat="1" ht="23.25" customHeight="1">
      <c r="A19" s="104"/>
      <c r="B19" s="105"/>
      <c r="C19" s="106"/>
      <c r="D19" s="107"/>
      <c r="E19" s="43"/>
      <c r="F19" s="41"/>
      <c r="G19" s="56"/>
      <c r="H19" s="45"/>
      <c r="I19" s="46"/>
      <c r="J19" s="121">
        <v>2</v>
      </c>
      <c r="K19" s="122">
        <f>M18+$R$9</f>
        <v>0.5734143518518519</v>
      </c>
      <c r="L19" s="123">
        <v>0.5995486111111111</v>
      </c>
      <c r="M19" s="124">
        <v>0.6053819444444445</v>
      </c>
      <c r="N19" s="122">
        <f t="shared" si="0"/>
        <v>0.005833333333333357</v>
      </c>
      <c r="O19" s="125">
        <f t="shared" si="1"/>
        <v>0.026134259259259274</v>
      </c>
      <c r="P19" s="126">
        <f>$L$10/O19/24</f>
        <v>12.754650132860931</v>
      </c>
      <c r="Q19" s="116"/>
      <c r="R19" s="117"/>
      <c r="S19" s="118"/>
      <c r="T19" s="119"/>
    </row>
    <row r="20" ht="33.75" customHeight="1">
      <c r="A20" s="127"/>
    </row>
    <row r="21" spans="1:18" s="1" customFormat="1" ht="30" customHeight="1">
      <c r="A21" s="71"/>
      <c r="B21" s="71"/>
      <c r="D21" s="71"/>
      <c r="F21" s="71" t="s">
        <v>47</v>
      </c>
      <c r="G21" s="72"/>
      <c r="J21" s="1" t="s">
        <v>48</v>
      </c>
      <c r="M21" s="71"/>
      <c r="N21" s="71"/>
      <c r="O21" s="71"/>
      <c r="P21" s="71"/>
      <c r="Q21" s="71"/>
      <c r="R21" s="71"/>
    </row>
    <row r="22" spans="1:18" s="1" customFormat="1" ht="30" customHeight="1">
      <c r="A22" s="71"/>
      <c r="B22" s="71"/>
      <c r="D22" s="71"/>
      <c r="F22" s="71" t="s">
        <v>49</v>
      </c>
      <c r="G22" s="72"/>
      <c r="J22" s="71" t="s">
        <v>50</v>
      </c>
      <c r="K22" s="71"/>
      <c r="L22" s="71"/>
      <c r="M22" s="71"/>
      <c r="N22" s="71"/>
      <c r="O22" s="71"/>
      <c r="P22" s="71"/>
      <c r="Q22" s="71"/>
      <c r="R22" s="71"/>
    </row>
    <row r="23" ht="21" customHeight="1"/>
    <row r="24" ht="21" customHeight="1"/>
    <row r="25" ht="30" customHeight="1"/>
    <row r="26" ht="30" customHeight="1"/>
  </sheetData>
  <sheetProtection selectLockedCells="1" selectUnlockedCells="1"/>
  <mergeCells count="70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</mergeCells>
  <conditionalFormatting sqref="N12:N19">
    <cfRule type="cellIs" priority="1" dxfId="0" operator="greaterThan" stopIfTrue="1">
      <formula>0.0138888888888889</formula>
    </cfRule>
  </conditionalFormatting>
  <conditionalFormatting sqref="P12:Q19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1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zoomScale="90" zoomScaleNormal="90" zoomScaleSheetLayoutView="70" workbookViewId="0" topLeftCell="A10">
      <selection activeCell="A8" sqref="A8"/>
    </sheetView>
  </sheetViews>
  <sheetFormatPr defaultColWidth="9.140625" defaultRowHeight="15"/>
  <cols>
    <col min="1" max="1" width="3.7109375" style="6" customWidth="1"/>
    <col min="2" max="2" width="8.140625" style="6" customWidth="1"/>
    <col min="3" max="3" width="19.28125" style="6" customWidth="1"/>
    <col min="4" max="4" width="8.140625" style="6" customWidth="1"/>
    <col min="5" max="5" width="0" style="6" hidden="1" customWidth="1"/>
    <col min="6" max="6" width="24.7109375" style="6" customWidth="1"/>
    <col min="7" max="7" width="10.00390625" style="6" customWidth="1"/>
    <col min="8" max="8" width="18.140625" style="6" customWidth="1"/>
    <col min="9" max="9" width="16.421875" style="6" customWidth="1"/>
    <col min="10" max="10" width="3.7109375" style="6" customWidth="1"/>
    <col min="11" max="11" width="10.421875" style="6" customWidth="1"/>
    <col min="12" max="12" width="10.7109375" style="6" customWidth="1"/>
    <col min="13" max="13" width="10.421875" style="6" customWidth="1"/>
    <col min="14" max="17" width="9.7109375" style="6" customWidth="1"/>
    <col min="18" max="18" width="11.140625" style="6" customWidth="1"/>
    <col min="19" max="19" width="9.7109375" style="6" customWidth="1"/>
    <col min="20" max="20" width="1.1484375" style="6" customWidth="1"/>
    <col min="21" max="16384" width="9.140625" style="6" customWidth="1"/>
  </cols>
  <sheetData>
    <row r="1" spans="1:38" s="74" customFormat="1" ht="12.75" hidden="1">
      <c r="A1" s="73" t="s">
        <v>51</v>
      </c>
      <c r="C1" s="75"/>
      <c r="D1" s="73" t="s">
        <v>52</v>
      </c>
      <c r="E1" s="75"/>
      <c r="F1" s="75"/>
      <c r="G1" s="73" t="s">
        <v>53</v>
      </c>
      <c r="J1" s="75"/>
      <c r="K1" s="75"/>
      <c r="L1" s="75"/>
      <c r="M1" s="75"/>
      <c r="N1" s="75"/>
      <c r="O1" s="75"/>
      <c r="P1" s="73" t="s">
        <v>54</v>
      </c>
      <c r="Q1" s="73" t="s">
        <v>55</v>
      </c>
      <c r="R1" s="73"/>
      <c r="S1" s="73" t="s">
        <v>56</v>
      </c>
      <c r="V1" s="7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L1" s="78"/>
    </row>
    <row r="2" spans="1:20" s="4" customFormat="1" ht="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30" customHeight="1">
      <c r="A3" s="5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0" customFormat="1" ht="15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1" s="13" customFormat="1" ht="15.75" customHeight="1">
      <c r="A6" s="11" t="s">
        <v>77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0" s="13" customFormat="1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7" customFormat="1" ht="15" customHeight="1">
      <c r="A8" s="14" t="s">
        <v>4</v>
      </c>
      <c r="B8" s="12"/>
      <c r="C8" s="15"/>
      <c r="D8" s="15"/>
      <c r="E8" s="15"/>
      <c r="F8" s="15"/>
      <c r="G8" s="15"/>
      <c r="H8" s="16"/>
      <c r="I8" s="12"/>
      <c r="J8" s="12"/>
      <c r="K8" s="12"/>
      <c r="L8" s="12"/>
      <c r="M8" s="12"/>
      <c r="N8" s="12"/>
      <c r="O8" s="12"/>
      <c r="P8" s="12"/>
      <c r="Q8" s="12"/>
      <c r="S8" s="12"/>
      <c r="T8" s="18" t="s">
        <v>5</v>
      </c>
    </row>
    <row r="9" spans="1:20" s="92" customFormat="1" ht="15" customHeight="1">
      <c r="A9" s="79" t="s">
        <v>6</v>
      </c>
      <c r="B9" s="80" t="s">
        <v>7</v>
      </c>
      <c r="C9" s="81" t="s">
        <v>58</v>
      </c>
      <c r="D9" s="82" t="s">
        <v>9</v>
      </c>
      <c r="E9" s="83" t="s">
        <v>59</v>
      </c>
      <c r="F9" s="81" t="s">
        <v>10</v>
      </c>
      <c r="G9" s="82" t="s">
        <v>9</v>
      </c>
      <c r="H9" s="82" t="s">
        <v>11</v>
      </c>
      <c r="I9" s="82" t="s">
        <v>12</v>
      </c>
      <c r="J9" s="83" t="s">
        <v>60</v>
      </c>
      <c r="K9" s="84" t="s">
        <v>13</v>
      </c>
      <c r="L9" s="85">
        <v>15</v>
      </c>
      <c r="M9" s="86" t="s">
        <v>14</v>
      </c>
      <c r="N9" s="87" t="s">
        <v>15</v>
      </c>
      <c r="O9" s="87"/>
      <c r="P9" s="86">
        <v>1</v>
      </c>
      <c r="Q9" s="88" t="s">
        <v>16</v>
      </c>
      <c r="R9" s="89">
        <v>0.020833333333333332</v>
      </c>
      <c r="S9" s="90" t="s">
        <v>17</v>
      </c>
      <c r="T9" s="91"/>
    </row>
    <row r="10" spans="1:20" s="92" customFormat="1" ht="15" customHeight="1">
      <c r="A10" s="79"/>
      <c r="B10" s="80"/>
      <c r="C10" s="81"/>
      <c r="D10" s="82"/>
      <c r="E10" s="83"/>
      <c r="F10" s="81"/>
      <c r="G10" s="82"/>
      <c r="H10" s="82"/>
      <c r="I10" s="82"/>
      <c r="J10" s="83"/>
      <c r="K10" s="93" t="s">
        <v>61</v>
      </c>
      <c r="L10" s="94">
        <v>15</v>
      </c>
      <c r="M10" s="95" t="s">
        <v>14</v>
      </c>
      <c r="N10" s="96"/>
      <c r="O10" s="96"/>
      <c r="P10" s="95"/>
      <c r="Q10" s="97"/>
      <c r="R10" s="98"/>
      <c r="S10" s="90"/>
      <c r="T10" s="91"/>
    </row>
    <row r="11" spans="1:20" s="92" customFormat="1" ht="39" customHeight="1">
      <c r="A11" s="79"/>
      <c r="B11" s="80"/>
      <c r="C11" s="81"/>
      <c r="D11" s="82"/>
      <c r="E11" s="83"/>
      <c r="F11" s="81"/>
      <c r="G11" s="82"/>
      <c r="H11" s="82"/>
      <c r="I11" s="82"/>
      <c r="J11" s="83"/>
      <c r="K11" s="99" t="s">
        <v>19</v>
      </c>
      <c r="L11" s="100" t="s">
        <v>20</v>
      </c>
      <c r="M11" s="101" t="s">
        <v>21</v>
      </c>
      <c r="N11" s="101" t="s">
        <v>22</v>
      </c>
      <c r="O11" s="101" t="s">
        <v>23</v>
      </c>
      <c r="P11" s="102" t="s">
        <v>24</v>
      </c>
      <c r="Q11" s="102" t="s">
        <v>25</v>
      </c>
      <c r="R11" s="103" t="s">
        <v>26</v>
      </c>
      <c r="S11" s="90"/>
      <c r="T11" s="91"/>
    </row>
    <row r="12" spans="1:20" s="1" customFormat="1" ht="15.75" customHeight="1">
      <c r="A12" s="128" t="s">
        <v>78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20" customFormat="1" ht="23.25" customHeight="1">
      <c r="A13" s="104">
        <v>1</v>
      </c>
      <c r="B13" s="105">
        <v>4</v>
      </c>
      <c r="C13" s="106" t="s">
        <v>79</v>
      </c>
      <c r="D13" s="107" t="s">
        <v>80</v>
      </c>
      <c r="E13" s="43"/>
      <c r="F13" s="41" t="s">
        <v>81</v>
      </c>
      <c r="G13" s="56" t="s">
        <v>82</v>
      </c>
      <c r="H13" s="45" t="s">
        <v>30</v>
      </c>
      <c r="I13" s="46" t="s">
        <v>31</v>
      </c>
      <c r="J13" s="109">
        <v>1</v>
      </c>
      <c r="K13" s="110">
        <v>0.4826388888888889</v>
      </c>
      <c r="L13" s="111">
        <v>0.526238425925926</v>
      </c>
      <c r="M13" s="112">
        <v>0.528287037037037</v>
      </c>
      <c r="N13" s="113">
        <f>M13-L13</f>
        <v>0.0020486111111110983</v>
      </c>
      <c r="O13" s="114">
        <f>L13-K13</f>
        <v>0.04359953703703706</v>
      </c>
      <c r="P13" s="115">
        <f>$L$9/O13/24</f>
        <v>14.335014600477827</v>
      </c>
      <c r="Q13" s="116">
        <f>SUM($L$9:$L$10)/R13/24</f>
        <v>15.102782827576554</v>
      </c>
      <c r="R13" s="117">
        <f>SUM(O13:O14)</f>
        <v>0.08276620370370374</v>
      </c>
      <c r="S13" s="118">
        <f>SUM(N13:N14)+R13</f>
        <v>0.08605324074074067</v>
      </c>
      <c r="T13" s="119"/>
    </row>
    <row r="14" spans="1:20" s="120" customFormat="1" ht="23.25" customHeight="1">
      <c r="A14" s="104"/>
      <c r="B14" s="105"/>
      <c r="C14" s="106"/>
      <c r="D14" s="107"/>
      <c r="E14" s="43"/>
      <c r="F14" s="41"/>
      <c r="G14" s="56"/>
      <c r="H14" s="45"/>
      <c r="I14" s="46"/>
      <c r="J14" s="121">
        <v>2</v>
      </c>
      <c r="K14" s="122">
        <f>M13+$R$9</f>
        <v>0.5491203703703704</v>
      </c>
      <c r="L14" s="124">
        <v>0.5882870370370371</v>
      </c>
      <c r="M14" s="124">
        <v>0.5895254629629629</v>
      </c>
      <c r="N14" s="122">
        <f>M14-L14</f>
        <v>0.0012384259259258235</v>
      </c>
      <c r="O14" s="125">
        <f>L14-K14</f>
        <v>0.03916666666666668</v>
      </c>
      <c r="P14" s="126">
        <f>$L$10/O14/24</f>
        <v>15.957446808510632</v>
      </c>
      <c r="Q14" s="116"/>
      <c r="R14" s="117"/>
      <c r="S14" s="118"/>
      <c r="T14" s="119"/>
    </row>
    <row r="15" spans="1:20" s="120" customFormat="1" ht="23.25" customHeight="1">
      <c r="A15" s="104">
        <v>2</v>
      </c>
      <c r="B15" s="105">
        <v>5</v>
      </c>
      <c r="C15" s="106" t="s">
        <v>83</v>
      </c>
      <c r="D15" s="107" t="s">
        <v>84</v>
      </c>
      <c r="E15" s="43"/>
      <c r="F15" s="41" t="s">
        <v>85</v>
      </c>
      <c r="G15" s="129" t="s">
        <v>86</v>
      </c>
      <c r="H15" s="130" t="s">
        <v>87</v>
      </c>
      <c r="I15" s="46" t="s">
        <v>31</v>
      </c>
      <c r="J15" s="109">
        <v>1</v>
      </c>
      <c r="K15" s="110">
        <v>0.4826388888888889</v>
      </c>
      <c r="L15" s="111">
        <v>0.5265046296296296</v>
      </c>
      <c r="M15" s="112">
        <v>0.5278356481481482</v>
      </c>
      <c r="N15" s="113">
        <f>M15-L15</f>
        <v>0.0013310185185185786</v>
      </c>
      <c r="O15" s="114">
        <f>L15-K15</f>
        <v>0.04386574074074073</v>
      </c>
      <c r="P15" s="115">
        <f>$L$9/O15/24</f>
        <v>14.248021108179422</v>
      </c>
      <c r="Q15" s="116">
        <f>SUM($L$9:$L$10)/R15/24</f>
        <v>14.98335183129857</v>
      </c>
      <c r="R15" s="117">
        <f>SUM(O15:O16)</f>
        <v>0.08342592592592585</v>
      </c>
      <c r="S15" s="118">
        <f>SUM(N15:N16)+R15</f>
        <v>0.08621527777777777</v>
      </c>
      <c r="T15" s="119"/>
    </row>
    <row r="16" spans="1:20" s="120" customFormat="1" ht="23.25" customHeight="1">
      <c r="A16" s="104"/>
      <c r="B16" s="105"/>
      <c r="C16" s="106"/>
      <c r="D16" s="107"/>
      <c r="E16" s="43"/>
      <c r="F16" s="41"/>
      <c r="G16" s="129"/>
      <c r="H16" s="130"/>
      <c r="I16" s="46"/>
      <c r="J16" s="121">
        <v>2</v>
      </c>
      <c r="K16" s="122">
        <f>M15+$R$9</f>
        <v>0.5486689814814816</v>
      </c>
      <c r="L16" s="124">
        <v>0.5882291666666667</v>
      </c>
      <c r="M16" s="124">
        <v>0.5896875</v>
      </c>
      <c r="N16" s="122">
        <f>M16-L16</f>
        <v>0.0014583333333333393</v>
      </c>
      <c r="O16" s="125">
        <f>L16-K16</f>
        <v>0.039560185185185115</v>
      </c>
      <c r="P16" s="126">
        <f>$L$10/O16/24</f>
        <v>15.798712697483936</v>
      </c>
      <c r="Q16" s="116"/>
      <c r="R16" s="117"/>
      <c r="S16" s="118"/>
      <c r="T16" s="119"/>
    </row>
    <row r="17" spans="1:20" s="120" customFormat="1" ht="23.25" customHeight="1">
      <c r="A17" s="104">
        <v>3</v>
      </c>
      <c r="B17" s="105">
        <v>2</v>
      </c>
      <c r="C17" s="106" t="s">
        <v>88</v>
      </c>
      <c r="D17" s="107" t="s">
        <v>89</v>
      </c>
      <c r="E17" s="43"/>
      <c r="F17" s="41" t="s">
        <v>90</v>
      </c>
      <c r="G17" s="107" t="s">
        <v>91</v>
      </c>
      <c r="H17" s="45" t="s">
        <v>30</v>
      </c>
      <c r="I17" s="108" t="s">
        <v>31</v>
      </c>
      <c r="J17" s="109">
        <v>1</v>
      </c>
      <c r="K17" s="110">
        <v>0.4826388888888889</v>
      </c>
      <c r="L17" s="111">
        <v>0.5263078703703704</v>
      </c>
      <c r="M17" s="112">
        <v>0.5279513888888888</v>
      </c>
      <c r="N17" s="113">
        <f aca="true" t="shared" si="0" ref="N17:N23">M17-L17</f>
        <v>0.0016435185185184054</v>
      </c>
      <c r="O17" s="114">
        <f aca="true" t="shared" si="1" ref="O17:O23">L17-K17</f>
        <v>0.04366898148148152</v>
      </c>
      <c r="P17" s="115">
        <f>$L$9/O17/24</f>
        <v>14.312218393851035</v>
      </c>
      <c r="Q17" s="116">
        <f>SUM($L$9:$L$10)/R17/24</f>
        <v>15.071169411107997</v>
      </c>
      <c r="R17" s="117">
        <f>SUM(O17:O18)</f>
        <v>0.08293981481481488</v>
      </c>
      <c r="S17" s="118">
        <f>SUM(N17:N18)+R17</f>
        <v>0.08842592592592585</v>
      </c>
      <c r="T17" s="119"/>
    </row>
    <row r="18" spans="1:20" s="120" customFormat="1" ht="23.25" customHeight="1">
      <c r="A18" s="104"/>
      <c r="B18" s="105"/>
      <c r="C18" s="106"/>
      <c r="D18" s="107"/>
      <c r="E18" s="43"/>
      <c r="F18" s="41"/>
      <c r="G18" s="107"/>
      <c r="H18" s="45"/>
      <c r="I18" s="108"/>
      <c r="J18" s="121">
        <v>2</v>
      </c>
      <c r="K18" s="122">
        <f>M17+$R$9</f>
        <v>0.5487847222222222</v>
      </c>
      <c r="L18" s="123">
        <v>0.5880555555555556</v>
      </c>
      <c r="M18" s="124">
        <v>0.5918981481481481</v>
      </c>
      <c r="N18" s="122">
        <f t="shared" si="0"/>
        <v>0.003842592592592564</v>
      </c>
      <c r="O18" s="125">
        <f t="shared" si="1"/>
        <v>0.039270833333333366</v>
      </c>
      <c r="P18" s="126">
        <f>$L$10/O18/24</f>
        <v>15.915119363395213</v>
      </c>
      <c r="Q18" s="116"/>
      <c r="R18" s="117"/>
      <c r="S18" s="118"/>
      <c r="T18" s="119"/>
    </row>
    <row r="19" spans="1:20" s="1" customFormat="1" ht="15.75" customHeight="1">
      <c r="A19" s="128" t="s">
        <v>92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0" customFormat="1" ht="23.25" customHeight="1">
      <c r="A20" s="104">
        <v>1</v>
      </c>
      <c r="B20" s="105">
        <v>1</v>
      </c>
      <c r="C20" s="106" t="s">
        <v>93</v>
      </c>
      <c r="D20" s="107" t="s">
        <v>94</v>
      </c>
      <c r="E20" s="43"/>
      <c r="F20" s="41" t="s">
        <v>95</v>
      </c>
      <c r="G20" s="56" t="s">
        <v>96</v>
      </c>
      <c r="H20" s="45" t="s">
        <v>97</v>
      </c>
      <c r="I20" s="46" t="s">
        <v>31</v>
      </c>
      <c r="J20" s="109">
        <v>1</v>
      </c>
      <c r="K20" s="110">
        <v>0.4826388888888889</v>
      </c>
      <c r="L20" s="111">
        <v>0.5262731481481482</v>
      </c>
      <c r="M20" s="112">
        <v>0.5271064814814815</v>
      </c>
      <c r="N20" s="113">
        <f t="shared" si="0"/>
        <v>0.0008333333333333526</v>
      </c>
      <c r="O20" s="114">
        <f t="shared" si="1"/>
        <v>0.04363425925925929</v>
      </c>
      <c r="P20" s="115">
        <f>$L$9/O20/24</f>
        <v>14.323607427055693</v>
      </c>
      <c r="Q20" s="116">
        <f>SUM($L$9:$L$10)/R20/24</f>
        <v>14.933628318584077</v>
      </c>
      <c r="R20" s="117">
        <f>SUM(O20:O21)</f>
        <v>0.08370370370370367</v>
      </c>
      <c r="S20" s="118">
        <f>SUM(N20:N21)+R20</f>
        <v>0.08678240740740734</v>
      </c>
      <c r="T20" s="119"/>
    </row>
    <row r="21" spans="1:20" s="120" customFormat="1" ht="23.25" customHeight="1">
      <c r="A21" s="104"/>
      <c r="B21" s="105"/>
      <c r="C21" s="106"/>
      <c r="D21" s="107"/>
      <c r="E21" s="43"/>
      <c r="F21" s="41"/>
      <c r="G21" s="56"/>
      <c r="H21" s="45"/>
      <c r="I21" s="46"/>
      <c r="J21" s="121">
        <v>2</v>
      </c>
      <c r="K21" s="122">
        <f>M20+$R$9</f>
        <v>0.5479398148148149</v>
      </c>
      <c r="L21" s="124">
        <v>0.5880092592592593</v>
      </c>
      <c r="M21" s="124">
        <v>0.5902546296296296</v>
      </c>
      <c r="N21" s="122">
        <f t="shared" si="0"/>
        <v>0.0022453703703703143</v>
      </c>
      <c r="O21" s="125">
        <f t="shared" si="1"/>
        <v>0.04006944444444438</v>
      </c>
      <c r="P21" s="126">
        <f>$L$10/O21/24</f>
        <v>15.597920277296387</v>
      </c>
      <c r="Q21" s="116"/>
      <c r="R21" s="117"/>
      <c r="S21" s="118"/>
      <c r="T21" s="119"/>
    </row>
    <row r="22" spans="1:20" s="120" customFormat="1" ht="23.25" customHeight="1">
      <c r="A22" s="104">
        <v>2</v>
      </c>
      <c r="B22" s="105">
        <v>3</v>
      </c>
      <c r="C22" s="41" t="s">
        <v>98</v>
      </c>
      <c r="D22" s="107" t="s">
        <v>99</v>
      </c>
      <c r="E22" s="43"/>
      <c r="F22" s="41" t="s">
        <v>100</v>
      </c>
      <c r="G22" s="107" t="s">
        <v>80</v>
      </c>
      <c r="H22" s="45" t="s">
        <v>30</v>
      </c>
      <c r="I22" s="46" t="s">
        <v>31</v>
      </c>
      <c r="J22" s="109">
        <v>1</v>
      </c>
      <c r="K22" s="110">
        <v>0.4791666666666667</v>
      </c>
      <c r="L22" s="111">
        <v>0.5202777777777777</v>
      </c>
      <c r="M22" s="112">
        <v>0.5225347222222222</v>
      </c>
      <c r="N22" s="113">
        <f t="shared" si="0"/>
        <v>0.002256944444444464</v>
      </c>
      <c r="O22" s="114">
        <f t="shared" si="1"/>
        <v>0.04111111111111104</v>
      </c>
      <c r="P22" s="115">
        <f>$L$9/O22/24</f>
        <v>15.202702702702728</v>
      </c>
      <c r="Q22" s="116">
        <f>SUM($L$9:$L$10)/R22/24</f>
        <v>15.187737308395462</v>
      </c>
      <c r="R22" s="117">
        <f>SUM(O22:O23)</f>
        <v>0.08230324074074064</v>
      </c>
      <c r="S22" s="118">
        <f>SUM(N22:N23)+R22</f>
        <v>0.08880787037037036</v>
      </c>
      <c r="T22" s="119"/>
    </row>
    <row r="23" spans="1:20" s="120" customFormat="1" ht="23.25" customHeight="1">
      <c r="A23" s="104"/>
      <c r="B23" s="105"/>
      <c r="C23" s="41"/>
      <c r="D23" s="107"/>
      <c r="E23" s="43"/>
      <c r="F23" s="41"/>
      <c r="G23" s="107"/>
      <c r="H23" s="45"/>
      <c r="I23" s="46"/>
      <c r="J23" s="121">
        <v>2</v>
      </c>
      <c r="K23" s="122">
        <f>M22+$R$9</f>
        <v>0.5433680555555556</v>
      </c>
      <c r="L23" s="123">
        <v>0.5845601851851852</v>
      </c>
      <c r="M23" s="124">
        <v>0.5888078703703704</v>
      </c>
      <c r="N23" s="122">
        <f t="shared" si="0"/>
        <v>0.004247685185185257</v>
      </c>
      <c r="O23" s="125">
        <f t="shared" si="1"/>
        <v>0.04119212962962959</v>
      </c>
      <c r="P23" s="126">
        <f>$L$10/O23/24</f>
        <v>15.172801348693467</v>
      </c>
      <c r="Q23" s="116"/>
      <c r="R23" s="117"/>
      <c r="S23" s="118"/>
      <c r="T23" s="119"/>
    </row>
    <row r="24" ht="33.75" customHeight="1">
      <c r="A24" s="127"/>
    </row>
    <row r="25" spans="1:18" s="1" customFormat="1" ht="30" customHeight="1">
      <c r="A25" s="71"/>
      <c r="B25" s="71"/>
      <c r="D25" s="71"/>
      <c r="F25" s="71" t="s">
        <v>47</v>
      </c>
      <c r="G25" s="72"/>
      <c r="J25" s="1" t="s">
        <v>48</v>
      </c>
      <c r="M25" s="71"/>
      <c r="N25" s="71"/>
      <c r="O25" s="71"/>
      <c r="P25" s="71"/>
      <c r="Q25" s="71"/>
      <c r="R25" s="71"/>
    </row>
    <row r="26" spans="1:18" s="1" customFormat="1" ht="30" customHeight="1">
      <c r="A26" s="71"/>
      <c r="B26" s="71"/>
      <c r="D26" s="71"/>
      <c r="F26" s="71" t="s">
        <v>49</v>
      </c>
      <c r="G26" s="72"/>
      <c r="J26" s="71" t="s">
        <v>50</v>
      </c>
      <c r="K26" s="71"/>
      <c r="L26" s="71"/>
      <c r="M26" s="71"/>
      <c r="N26" s="71"/>
      <c r="O26" s="71"/>
      <c r="P26" s="71"/>
      <c r="Q26" s="71"/>
      <c r="R26" s="71"/>
    </row>
    <row r="27" ht="21" customHeight="1"/>
    <row r="28" ht="21" customHeight="1"/>
    <row r="29" ht="30" customHeight="1"/>
    <row r="30" ht="30" customHeight="1"/>
  </sheetData>
  <sheetProtection selectLockedCells="1" selectUnlockedCells="1"/>
  <mergeCells count="85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Q17:Q18"/>
    <mergeCell ref="R17:R18"/>
    <mergeCell ref="S17:S18"/>
    <mergeCell ref="T17:T18"/>
    <mergeCell ref="A19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</mergeCells>
  <conditionalFormatting sqref="N13:N18 N20:N23">
    <cfRule type="cellIs" priority="1" dxfId="0" operator="greaterThan" stopIfTrue="1">
      <formula>0.0138888888888889</formula>
    </cfRule>
  </conditionalFormatting>
  <conditionalFormatting sqref="P13:Q18 P20:Q23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1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zoomScale="90" zoomScaleNormal="90" zoomScaleSheetLayoutView="70" workbookViewId="0" topLeftCell="A7">
      <selection activeCell="F26" sqref="F26"/>
    </sheetView>
  </sheetViews>
  <sheetFormatPr defaultColWidth="9.140625" defaultRowHeight="15"/>
  <cols>
    <col min="1" max="1" width="3.7109375" style="6" customWidth="1"/>
    <col min="2" max="2" width="7.00390625" style="6" customWidth="1"/>
    <col min="3" max="3" width="15.7109375" style="6" customWidth="1"/>
    <col min="4" max="4" width="7.7109375" style="6" customWidth="1"/>
    <col min="5" max="5" width="0" style="6" hidden="1" customWidth="1"/>
    <col min="6" max="6" width="24.28125" style="6" customWidth="1"/>
    <col min="7" max="7" width="7.7109375" style="6" customWidth="1"/>
    <col min="8" max="8" width="16.7109375" style="6" customWidth="1"/>
    <col min="9" max="9" width="16.421875" style="6" customWidth="1"/>
    <col min="10" max="10" width="3.7109375" style="6" customWidth="1"/>
    <col min="11" max="11" width="9.7109375" style="6" customWidth="1"/>
    <col min="12" max="12" width="10.7109375" style="6" customWidth="1"/>
    <col min="13" max="13" width="10.421875" style="6" customWidth="1"/>
    <col min="14" max="17" width="9.7109375" style="6" customWidth="1"/>
    <col min="18" max="18" width="11.140625" style="6" customWidth="1"/>
    <col min="19" max="19" width="9.7109375" style="6" customWidth="1"/>
    <col min="20" max="20" width="7.7109375" style="6" customWidth="1"/>
    <col min="21" max="16384" width="9.140625" style="6" customWidth="1"/>
  </cols>
  <sheetData>
    <row r="1" spans="1:38" s="74" customFormat="1" ht="12.75" hidden="1">
      <c r="A1" s="73" t="s">
        <v>51</v>
      </c>
      <c r="C1" s="75"/>
      <c r="D1" s="73" t="s">
        <v>52</v>
      </c>
      <c r="E1" s="75"/>
      <c r="F1" s="75"/>
      <c r="G1" s="73" t="s">
        <v>53</v>
      </c>
      <c r="J1" s="75"/>
      <c r="K1" s="75"/>
      <c r="L1" s="75"/>
      <c r="M1" s="75"/>
      <c r="N1" s="75"/>
      <c r="O1" s="75"/>
      <c r="P1" s="73" t="s">
        <v>54</v>
      </c>
      <c r="Q1" s="73" t="s">
        <v>55</v>
      </c>
      <c r="R1" s="73"/>
      <c r="S1" s="73" t="s">
        <v>56</v>
      </c>
      <c r="V1" s="7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L1" s="78"/>
    </row>
    <row r="2" spans="1:20" s="4" customFormat="1" ht="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30" customHeight="1">
      <c r="A3" s="5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0" customFormat="1" ht="15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3" customFormat="1" ht="15.75" customHeight="1">
      <c r="A6" s="11" t="s">
        <v>101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3" customFormat="1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7" customFormat="1" ht="15" customHeight="1">
      <c r="A8" s="14" t="s">
        <v>4</v>
      </c>
      <c r="B8" s="12"/>
      <c r="C8" s="15"/>
      <c r="D8" s="15"/>
      <c r="E8" s="15"/>
      <c r="F8" s="15"/>
      <c r="G8" s="15"/>
      <c r="H8" s="16"/>
      <c r="I8" s="12"/>
      <c r="J8" s="12"/>
      <c r="K8" s="12"/>
      <c r="L8" s="12"/>
      <c r="M8" s="12"/>
      <c r="N8" s="12"/>
      <c r="O8" s="12"/>
      <c r="P8" s="12"/>
      <c r="Q8" s="12"/>
      <c r="S8" s="12"/>
      <c r="T8" s="18" t="s">
        <v>5</v>
      </c>
    </row>
    <row r="9" spans="1:20" s="92" customFormat="1" ht="15" customHeight="1">
      <c r="A9" s="79" t="s">
        <v>6</v>
      </c>
      <c r="B9" s="80" t="s">
        <v>7</v>
      </c>
      <c r="C9" s="81" t="s">
        <v>58</v>
      </c>
      <c r="D9" s="82" t="s">
        <v>9</v>
      </c>
      <c r="E9" s="83" t="s">
        <v>59</v>
      </c>
      <c r="F9" s="81" t="s">
        <v>10</v>
      </c>
      <c r="G9" s="82" t="s">
        <v>9</v>
      </c>
      <c r="H9" s="82" t="s">
        <v>11</v>
      </c>
      <c r="I9" s="82" t="s">
        <v>12</v>
      </c>
      <c r="J9" s="83" t="s">
        <v>60</v>
      </c>
      <c r="K9" s="84" t="s">
        <v>13</v>
      </c>
      <c r="L9" s="85">
        <v>20</v>
      </c>
      <c r="M9" s="86" t="s">
        <v>14</v>
      </c>
      <c r="N9" s="87" t="s">
        <v>15</v>
      </c>
      <c r="O9" s="87"/>
      <c r="P9" s="86">
        <v>1</v>
      </c>
      <c r="Q9" s="88" t="s">
        <v>16</v>
      </c>
      <c r="R9" s="89">
        <v>0.020833333333333332</v>
      </c>
      <c r="S9" s="90" t="s">
        <v>17</v>
      </c>
      <c r="T9" s="91" t="s">
        <v>18</v>
      </c>
    </row>
    <row r="10" spans="1:20" s="92" customFormat="1" ht="15" customHeight="1">
      <c r="A10" s="79"/>
      <c r="B10" s="80"/>
      <c r="C10" s="81"/>
      <c r="D10" s="82"/>
      <c r="E10" s="83"/>
      <c r="F10" s="81"/>
      <c r="G10" s="82"/>
      <c r="H10" s="82"/>
      <c r="I10" s="82"/>
      <c r="J10" s="83"/>
      <c r="K10" s="93" t="s">
        <v>61</v>
      </c>
      <c r="L10" s="94">
        <v>20</v>
      </c>
      <c r="M10" s="95" t="s">
        <v>14</v>
      </c>
      <c r="N10" s="96"/>
      <c r="O10" s="96"/>
      <c r="P10" s="95"/>
      <c r="Q10" s="97"/>
      <c r="R10" s="98"/>
      <c r="S10" s="90"/>
      <c r="T10" s="91"/>
    </row>
    <row r="11" spans="1:20" s="92" customFormat="1" ht="39.75" customHeight="1">
      <c r="A11" s="79"/>
      <c r="B11" s="80"/>
      <c r="C11" s="81"/>
      <c r="D11" s="82"/>
      <c r="E11" s="83"/>
      <c r="F11" s="81"/>
      <c r="G11" s="82"/>
      <c r="H11" s="82"/>
      <c r="I11" s="82"/>
      <c r="J11" s="83"/>
      <c r="K11" s="99" t="s">
        <v>19</v>
      </c>
      <c r="L11" s="100" t="s">
        <v>20</v>
      </c>
      <c r="M11" s="101" t="s">
        <v>21</v>
      </c>
      <c r="N11" s="101" t="s">
        <v>22</v>
      </c>
      <c r="O11" s="101" t="s">
        <v>23</v>
      </c>
      <c r="P11" s="102" t="s">
        <v>24</v>
      </c>
      <c r="Q11" s="102" t="s">
        <v>25</v>
      </c>
      <c r="R11" s="103" t="s">
        <v>26</v>
      </c>
      <c r="S11" s="90"/>
      <c r="T11" s="91"/>
    </row>
    <row r="12" spans="1:20" s="1" customFormat="1" ht="15.75" customHeight="1">
      <c r="A12" s="128" t="s">
        <v>102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20" customFormat="1" ht="23.25" customHeight="1">
      <c r="A13" s="131">
        <v>1</v>
      </c>
      <c r="B13" s="105">
        <v>75</v>
      </c>
      <c r="C13" s="106" t="s">
        <v>103</v>
      </c>
      <c r="D13" s="42" t="s">
        <v>104</v>
      </c>
      <c r="E13" s="43"/>
      <c r="F13" s="41" t="s">
        <v>105</v>
      </c>
      <c r="G13" s="56" t="s">
        <v>106</v>
      </c>
      <c r="H13" s="45" t="s">
        <v>107</v>
      </c>
      <c r="I13" s="46" t="s">
        <v>108</v>
      </c>
      <c r="J13" s="109">
        <v>1</v>
      </c>
      <c r="K13" s="110">
        <v>0.5361111111111111</v>
      </c>
      <c r="L13" s="111">
        <v>0.590949074074074</v>
      </c>
      <c r="M13" s="112">
        <v>0.5953356481481481</v>
      </c>
      <c r="N13" s="113">
        <f>M13-L13</f>
        <v>0.004386574074074057</v>
      </c>
      <c r="O13" s="114">
        <f>L13-K13</f>
        <v>0.05483796296296295</v>
      </c>
      <c r="P13" s="115">
        <f>$L$9/O13/24</f>
        <v>15.1962853524694</v>
      </c>
      <c r="Q13" s="116">
        <f>SUM($L$9:$L$10)/R13/24</f>
        <v>15.091175854118637</v>
      </c>
      <c r="R13" s="117">
        <f>SUM(O13:O14)</f>
        <v>0.1104398148148148</v>
      </c>
      <c r="S13" s="118">
        <f>SUM(N13:N14)+R13</f>
        <v>0.11777777777777765</v>
      </c>
      <c r="T13" s="119">
        <v>3</v>
      </c>
    </row>
    <row r="14" spans="1:20" s="120" customFormat="1" ht="23.25" customHeight="1">
      <c r="A14" s="131"/>
      <c r="B14" s="105"/>
      <c r="C14" s="106"/>
      <c r="D14" s="42"/>
      <c r="E14" s="43"/>
      <c r="F14" s="41"/>
      <c r="G14" s="56"/>
      <c r="H14" s="45"/>
      <c r="I14" s="46"/>
      <c r="J14" s="121">
        <v>2</v>
      </c>
      <c r="K14" s="122">
        <f>M13+$R$9</f>
        <v>0.6161689814814815</v>
      </c>
      <c r="L14" s="123">
        <v>0.6717708333333333</v>
      </c>
      <c r="M14" s="124">
        <v>0.6747222222222221</v>
      </c>
      <c r="N14" s="122">
        <f>M14-L14</f>
        <v>0.002951388888888795</v>
      </c>
      <c r="O14" s="125">
        <f>L14-K14</f>
        <v>0.05560185185185185</v>
      </c>
      <c r="P14" s="126">
        <f>$L$10/O14/24</f>
        <v>14.98751040799334</v>
      </c>
      <c r="Q14" s="116"/>
      <c r="R14" s="117"/>
      <c r="S14" s="118"/>
      <c r="T14" s="119"/>
    </row>
    <row r="15" spans="1:20" s="120" customFormat="1" ht="23.25" customHeight="1">
      <c r="A15" s="131">
        <v>2</v>
      </c>
      <c r="B15" s="105">
        <v>71</v>
      </c>
      <c r="C15" s="106" t="s">
        <v>109</v>
      </c>
      <c r="D15" s="132" t="s">
        <v>110</v>
      </c>
      <c r="E15" s="43"/>
      <c r="F15" s="41" t="s">
        <v>111</v>
      </c>
      <c r="G15" s="56" t="s">
        <v>112</v>
      </c>
      <c r="H15" s="45" t="s">
        <v>113</v>
      </c>
      <c r="I15" s="108" t="s">
        <v>31</v>
      </c>
      <c r="J15" s="109">
        <v>1</v>
      </c>
      <c r="K15" s="110">
        <v>0.46875</v>
      </c>
      <c r="L15" s="111">
        <v>0.5285763888888889</v>
      </c>
      <c r="M15" s="112">
        <v>0.5297800925925926</v>
      </c>
      <c r="N15" s="113">
        <f aca="true" t="shared" si="0" ref="N15:N25">M15-L15</f>
        <v>0.0012037037037037068</v>
      </c>
      <c r="O15" s="114">
        <f aca="true" t="shared" si="1" ref="O15:O25">L15-K15</f>
        <v>0.059826388888888915</v>
      </c>
      <c r="P15" s="115">
        <f>$L$9/O15/24</f>
        <v>13.929193267556583</v>
      </c>
      <c r="Q15" s="116">
        <f>SUM($L$9:$L$10)/R15/24</f>
        <v>14.39136518089147</v>
      </c>
      <c r="R15" s="117">
        <f>SUM(O15:O16)</f>
        <v>0.11581018518518515</v>
      </c>
      <c r="S15" s="118">
        <f>SUM(N15:N16)+R15</f>
        <v>0.12003472222222222</v>
      </c>
      <c r="T15" s="119" t="s">
        <v>114</v>
      </c>
    </row>
    <row r="16" spans="1:20" s="120" customFormat="1" ht="23.25" customHeight="1">
      <c r="A16" s="131"/>
      <c r="B16" s="105"/>
      <c r="C16" s="106"/>
      <c r="D16" s="132"/>
      <c r="E16" s="43"/>
      <c r="F16" s="41"/>
      <c r="G16" s="56"/>
      <c r="H16" s="45"/>
      <c r="I16" s="108"/>
      <c r="J16" s="121">
        <v>2</v>
      </c>
      <c r="K16" s="122">
        <f>M15+$R$9</f>
        <v>0.550613425925926</v>
      </c>
      <c r="L16" s="123">
        <v>0.6065972222222222</v>
      </c>
      <c r="M16" s="124">
        <v>0.6096180555555556</v>
      </c>
      <c r="N16" s="122">
        <f t="shared" si="0"/>
        <v>0.0030208333333333615</v>
      </c>
      <c r="O16" s="125">
        <f t="shared" si="1"/>
        <v>0.05598379629629624</v>
      </c>
      <c r="P16" s="126">
        <f>$L$10/O16/24</f>
        <v>14.885259458341963</v>
      </c>
      <c r="Q16" s="116"/>
      <c r="R16" s="117"/>
      <c r="S16" s="118"/>
      <c r="T16" s="119"/>
    </row>
    <row r="17" spans="1:20" s="120" customFormat="1" ht="23.25" customHeight="1">
      <c r="A17" s="131">
        <v>3</v>
      </c>
      <c r="B17" s="105">
        <v>72</v>
      </c>
      <c r="C17" s="41" t="s">
        <v>115</v>
      </c>
      <c r="D17" s="133" t="s">
        <v>116</v>
      </c>
      <c r="E17" s="43"/>
      <c r="F17" s="134" t="s">
        <v>117</v>
      </c>
      <c r="G17" s="107" t="s">
        <v>118</v>
      </c>
      <c r="H17" s="135" t="s">
        <v>119</v>
      </c>
      <c r="I17" s="136" t="s">
        <v>120</v>
      </c>
      <c r="J17" s="109">
        <v>1</v>
      </c>
      <c r="K17" s="110">
        <v>0.5243055555555556</v>
      </c>
      <c r="L17" s="111">
        <v>0.5878587962962963</v>
      </c>
      <c r="M17" s="112">
        <v>0.5928935185185186</v>
      </c>
      <c r="N17" s="113">
        <f>M17-L17</f>
        <v>0.005034722222222232</v>
      </c>
      <c r="O17" s="114">
        <f>L17-K17</f>
        <v>0.06355324074074076</v>
      </c>
      <c r="P17" s="115">
        <f>$L$9/O17/24</f>
        <v>13.112365689309776</v>
      </c>
      <c r="Q17" s="116">
        <f>SUM($L$9:$L$10)/R17/24</f>
        <v>14.052893529813614</v>
      </c>
      <c r="R17" s="117">
        <f>SUM(O17:O18)</f>
        <v>0.11859953703703696</v>
      </c>
      <c r="S17" s="118">
        <f>SUM(N17:N18)+R17</f>
        <v>0.12766203703703694</v>
      </c>
      <c r="T17" s="119" t="s">
        <v>114</v>
      </c>
    </row>
    <row r="18" spans="1:20" s="120" customFormat="1" ht="23.25" customHeight="1">
      <c r="A18" s="131"/>
      <c r="B18" s="105"/>
      <c r="C18" s="41"/>
      <c r="D18" s="133"/>
      <c r="E18" s="43"/>
      <c r="F18" s="134"/>
      <c r="G18" s="107"/>
      <c r="H18" s="135"/>
      <c r="I18" s="136"/>
      <c r="J18" s="121">
        <v>2</v>
      </c>
      <c r="K18" s="122">
        <f>M17+$R$9</f>
        <v>0.6137268518518519</v>
      </c>
      <c r="L18" s="123">
        <v>0.6687731481481481</v>
      </c>
      <c r="M18" s="124">
        <v>0.6728009259259259</v>
      </c>
      <c r="N18" s="122">
        <f>M18-L18</f>
        <v>0.004027777777777741</v>
      </c>
      <c r="O18" s="125">
        <f>L18-K18</f>
        <v>0.055046296296296204</v>
      </c>
      <c r="P18" s="126">
        <f>$L$10/O18/24</f>
        <v>15.13877207737597</v>
      </c>
      <c r="Q18" s="116"/>
      <c r="R18" s="117"/>
      <c r="S18" s="118"/>
      <c r="T18" s="119"/>
    </row>
    <row r="19" spans="1:20" s="120" customFormat="1" ht="23.25" customHeight="1">
      <c r="A19" s="131">
        <v>4</v>
      </c>
      <c r="B19" s="105">
        <v>73</v>
      </c>
      <c r="C19" s="106" t="s">
        <v>121</v>
      </c>
      <c r="D19" s="107" t="s">
        <v>80</v>
      </c>
      <c r="E19" s="43"/>
      <c r="F19" s="41" t="s">
        <v>122</v>
      </c>
      <c r="G19" s="42" t="s">
        <v>123</v>
      </c>
      <c r="H19" s="45" t="s">
        <v>119</v>
      </c>
      <c r="I19" s="46" t="s">
        <v>120</v>
      </c>
      <c r="J19" s="109">
        <v>1</v>
      </c>
      <c r="K19" s="110">
        <v>0.5243055555555556</v>
      </c>
      <c r="L19" s="111">
        <v>0.5879282407407408</v>
      </c>
      <c r="M19" s="112">
        <v>0.5930902777777778</v>
      </c>
      <c r="N19" s="113">
        <f>M19-L19</f>
        <v>0.005162037037036993</v>
      </c>
      <c r="O19" s="114">
        <f>L19-K19</f>
        <v>0.06362268518518521</v>
      </c>
      <c r="P19" s="115">
        <f>$L$9/O19/24</f>
        <v>13.098053483718386</v>
      </c>
      <c r="Q19" s="116">
        <f>SUM($L$9:$L$10)/R19/24</f>
        <v>14.073494917904625</v>
      </c>
      <c r="R19" s="117">
        <f>SUM(O19:O20)</f>
        <v>0.11842592592592582</v>
      </c>
      <c r="S19" s="118">
        <f>SUM(N19:N20)+R19</f>
        <v>0.13115740740740733</v>
      </c>
      <c r="T19" s="119" t="s">
        <v>114</v>
      </c>
    </row>
    <row r="20" spans="1:20" s="120" customFormat="1" ht="23.25" customHeight="1">
      <c r="A20" s="131"/>
      <c r="B20" s="105"/>
      <c r="C20" s="106"/>
      <c r="D20" s="107"/>
      <c r="E20" s="43"/>
      <c r="F20" s="41"/>
      <c r="G20" s="42"/>
      <c r="H20" s="45"/>
      <c r="I20" s="46"/>
      <c r="J20" s="121">
        <v>2</v>
      </c>
      <c r="K20" s="122">
        <f>M19+$R$9</f>
        <v>0.6139236111111112</v>
      </c>
      <c r="L20" s="123">
        <v>0.6687268518518518</v>
      </c>
      <c r="M20" s="124">
        <v>0.6762962962962963</v>
      </c>
      <c r="N20" s="122">
        <f>M20-L20</f>
        <v>0.0075694444444445175</v>
      </c>
      <c r="O20" s="125">
        <f>L20-K20</f>
        <v>0.05480324074074061</v>
      </c>
      <c r="P20" s="126">
        <f>$L$10/O20/24</f>
        <v>15.205913410770892</v>
      </c>
      <c r="Q20" s="116"/>
      <c r="R20" s="117"/>
      <c r="S20" s="118"/>
      <c r="T20" s="119"/>
    </row>
    <row r="21" spans="1:20" s="1" customFormat="1" ht="15.75" customHeight="1">
      <c r="A21" s="128" t="s">
        <v>124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20" customFormat="1" ht="23.25" customHeight="1">
      <c r="A22" s="131">
        <v>1</v>
      </c>
      <c r="B22" s="105">
        <v>70</v>
      </c>
      <c r="C22" s="41" t="s">
        <v>125</v>
      </c>
      <c r="D22" s="107" t="s">
        <v>126</v>
      </c>
      <c r="E22" s="43"/>
      <c r="F22" s="137" t="s">
        <v>127</v>
      </c>
      <c r="G22" s="138" t="s">
        <v>128</v>
      </c>
      <c r="H22" s="139" t="s">
        <v>129</v>
      </c>
      <c r="I22" s="140" t="s">
        <v>130</v>
      </c>
      <c r="J22" s="109">
        <v>1</v>
      </c>
      <c r="K22" s="110">
        <v>0.46875</v>
      </c>
      <c r="L22" s="111">
        <v>0.528599537037037</v>
      </c>
      <c r="M22" s="112">
        <v>0.5303240740740741</v>
      </c>
      <c r="N22" s="113">
        <f t="shared" si="0"/>
        <v>0.0017245370370371216</v>
      </c>
      <c r="O22" s="114">
        <f t="shared" si="1"/>
        <v>0.05984953703703699</v>
      </c>
      <c r="P22" s="115">
        <f>$L$9/O22/24</f>
        <v>13.923805840263014</v>
      </c>
      <c r="Q22" s="116">
        <f>SUM($L$9:$L$10)/R22/24</f>
        <v>14.41441441441443</v>
      </c>
      <c r="R22" s="117">
        <f>SUM(O22:O23)</f>
        <v>0.11562499999999987</v>
      </c>
      <c r="S22" s="118">
        <f>SUM(N22:N23)+R22</f>
        <v>0.12332175925925926</v>
      </c>
      <c r="T22" s="119"/>
    </row>
    <row r="23" spans="1:20" s="120" customFormat="1" ht="23.25" customHeight="1">
      <c r="A23" s="131"/>
      <c r="B23" s="105"/>
      <c r="C23" s="41"/>
      <c r="D23" s="107"/>
      <c r="E23" s="43"/>
      <c r="F23" s="137" t="s">
        <v>131</v>
      </c>
      <c r="G23" s="138"/>
      <c r="H23" s="139" t="s">
        <v>129</v>
      </c>
      <c r="I23" s="140" t="s">
        <v>132</v>
      </c>
      <c r="J23" s="121">
        <v>2</v>
      </c>
      <c r="K23" s="122">
        <f>M22+$R$9</f>
        <v>0.5511574074074075</v>
      </c>
      <c r="L23" s="123">
        <v>0.6069328703703704</v>
      </c>
      <c r="M23" s="124">
        <v>0.6129050925925926</v>
      </c>
      <c r="N23" s="122">
        <f t="shared" si="0"/>
        <v>0.005972222222222268</v>
      </c>
      <c r="O23" s="125">
        <f t="shared" si="1"/>
        <v>0.055775462962962874</v>
      </c>
      <c r="P23" s="126">
        <f>$L$10/O23/24</f>
        <v>14.940859099398239</v>
      </c>
      <c r="Q23" s="116"/>
      <c r="R23" s="117"/>
      <c r="S23" s="118"/>
      <c r="T23" s="119"/>
    </row>
    <row r="24" spans="1:20" s="120" customFormat="1" ht="23.25" customHeight="1">
      <c r="A24" s="131">
        <v>2</v>
      </c>
      <c r="B24" s="105">
        <v>74</v>
      </c>
      <c r="C24" s="106" t="s">
        <v>133</v>
      </c>
      <c r="D24" s="107" t="s">
        <v>80</v>
      </c>
      <c r="E24" s="43"/>
      <c r="F24" s="41" t="s">
        <v>134</v>
      </c>
      <c r="G24" s="107" t="s">
        <v>135</v>
      </c>
      <c r="H24" s="45" t="s">
        <v>136</v>
      </c>
      <c r="I24" s="46" t="s">
        <v>137</v>
      </c>
      <c r="J24" s="109">
        <v>1</v>
      </c>
      <c r="K24" s="110">
        <v>0.5361111111111111</v>
      </c>
      <c r="L24" s="111">
        <v>0.5909606481481481</v>
      </c>
      <c r="M24" s="112">
        <v>0.6015856481481482</v>
      </c>
      <c r="N24" s="113">
        <f t="shared" si="0"/>
        <v>0.010625000000000107</v>
      </c>
      <c r="O24" s="114">
        <f t="shared" si="1"/>
        <v>0.05484953703703699</v>
      </c>
      <c r="P24" s="115">
        <f>$L$9/O24/24</f>
        <v>15.193078708588324</v>
      </c>
      <c r="Q24" s="116">
        <f>SUM($L$9:$L$10)/R24/24</f>
        <v>13.808975834292303</v>
      </c>
      <c r="R24" s="117">
        <f>SUM(O24:O25)</f>
        <v>0.12069444444444433</v>
      </c>
      <c r="S24" s="118">
        <f>SUM(N24:N25)+R24</f>
        <v>0.1368287037037037</v>
      </c>
      <c r="T24" s="119"/>
    </row>
    <row r="25" spans="1:20" s="120" customFormat="1" ht="23.25" customHeight="1">
      <c r="A25" s="131"/>
      <c r="B25" s="105"/>
      <c r="C25" s="106"/>
      <c r="D25" s="107"/>
      <c r="E25" s="43"/>
      <c r="F25" s="41"/>
      <c r="G25" s="107"/>
      <c r="H25" s="45"/>
      <c r="I25" s="46"/>
      <c r="J25" s="121">
        <v>2</v>
      </c>
      <c r="K25" s="122">
        <f>M24+$R$9</f>
        <v>0.6224189814814816</v>
      </c>
      <c r="L25" s="123">
        <v>0.6882638888888889</v>
      </c>
      <c r="M25" s="124">
        <v>0.6937731481481482</v>
      </c>
      <c r="N25" s="122">
        <f t="shared" si="0"/>
        <v>0.005509259259259269</v>
      </c>
      <c r="O25" s="125">
        <f t="shared" si="1"/>
        <v>0.06584490740740734</v>
      </c>
      <c r="P25" s="126">
        <f>$L$10/O25/24</f>
        <v>12.656002812445083</v>
      </c>
      <c r="Q25" s="116"/>
      <c r="R25" s="117"/>
      <c r="S25" s="118"/>
      <c r="T25" s="119"/>
    </row>
    <row r="26" ht="32.25" customHeight="1">
      <c r="A26" s="141"/>
    </row>
    <row r="27" spans="1:18" s="1" customFormat="1" ht="30" customHeight="1">
      <c r="A27" s="71"/>
      <c r="B27" s="71"/>
      <c r="D27" s="71"/>
      <c r="F27" s="71" t="s">
        <v>47</v>
      </c>
      <c r="G27" s="72"/>
      <c r="J27" s="1" t="s">
        <v>48</v>
      </c>
      <c r="M27" s="71"/>
      <c r="N27" s="71"/>
      <c r="O27" s="71"/>
      <c r="P27" s="71"/>
      <c r="Q27" s="71"/>
      <c r="R27" s="71"/>
    </row>
    <row r="28" spans="1:18" s="1" customFormat="1" ht="30" customHeight="1">
      <c r="A28" s="71"/>
      <c r="B28" s="71"/>
      <c r="D28" s="71"/>
      <c r="F28" s="71" t="s">
        <v>49</v>
      </c>
      <c r="G28" s="72"/>
      <c r="J28" s="71" t="s">
        <v>50</v>
      </c>
      <c r="K28" s="71"/>
      <c r="L28" s="71"/>
      <c r="M28" s="71"/>
      <c r="N28" s="71"/>
      <c r="O28" s="71"/>
      <c r="P28" s="71"/>
      <c r="Q28" s="71"/>
      <c r="R28" s="71"/>
    </row>
    <row r="29" ht="22.5" customHeight="1"/>
    <row r="30" ht="22.5" customHeight="1"/>
  </sheetData>
  <sheetProtection selectLockedCells="1" selectUnlockedCells="1"/>
  <mergeCells count="98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Q17:Q18"/>
    <mergeCell ref="R17:R18"/>
    <mergeCell ref="S17:S18"/>
    <mergeCell ref="T17:T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Q19:Q20"/>
    <mergeCell ref="R19:R20"/>
    <mergeCell ref="S19:S20"/>
    <mergeCell ref="T19:T20"/>
    <mergeCell ref="A21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Q24:Q25"/>
    <mergeCell ref="R24:R25"/>
    <mergeCell ref="S24:S25"/>
    <mergeCell ref="T24:T25"/>
  </mergeCells>
  <conditionalFormatting sqref="N13:N20 N22:N25">
    <cfRule type="cellIs" priority="1" dxfId="0" operator="greaterThan" stopIfTrue="1">
      <formula>0.0138888888888889</formula>
    </cfRule>
  </conditionalFormatting>
  <conditionalFormatting sqref="P13:P20 P22:P25 Q13 Q15:Q17 Q19:Q20 Q22 Q24:Q25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14-01-2017-all</dc:title>
  <dc:subject/>
  <dc:creator>Александр</dc:creator>
  <cp:keywords/>
  <dc:description/>
  <cp:lastModifiedBy/>
  <dcterms:created xsi:type="dcterms:W3CDTF">2017-01-16T08:39:35Z</dcterms:created>
  <dcterms:modified xsi:type="dcterms:W3CDTF">2017-01-16T09:25:13Z</dcterms:modified>
  <cp:category/>
  <cp:version/>
  <cp:contentType/>
  <cp:contentStatus/>
  <cp:revision>2</cp:revision>
</cp:coreProperties>
</file>