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29" activeTab="0"/>
  </bookViews>
  <sheets>
    <sheet name="ППюн" sheetId="1" r:id="rId1"/>
    <sheet name="Выбор" sheetId="2" r:id="rId2"/>
    <sheet name="ппд В" sheetId="3" r:id="rId3"/>
    <sheet name="мл 3-4" sheetId="4" r:id="rId4"/>
    <sheet name="Тест D" sheetId="5" r:id="rId5"/>
  </sheets>
  <definedNames>
    <definedName name="_xlnm.Print_Area" localSheetId="1">'Выбор'!$A$2:$Y$21</definedName>
    <definedName name="_xlnm.Print_Area" localSheetId="3">'мл 3-4'!$A$1:$Q$13</definedName>
    <definedName name="_xlnm.Print_Area" localSheetId="2">'ппд В'!$A$1:$X$29</definedName>
    <definedName name="_xlnm.Print_Area" localSheetId="0">'ППюн'!$A$1:$X$22</definedName>
    <definedName name="_xlnm.Print_Area" localSheetId="4">'Тест D'!$A$2:$W$19</definedName>
  </definedNames>
  <calcPr fullCalcOnLoad="1"/>
</workbook>
</file>

<file path=xl/sharedStrings.xml><?xml version="1.0" encoding="utf-8"?>
<sst xmlns="http://schemas.openxmlformats.org/spreadsheetml/2006/main" count="465" uniqueCount="187">
  <si>
    <t>ВСЕВОЛОЖСКИЕ КОННЫЕ ИГРЫ-2017, 2 этап
Муниципальные соревнования</t>
  </si>
  <si>
    <t>24 июня 2017 г.</t>
  </si>
  <si>
    <t>011235</t>
  </si>
  <si>
    <t>Зачет "Дети"</t>
  </si>
  <si>
    <t>Зачет "Открытый класс"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</si>
  <si>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</si>
  <si>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</si>
  <si>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М</t>
  </si>
  <si>
    <t>Всего баллов</t>
  </si>
  <si>
    <t>Всего %</t>
  </si>
  <si>
    <t>Вып.
норм.</t>
  </si>
  <si>
    <t>Баллы</t>
  </si>
  <si>
    <t>%</t>
  </si>
  <si>
    <t>C</t>
  </si>
  <si>
    <t>Тренер</t>
  </si>
  <si>
    <t>Сумма общих оценок</t>
  </si>
  <si>
    <t>Ошибки в схеме</t>
  </si>
  <si>
    <t>Прочие ошибки</t>
  </si>
  <si>
    <t>б/р</t>
  </si>
  <si>
    <t>2Ю</t>
  </si>
  <si>
    <t>Технические результаты</t>
  </si>
  <si>
    <t>-</t>
  </si>
  <si>
    <t>Езда по выбору</t>
  </si>
  <si>
    <t>Езда</t>
  </si>
  <si>
    <t>Калошина С.</t>
  </si>
  <si>
    <t>Предварительный Приз. Юноши</t>
  </si>
  <si>
    <t>Блюменталь Н.А. - 2К - Санкт-Петербург</t>
  </si>
  <si>
    <t>M</t>
  </si>
  <si>
    <t>Выездка</t>
  </si>
  <si>
    <t>№ лошади</t>
  </si>
  <si>
    <t>Рег.№</t>
  </si>
  <si>
    <t>Звание, разряд</t>
  </si>
  <si>
    <t>Владелец</t>
  </si>
  <si>
    <t>Команда, регион</t>
  </si>
  <si>
    <t>Главный судья</t>
  </si>
  <si>
    <t>Главный секретарь</t>
  </si>
  <si>
    <t>Место</t>
  </si>
  <si>
    <t>1Ю</t>
  </si>
  <si>
    <t>Кушнир М.</t>
  </si>
  <si>
    <t>Рейфельд Л.</t>
  </si>
  <si>
    <t>014698</t>
  </si>
  <si>
    <t>011716</t>
  </si>
  <si>
    <t>Ковалевская А.</t>
  </si>
  <si>
    <t>Мулкахайнен М.</t>
  </si>
  <si>
    <t>Мулкахайнен Н.</t>
  </si>
  <si>
    <t>ЗАО ПЗ "Приневское" / Ленинградская область</t>
  </si>
  <si>
    <t>ЗАО ПЗ
"Приневское"</t>
  </si>
  <si>
    <t>ЗАО ПЗ "Приневское"/
Санкт-Петербург</t>
  </si>
  <si>
    <t>011373</t>
  </si>
  <si>
    <t>Попова Л.</t>
  </si>
  <si>
    <t>008133</t>
  </si>
  <si>
    <t>041699</t>
  </si>
  <si>
    <t>016603</t>
  </si>
  <si>
    <t>Филиппова О.</t>
  </si>
  <si>
    <t>006919</t>
  </si>
  <si>
    <t>Слижевская К.</t>
  </si>
  <si>
    <t>044501</t>
  </si>
  <si>
    <t>010527</t>
  </si>
  <si>
    <t>Голубева О.</t>
  </si>
  <si>
    <t>011287</t>
  </si>
  <si>
    <t>Шабалина А.</t>
  </si>
  <si>
    <t>Рахмилевич О.</t>
  </si>
  <si>
    <t>Лукина Н.Д. - 1К - Санкт-Петербург</t>
  </si>
  <si>
    <t xml:space="preserve">Выездка </t>
  </si>
  <si>
    <t>Тест FEI 2009г. «Езда для 4-летних лошадей»</t>
  </si>
  <si>
    <t>13 мая 2017</t>
  </si>
  <si>
    <t>Рысь</t>
  </si>
  <si>
    <t>Шаг</t>
  </si>
  <si>
    <t>Галоп</t>
  </si>
  <si>
    <t>Подчинение</t>
  </si>
  <si>
    <t>Общее впечатление</t>
  </si>
  <si>
    <t>к-во ош.</t>
  </si>
  <si>
    <t>Сумма баллов</t>
  </si>
  <si>
    <t>Средний %</t>
  </si>
  <si>
    <t>Предварительный Приз В. Дети.</t>
  </si>
  <si>
    <t>Лоппер Н.</t>
  </si>
  <si>
    <t>Introductory Test D</t>
  </si>
  <si>
    <t>Кизимов М.</t>
  </si>
  <si>
    <t>010525</t>
  </si>
  <si>
    <r>
      <t>ПРАДО</t>
    </r>
    <r>
      <rPr>
        <sz val="8"/>
        <rFont val="Verdana"/>
        <family val="2"/>
      </rPr>
      <t>-10, мер., гнед., спорт. помесь, Полонез, Россия</t>
    </r>
  </si>
  <si>
    <t>ч/в / 
Санкт-Петербург</t>
  </si>
  <si>
    <r>
      <t xml:space="preserve">КРУГЛОВА 
</t>
    </r>
    <r>
      <rPr>
        <sz val="8"/>
        <rFont val="Verdana"/>
        <family val="2"/>
      </rPr>
      <t>Арина, 2004</t>
    </r>
  </si>
  <si>
    <t>006441</t>
  </si>
  <si>
    <t>Ворожцова О.</t>
  </si>
  <si>
    <t>Рупасова О.</t>
  </si>
  <si>
    <t>КСК "Исток" / 
Санкт-Петербург</t>
  </si>
  <si>
    <t>038399</t>
  </si>
  <si>
    <t>007479</t>
  </si>
  <si>
    <t>ЗАО ПЗ "Приневское"/
 Санкт-Петербург</t>
  </si>
  <si>
    <t>Ахмитшина Я.</t>
  </si>
  <si>
    <t>008799</t>
  </si>
  <si>
    <r>
      <t xml:space="preserve">КУКСЕНКО 
</t>
    </r>
    <r>
      <rPr>
        <sz val="8"/>
        <rFont val="Verdana"/>
        <family val="2"/>
      </rPr>
      <t>Дана, 2003</t>
    </r>
  </si>
  <si>
    <r>
      <t xml:space="preserve">МЕРКУЛОВА 
</t>
    </r>
    <r>
      <rPr>
        <sz val="8"/>
        <rFont val="Verdana"/>
        <family val="2"/>
      </rPr>
      <t>Вероника, 2003</t>
    </r>
  </si>
  <si>
    <r>
      <t xml:space="preserve">КОВАЛЕВСКАЯ 
</t>
    </r>
    <r>
      <rPr>
        <sz val="8"/>
        <rFont val="Verdana"/>
        <family val="2"/>
      </rPr>
      <t>Альбина, 1998</t>
    </r>
  </si>
  <si>
    <r>
      <t>МЕГАПОЛИС-</t>
    </r>
    <r>
      <rPr>
        <sz val="8"/>
        <rFont val="Verdana"/>
        <family val="2"/>
      </rPr>
      <t>10, мер., гнед., ганн., Покахонтас, КК "Прометей"</t>
    </r>
  </si>
  <si>
    <t>011822</t>
  </si>
  <si>
    <t>Макарова Е.</t>
  </si>
  <si>
    <r>
      <t xml:space="preserve">ШАБАЛИНА 
</t>
    </r>
    <r>
      <rPr>
        <sz val="8"/>
        <rFont val="Verdana"/>
        <family val="2"/>
      </rPr>
      <t>Алла</t>
    </r>
  </si>
  <si>
    <r>
      <t>КРИСТАБЭЛЬ-</t>
    </r>
    <r>
      <rPr>
        <sz val="8"/>
        <rFont val="Verdana"/>
        <family val="2"/>
      </rPr>
      <t>12, коб., рыж., полукр., Каллипсо, Россия</t>
    </r>
  </si>
  <si>
    <t>ч/в / 
Ленинградская обл.</t>
  </si>
  <si>
    <r>
      <t xml:space="preserve">СИЗЯКОВА 
</t>
    </r>
    <r>
      <rPr>
        <sz val="8"/>
        <rFont val="Verdana"/>
        <family val="2"/>
      </rPr>
      <t>Полина, 1999</t>
    </r>
  </si>
  <si>
    <r>
      <t>ДОНА ДИ-</t>
    </r>
    <r>
      <rPr>
        <sz val="8"/>
        <rFont val="Verdana"/>
        <family val="2"/>
      </rPr>
      <t>13, коб., рыж., ганн., Доннерхолл, Латвия</t>
    </r>
  </si>
  <si>
    <r>
      <t xml:space="preserve">ПЛАТОНОВА 
</t>
    </r>
    <r>
      <rPr>
        <sz val="8"/>
        <rFont val="Verdana"/>
        <family val="2"/>
      </rPr>
      <t>Вера</t>
    </r>
  </si>
  <si>
    <r>
      <t>ЛУИЗА-</t>
    </r>
    <r>
      <rPr>
        <sz val="8"/>
        <rFont val="Verdana"/>
        <family val="2"/>
      </rPr>
      <t>14, коб., гнед., полукр., Ланселот, Россия</t>
    </r>
  </si>
  <si>
    <t>001923</t>
  </si>
  <si>
    <t>Русакова В.</t>
  </si>
  <si>
    <t>Хмелев М.</t>
  </si>
  <si>
    <r>
      <t xml:space="preserve">АНДРЕЕВА
</t>
    </r>
    <r>
      <rPr>
        <sz val="8"/>
        <rFont val="Verdana"/>
        <family val="2"/>
      </rPr>
      <t>Полина</t>
    </r>
  </si>
  <si>
    <t>ЗАО ПЗ "Приневское"/
Ленинградская обл.</t>
  </si>
  <si>
    <r>
      <t>МАЛУС Z-</t>
    </r>
    <r>
      <rPr>
        <sz val="8"/>
        <rFont val="Verdana"/>
        <family val="2"/>
      </rPr>
      <t>10, мер., вор., цангерш., Мароме, Бельгия</t>
    </r>
  </si>
  <si>
    <r>
      <t xml:space="preserve">МУЛКАХАЙНЕН 
</t>
    </r>
    <r>
      <rPr>
        <sz val="8"/>
        <rFont val="Verdana"/>
        <family val="2"/>
      </rPr>
      <t>Николай</t>
    </r>
  </si>
  <si>
    <r>
      <t xml:space="preserve">КЕСЛЕР
</t>
    </r>
    <r>
      <rPr>
        <sz val="8"/>
        <rFont val="Verdana"/>
        <family val="2"/>
      </rPr>
      <t>Владимир</t>
    </r>
  </si>
  <si>
    <r>
      <t xml:space="preserve">СЕМЕНОВА 
</t>
    </r>
    <r>
      <rPr>
        <sz val="8"/>
        <rFont val="Verdana"/>
        <family val="2"/>
      </rPr>
      <t>Татьяна</t>
    </r>
  </si>
  <si>
    <r>
      <t>ЛАККИ-</t>
    </r>
    <r>
      <rPr>
        <sz val="8"/>
        <rFont val="Verdana"/>
        <family val="2"/>
      </rPr>
      <t>01, мер., зол.-рыж., донск., 1139 Лессинг 224, к/з им. С.М. Буденного, Россия</t>
    </r>
  </si>
  <si>
    <r>
      <t xml:space="preserve">ПОТАПОВ 
</t>
    </r>
    <r>
      <rPr>
        <sz val="8"/>
        <rFont val="Verdana"/>
        <family val="2"/>
      </rPr>
      <t>Дмитрий, 2002</t>
    </r>
  </si>
  <si>
    <r>
      <t>КАРДОНЕЗ-</t>
    </r>
    <r>
      <rPr>
        <sz val="8"/>
        <rFont val="Verdana"/>
        <family val="2"/>
      </rPr>
      <t>11, мер., вор., латв., Кондор, Латвия</t>
    </r>
  </si>
  <si>
    <r>
      <t xml:space="preserve">КОЛПАКОВА 
</t>
    </r>
    <r>
      <rPr>
        <sz val="8"/>
        <rFont val="Verdana"/>
        <family val="2"/>
      </rPr>
      <t>Юлия</t>
    </r>
  </si>
  <si>
    <r>
      <t>НАМИБИЯ-</t>
    </r>
    <r>
      <rPr>
        <sz val="8"/>
        <rFont val="Verdana"/>
        <family val="2"/>
      </rPr>
      <t>09 (148), коб., мышаст., полукр., Бунчук 45, Тверская обл., Россия</t>
    </r>
  </si>
  <si>
    <t>Пони-клуб в Песочном / Ленинградская обл.</t>
  </si>
  <si>
    <r>
      <t xml:space="preserve">СКИДАНОВА
</t>
    </r>
    <r>
      <rPr>
        <sz val="8"/>
        <rFont val="Verdana"/>
        <family val="2"/>
      </rPr>
      <t>Анна, 2003</t>
    </r>
  </si>
  <si>
    <t>010473</t>
  </si>
  <si>
    <t>Басалаев К.</t>
  </si>
  <si>
    <t>КСК "Эфа"/
Ленинградская область</t>
  </si>
  <si>
    <r>
      <t xml:space="preserve">МАЖАРА
</t>
    </r>
    <r>
      <rPr>
        <sz val="8"/>
        <rFont val="Verdana"/>
        <family val="2"/>
      </rPr>
      <t>Екатерина</t>
    </r>
  </si>
  <si>
    <r>
      <t>БАЛАКЛАВА</t>
    </r>
    <r>
      <rPr>
        <sz val="8"/>
        <rFont val="Verdana"/>
        <family val="2"/>
      </rPr>
      <t>-00, коб., карак., РВП, Кнехт, Старожиловский КЗ, Россия</t>
    </r>
  </si>
  <si>
    <r>
      <t>БРОДВЕЙ</t>
    </r>
    <r>
      <rPr>
        <sz val="8"/>
        <rFont val="Verdana"/>
        <family val="2"/>
      </rPr>
      <t>-03, сер., мер., орл.рыс., Папирус, Московский КЗ, Россия</t>
    </r>
  </si>
  <si>
    <t>006598</t>
  </si>
  <si>
    <t>Линец Ю.</t>
  </si>
  <si>
    <r>
      <t xml:space="preserve">ПРЕКРАСНОВА 
</t>
    </r>
    <r>
      <rPr>
        <sz val="8"/>
        <rFont val="Verdana"/>
        <family val="2"/>
      </rPr>
      <t>Анастасия, 2002</t>
    </r>
  </si>
  <si>
    <t>006599</t>
  </si>
  <si>
    <r>
      <t>ВОСК</t>
    </r>
    <r>
      <rPr>
        <sz val="8"/>
        <rFont val="Verdana"/>
        <family val="2"/>
      </rPr>
      <t>-01, мер., рыж., трак., Сир Чемберлен, Россия</t>
    </r>
  </si>
  <si>
    <t>007187</t>
  </si>
  <si>
    <t>Петроченков А.</t>
  </si>
  <si>
    <r>
      <t xml:space="preserve">КАЛИНИНА
</t>
    </r>
    <r>
      <rPr>
        <sz val="8"/>
        <rFont val="Verdana"/>
        <family val="2"/>
      </rPr>
      <t>Зоя, 2006</t>
    </r>
  </si>
  <si>
    <t>Калинина О.</t>
  </si>
  <si>
    <t>Клоков Ю.</t>
  </si>
  <si>
    <r>
      <t>ФЛОРИДА-</t>
    </r>
    <r>
      <rPr>
        <sz val="8"/>
        <rFont val="Verdana"/>
        <family val="2"/>
      </rPr>
      <t>06, коб., гнед., полукр., неизв., Россия</t>
    </r>
  </si>
  <si>
    <r>
      <t>ШОКОЛАД-</t>
    </r>
    <r>
      <rPr>
        <sz val="8"/>
        <rFont val="Verdana"/>
        <family val="2"/>
      </rPr>
      <t>06 (144), мер., гнед., клеппер, неизв., Россия</t>
    </r>
  </si>
  <si>
    <t>Н</t>
  </si>
  <si>
    <t>Зачет "Юноши"</t>
  </si>
  <si>
    <t>ППдА</t>
  </si>
  <si>
    <t xml:space="preserve">Предварительный Приз А. Дети. </t>
  </si>
  <si>
    <t>Зачет "Всадники на молодых и неопытных лошадях 4-8 лет"</t>
  </si>
  <si>
    <r>
      <t xml:space="preserve">Зачет "Любители" </t>
    </r>
    <r>
      <rPr>
        <sz val="12"/>
        <rFont val="Verdana"/>
        <family val="2"/>
      </rPr>
      <t xml:space="preserve"> (с использованием хлыста)</t>
    </r>
  </si>
  <si>
    <t>КСК "Эфа"/
Ленинградская обл.</t>
  </si>
  <si>
    <t>ЗАО ПЗ "Приневское" / Ленинградская обл.</t>
  </si>
  <si>
    <t>КСК "Перспектива" / Ленинградская обл.</t>
  </si>
  <si>
    <t>Командный Приз Юноши</t>
  </si>
  <si>
    <r>
      <t xml:space="preserve">СЕРГЕЕВА 
</t>
    </r>
    <r>
      <rPr>
        <sz val="8"/>
        <rFont val="Verdana"/>
        <family val="2"/>
      </rPr>
      <t>Наталья</t>
    </r>
  </si>
  <si>
    <r>
      <t xml:space="preserve">КУРЧЕВСКАЯ 
</t>
    </r>
    <r>
      <rPr>
        <sz val="8"/>
        <rFont val="Verdana"/>
        <family val="2"/>
      </rPr>
      <t>Ольга</t>
    </r>
  </si>
  <si>
    <r>
      <t>БРАБУС-</t>
    </r>
    <r>
      <rPr>
        <sz val="8"/>
        <rFont val="Verdana"/>
        <family val="2"/>
      </rPr>
      <t>08, жер., вор., ахалт., Атом, Старожиловский к/з</t>
    </r>
  </si>
  <si>
    <t>017230</t>
  </si>
  <si>
    <t>Минибаев А.</t>
  </si>
  <si>
    <t>Воронцова Н.</t>
  </si>
  <si>
    <t>КСК "Лидер"/
Ленинградская область</t>
  </si>
  <si>
    <t>023698</t>
  </si>
  <si>
    <t>017227</t>
  </si>
  <si>
    <r>
      <t xml:space="preserve">СЛИЖЕВСКАЯ 
</t>
    </r>
    <r>
      <rPr>
        <sz val="8"/>
        <color indexed="8"/>
        <rFont val="Verdana"/>
        <family val="2"/>
      </rPr>
      <t>Кристина</t>
    </r>
  </si>
  <si>
    <r>
      <t>ГАРТЕЗ-</t>
    </r>
    <r>
      <rPr>
        <sz val="8"/>
        <color indexed="8"/>
        <rFont val="Verdana"/>
        <family val="2"/>
      </rPr>
      <t>02,</t>
    </r>
    <r>
      <rPr>
        <b/>
        <sz val="8"/>
        <color indexed="8"/>
        <rFont val="Verdana"/>
        <family val="2"/>
      </rPr>
      <t xml:space="preserve"> </t>
    </r>
    <r>
      <rPr>
        <sz val="8"/>
        <color indexed="8"/>
        <rFont val="Verdana"/>
        <family val="2"/>
      </rPr>
      <t>мер., т.гнед., латв., Гермес, Ленинградская обл.</t>
    </r>
  </si>
  <si>
    <r>
      <t xml:space="preserve">РАЗСКАЗОВА
</t>
    </r>
    <r>
      <rPr>
        <sz val="8"/>
        <color indexed="8"/>
        <rFont val="Verdana"/>
        <family val="2"/>
      </rPr>
      <t>Полина, 2003</t>
    </r>
  </si>
  <si>
    <r>
      <t>БАЛАКЛАВА</t>
    </r>
    <r>
      <rPr>
        <sz val="8"/>
        <color indexed="8"/>
        <rFont val="Verdana"/>
        <family val="2"/>
      </rPr>
      <t>-00, коб., карак., РВП, Кнехт, Старожиловский КЗ, Россия</t>
    </r>
  </si>
  <si>
    <t>КСК "Велес / 
Санкт-Петербург</t>
  </si>
  <si>
    <r>
      <t xml:space="preserve">ТИХОНОВА 
</t>
    </r>
    <r>
      <rPr>
        <sz val="8"/>
        <color indexed="8"/>
        <rFont val="Verdana"/>
        <family val="2"/>
      </rPr>
      <t>Елизавета, 2001</t>
    </r>
  </si>
  <si>
    <r>
      <t>ЧАРЛЬСТОН</t>
    </r>
    <r>
      <rPr>
        <sz val="8"/>
        <color indexed="8"/>
        <rFont val="Verdana"/>
        <family val="2"/>
      </rPr>
      <t>-10, жер., рыж., полукр., Маенхофс Спирит оф зе Найт, Россия</t>
    </r>
  </si>
  <si>
    <r>
      <t xml:space="preserve">ШУЛЬГИНОВА
</t>
    </r>
    <r>
      <rPr>
        <sz val="8"/>
        <color indexed="8"/>
        <rFont val="Verdana"/>
        <family val="2"/>
      </rPr>
      <t>Анастасия, 1999</t>
    </r>
  </si>
  <si>
    <r>
      <t>МАГНИТ-</t>
    </r>
    <r>
      <rPr>
        <sz val="8"/>
        <color indexed="8"/>
        <rFont val="Verdana"/>
        <family val="2"/>
      </rPr>
      <t>07, мер., рыж., латв., Гермес, Ленинградская обл.</t>
    </r>
  </si>
  <si>
    <r>
      <t xml:space="preserve">Судьи: </t>
    </r>
    <r>
      <rPr>
        <sz val="10"/>
        <color indexed="8"/>
        <rFont val="Verdana"/>
        <family val="2"/>
      </rPr>
      <t xml:space="preserve"> Н - Кушнир М.С. - 2К - Ленинградская обл., </t>
    </r>
    <r>
      <rPr>
        <b/>
        <sz val="10"/>
        <color indexed="8"/>
        <rFont val="Verdana"/>
        <family val="2"/>
      </rPr>
      <t>С -  Лукина Н.Д.. - 1К - Санкт-Петербург</t>
    </r>
    <r>
      <rPr>
        <sz val="10"/>
        <color indexed="8"/>
        <rFont val="Verdana"/>
        <family val="2"/>
      </rPr>
      <t>, М - Русинова Е.П. - ВК - Санкт-Петербург</t>
    </r>
  </si>
  <si>
    <r>
      <t xml:space="preserve">КУЛЬЧИКОВА 
</t>
    </r>
    <r>
      <rPr>
        <sz val="8"/>
        <color indexed="8"/>
        <rFont val="Verdana"/>
        <family val="2"/>
      </rPr>
      <t>Яна</t>
    </r>
  </si>
  <si>
    <r>
      <t>ЛАНСЕЛОТ-</t>
    </r>
    <r>
      <rPr>
        <sz val="8"/>
        <color indexed="8"/>
        <rFont val="Verdana"/>
        <family val="2"/>
      </rPr>
      <t>11, жер., гнед., латв., Левантос, Латвия</t>
    </r>
  </si>
  <si>
    <r>
      <t xml:space="preserve">ПОТАПОВ 
</t>
    </r>
    <r>
      <rPr>
        <sz val="8"/>
        <color indexed="8"/>
        <rFont val="Verdana"/>
        <family val="2"/>
      </rPr>
      <t>Дмитрий, 2002</t>
    </r>
  </si>
  <si>
    <r>
      <t>КАРДОНЕЗ-</t>
    </r>
    <r>
      <rPr>
        <sz val="8"/>
        <color indexed="8"/>
        <rFont val="Verdana"/>
        <family val="2"/>
      </rPr>
      <t>11, мер., вор., латв., Кондор, Латвия</t>
    </r>
  </si>
  <si>
    <t>017246</t>
  </si>
  <si>
    <r>
      <t xml:space="preserve">ДЕНИСОВ 
</t>
    </r>
    <r>
      <rPr>
        <sz val="8"/>
        <color indexed="8"/>
        <rFont val="Verdana"/>
        <family val="2"/>
      </rPr>
      <t>Тимофей, 2002</t>
    </r>
  </si>
  <si>
    <r>
      <t>БУБЕНЧИК</t>
    </r>
    <r>
      <rPr>
        <sz val="8"/>
        <color indexed="8"/>
        <rFont val="Verdana"/>
        <family val="2"/>
      </rPr>
      <t>-04, мер., вор., орл. рыс., Крестник, Калгановский КЗ</t>
    </r>
  </si>
  <si>
    <r>
      <t xml:space="preserve">СКИДАНОВА
</t>
    </r>
    <r>
      <rPr>
        <sz val="8"/>
        <color indexed="8"/>
        <rFont val="Verdana"/>
        <family val="2"/>
      </rPr>
      <t>Анна, 2003</t>
    </r>
  </si>
  <si>
    <r>
      <t>НАМИБИЯ-</t>
    </r>
    <r>
      <rPr>
        <sz val="8"/>
        <color indexed="8"/>
        <rFont val="Verdana"/>
        <family val="2"/>
      </rPr>
      <t>09 (148), коб., мышаст., полукр., Бунчук 45, Тверская обл., Россия</t>
    </r>
  </si>
  <si>
    <r>
      <t xml:space="preserve">КАЛИНИНА
</t>
    </r>
    <r>
      <rPr>
        <sz val="8"/>
        <color indexed="8"/>
        <rFont val="Verdana"/>
        <family val="2"/>
      </rPr>
      <t>Зоя, 2006</t>
    </r>
  </si>
  <si>
    <r>
      <t>ШОКОЛАД</t>
    </r>
    <r>
      <rPr>
        <sz val="8"/>
        <color indexed="8"/>
        <rFont val="Verdana"/>
        <family val="2"/>
      </rPr>
      <t>(144)</t>
    </r>
    <r>
      <rPr>
        <b/>
        <sz val="8"/>
        <color indexed="8"/>
        <rFont val="Verdana"/>
        <family val="2"/>
      </rPr>
      <t>-</t>
    </r>
    <r>
      <rPr>
        <sz val="8"/>
        <color indexed="8"/>
        <rFont val="Verdana"/>
        <family val="2"/>
      </rPr>
      <t>06, мер., гнед., клеппер, неизв., Россия</t>
    </r>
  </si>
  <si>
    <r>
      <t>ПОБЕДА-</t>
    </r>
    <r>
      <rPr>
        <sz val="8"/>
        <rFont val="Verdana"/>
        <family val="2"/>
      </rPr>
      <t>11, коб., сер., полукр., Бадьян, Россия</t>
    </r>
  </si>
  <si>
    <r>
      <t>ХЬЮГО БОСС-</t>
    </r>
    <r>
      <rPr>
        <sz val="8"/>
        <color indexed="8"/>
        <rFont val="Verdana"/>
        <family val="2"/>
      </rPr>
      <t>11, мер., гнед., трак., Хлопок 01, Россия</t>
    </r>
  </si>
  <si>
    <t>КСК "Лидер"/
Ленинградская обл.</t>
  </si>
  <si>
    <r>
      <t xml:space="preserve">Судьи: </t>
    </r>
    <r>
      <rPr>
        <sz val="10"/>
        <color indexed="8"/>
        <rFont val="Verdana"/>
        <family val="2"/>
      </rPr>
      <t xml:space="preserve"> Н - Лукина Н.Д. - 1К - Санкт-Петербург, </t>
    </r>
    <r>
      <rPr>
        <b/>
        <sz val="10"/>
        <color indexed="8"/>
        <rFont val="Verdana"/>
        <family val="2"/>
      </rPr>
      <t>С -  Кушнир М.С. - ВК - Ленинградская обл.</t>
    </r>
    <r>
      <rPr>
        <sz val="10"/>
        <color indexed="8"/>
        <rFont val="Verdana"/>
        <family val="2"/>
      </rPr>
      <t>, М - Русинова М.С. - 2К - Санкт-Петербург</t>
    </r>
  </si>
  <si>
    <r>
      <t xml:space="preserve">Судьи: </t>
    </r>
    <r>
      <rPr>
        <sz val="10"/>
        <rFont val="Verdana"/>
        <family val="2"/>
      </rPr>
      <t xml:space="preserve"> Н - Кушнир М.С. - 2К - Ленинградская обл., </t>
    </r>
    <r>
      <rPr>
        <b/>
        <sz val="10"/>
        <rFont val="Verdana"/>
        <family val="2"/>
      </rPr>
      <t>С -  Русинова Е.П. - ВК - Санкт-Петербург</t>
    </r>
    <r>
      <rPr>
        <sz val="10"/>
        <rFont val="Verdana"/>
        <family val="2"/>
      </rPr>
      <t>, М - Лукина Н.Д. - 1К - Санкт-Петербург</t>
    </r>
  </si>
  <si>
    <r>
      <t xml:space="preserve">Судьи:  </t>
    </r>
    <r>
      <rPr>
        <sz val="10"/>
        <rFont val="Verdana"/>
        <family val="2"/>
      </rPr>
      <t>Лукина Н.Д. - 1К - Санкт-Петербург, Русинова Е.П. - ВК - Санкт-Петербург, Кушнир М.С. - 2К - Ленинградская обл.</t>
    </r>
  </si>
  <si>
    <r>
      <t>ПОЛИМЕР</t>
    </r>
    <r>
      <rPr>
        <sz val="8"/>
        <rFont val="Verdana"/>
        <family val="2"/>
      </rPr>
      <t>-09, мер., гнед., рус.рыс., неизв., Россия</t>
    </r>
  </si>
  <si>
    <r>
      <t>ПРЕСТИЖ</t>
    </r>
    <r>
      <rPr>
        <sz val="8"/>
        <rFont val="Verdana"/>
        <family val="2"/>
      </rPr>
      <t>-13, мер., сер., полукр., неизв., Россия</t>
    </r>
  </si>
  <si>
    <r>
      <t xml:space="preserve">Судьи: </t>
    </r>
    <r>
      <rPr>
        <sz val="10"/>
        <rFont val="Verdana"/>
        <family val="2"/>
      </rPr>
      <t xml:space="preserve"> Н - Русинова Е.П. - ВК - Санкт-Петербург, </t>
    </r>
    <r>
      <rPr>
        <b/>
        <sz val="10"/>
        <rFont val="Verdana"/>
        <family val="2"/>
      </rPr>
      <t>С -  Лукина Н.Д. - ВК - Санкт-Петербург</t>
    </r>
    <r>
      <rPr>
        <sz val="10"/>
        <rFont val="Verdana"/>
        <family val="2"/>
      </rPr>
      <t>, М - Кушнир М.С. - 2К - Ленинградская обл.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</si>
</sst>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#,##0.0"/>
    <numFmt numFmtId="190" formatCode="_(\$* #,##0.00_);_(\$* \(#,##0.00\);_(\$* \-??_);_(@_)"/>
    <numFmt numFmtId="191" formatCode="0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"/>
    <numFmt numFmtId="197" formatCode="&quot;SFr.&quot;\ #,##0;&quot;SFr.&quot;\ \-#,##0"/>
    <numFmt numFmtId="198" formatCode="_ &quot;SFr.&quot;\ * #,##0.00_ ;_ &quot;SFr.&quot;\ * \-#,##0.00_ ;_ &quot;SFr.&quot;\ * &quot;-&quot;??_ ;_ @_ "/>
    <numFmt numFmtId="199" formatCode="hh:mm"/>
    <numFmt numFmtId="200" formatCode="_-* #,##0.00&quot;р.&quot;_-;\-* #,##0.00&quot;р.&quot;_-;_-* \-??&quot;р.&quot;_-;_-@_-"/>
    <numFmt numFmtId="201" formatCode="000"/>
  </numFmts>
  <fonts count="63">
    <font>
      <sz val="10"/>
      <name val="Arial"/>
      <family val="0"/>
    </font>
    <font>
      <b/>
      <sz val="14"/>
      <name val="Verdana"/>
      <family val="2"/>
    </font>
    <font>
      <b/>
      <i/>
      <sz val="24"/>
      <name val="Monotype Corsiva"/>
      <family val="4"/>
    </font>
    <font>
      <sz val="10"/>
      <name val="Verdana"/>
      <family val="2"/>
    </font>
    <font>
      <sz val="12"/>
      <name val="Arial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Arial Cyr"/>
      <family val="0"/>
    </font>
    <font>
      <sz val="9"/>
      <name val="Arial"/>
      <family val="2"/>
    </font>
    <font>
      <b/>
      <sz val="10"/>
      <name val="Verdana"/>
      <family val="2"/>
    </font>
    <font>
      <sz val="11"/>
      <name val="Arial"/>
      <family val="2"/>
    </font>
    <font>
      <sz val="9"/>
      <name val="Verdana"/>
      <family val="2"/>
    </font>
    <font>
      <b/>
      <i/>
      <sz val="8"/>
      <name val="Verdana"/>
      <family val="2"/>
    </font>
    <font>
      <i/>
      <sz val="8"/>
      <name val="Verdana"/>
      <family val="2"/>
    </font>
    <font>
      <i/>
      <sz val="12"/>
      <name val="Verdana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7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20"/>
      <name val="Verdana"/>
      <family val="2"/>
    </font>
    <font>
      <sz val="8"/>
      <color indexed="20"/>
      <name val="Verdana"/>
      <family val="2"/>
    </font>
    <font>
      <sz val="10"/>
      <color indexed="20"/>
      <name val="Arial"/>
      <family val="2"/>
    </font>
    <font>
      <sz val="10"/>
      <color indexed="2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10"/>
      <name val="Times New Roman"/>
      <family val="1"/>
    </font>
    <font>
      <sz val="8"/>
      <name val="Arial"/>
      <family val="0"/>
    </font>
    <font>
      <b/>
      <i/>
      <sz val="8"/>
      <color indexed="20"/>
      <name val="Verdana"/>
      <family val="2"/>
    </font>
    <font>
      <b/>
      <sz val="10"/>
      <color indexed="20"/>
      <name val="Verdana"/>
      <family val="2"/>
    </font>
    <font>
      <sz val="9"/>
      <color indexed="20"/>
      <name val="Arial"/>
      <family val="2"/>
    </font>
    <font>
      <sz val="8"/>
      <name val="Times New Roman"/>
      <family val="1"/>
    </font>
    <font>
      <i/>
      <sz val="8"/>
      <name val="Arial Cyr"/>
      <family val="0"/>
    </font>
    <font>
      <i/>
      <sz val="12"/>
      <color indexed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i/>
      <sz val="9"/>
      <name val="Verdana"/>
      <family val="2"/>
    </font>
    <font>
      <b/>
      <sz val="12"/>
      <color indexed="8"/>
      <name val="Verdana"/>
      <family val="2"/>
    </font>
    <font>
      <sz val="10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b/>
      <i/>
      <sz val="9"/>
      <color indexed="8"/>
      <name val="Verdana"/>
      <family val="2"/>
    </font>
    <font>
      <sz val="9"/>
      <color indexed="8"/>
      <name val="Arial"/>
      <family val="2"/>
    </font>
    <font>
      <b/>
      <sz val="10"/>
      <color indexed="8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ill="0" applyBorder="0" applyAlignment="0" applyProtection="0"/>
    <xf numFmtId="18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0" fontId="0" fillId="0" borderId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200" fontId="0" fillId="0" borderId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90" fontId="0" fillId="0" borderId="0" applyFill="0" applyBorder="0" applyAlignment="0" applyProtection="0"/>
    <xf numFmtId="190" fontId="0" fillId="0" borderId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200" fontId="0" fillId="0" borderId="0" applyFill="0" applyBorder="0" applyAlignment="0" applyProtection="0"/>
    <xf numFmtId="190" fontId="0" fillId="0" borderId="0" applyFill="0" applyBorder="0" applyAlignment="0" applyProtection="0"/>
    <xf numFmtId="198" fontId="0" fillId="0" borderId="0" applyFill="0" applyBorder="0" applyAlignment="0" applyProtection="0"/>
    <xf numFmtId="170" fontId="9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8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9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271">
    <xf numFmtId="0" fontId="0" fillId="0" borderId="0" xfId="0" applyAlignment="1">
      <alignment/>
    </xf>
    <xf numFmtId="0" fontId="1" fillId="0" borderId="0" xfId="172" applyFont="1" applyAlignment="1" applyProtection="1">
      <alignment vertical="center" wrapText="1"/>
      <protection locked="0"/>
    </xf>
    <xf numFmtId="0" fontId="2" fillId="0" borderId="0" xfId="172" applyFont="1" applyAlignment="1" applyProtection="1">
      <alignment horizontal="center" vertical="center"/>
      <protection locked="0"/>
    </xf>
    <xf numFmtId="0" fontId="0" fillId="0" borderId="0" xfId="172" applyAlignment="1" applyProtection="1">
      <alignment vertical="center"/>
      <protection locked="0"/>
    </xf>
    <xf numFmtId="1" fontId="1" fillId="0" borderId="0" xfId="172" applyNumberFormat="1" applyFont="1" applyAlignment="1" applyProtection="1">
      <alignment vertical="center" wrapText="1"/>
      <protection locked="0"/>
    </xf>
    <xf numFmtId="188" fontId="2" fillId="0" borderId="0" xfId="172" applyNumberFormat="1" applyFont="1" applyAlignment="1" applyProtection="1">
      <alignment horizontal="center" vertical="center"/>
      <protection locked="0"/>
    </xf>
    <xf numFmtId="1" fontId="2" fillId="0" borderId="0" xfId="172" applyNumberFormat="1" applyFont="1" applyAlignment="1" applyProtection="1">
      <alignment horizontal="center" vertical="center"/>
      <protection locked="0"/>
    </xf>
    <xf numFmtId="188" fontId="0" fillId="0" borderId="0" xfId="172" applyNumberFormat="1" applyAlignment="1" applyProtection="1">
      <alignment vertical="center"/>
      <protection locked="0"/>
    </xf>
    <xf numFmtId="0" fontId="0" fillId="0" borderId="0" xfId="164" applyFont="1" applyAlignment="1" applyProtection="1">
      <alignment vertical="center"/>
      <protection locked="0"/>
    </xf>
    <xf numFmtId="0" fontId="0" fillId="0" borderId="0" xfId="172" applyFont="1" applyAlignment="1" applyProtection="1">
      <alignment vertical="center"/>
      <protection locked="0"/>
    </xf>
    <xf numFmtId="0" fontId="12" fillId="0" borderId="0" xfId="172" applyFont="1" applyAlignment="1" applyProtection="1">
      <alignment vertical="center"/>
      <protection locked="0"/>
    </xf>
    <xf numFmtId="0" fontId="4" fillId="0" borderId="0" xfId="172" applyFont="1" applyAlignment="1" applyProtection="1">
      <alignment vertical="center"/>
      <protection locked="0"/>
    </xf>
    <xf numFmtId="0" fontId="4" fillId="0" borderId="0" xfId="164" applyFont="1" applyAlignment="1" applyProtection="1">
      <alignment vertical="center"/>
      <protection locked="0"/>
    </xf>
    <xf numFmtId="0" fontId="10" fillId="0" borderId="0" xfId="164" applyFont="1" applyAlignment="1" applyProtection="1">
      <alignment vertical="center"/>
      <protection locked="0"/>
    </xf>
    <xf numFmtId="0" fontId="3" fillId="0" borderId="0" xfId="164" applyFont="1" applyAlignment="1" applyProtection="1">
      <alignment vertical="center"/>
      <protection locked="0"/>
    </xf>
    <xf numFmtId="1" fontId="3" fillId="0" borderId="0" xfId="164" applyNumberFormat="1" applyFont="1" applyAlignment="1" applyProtection="1">
      <alignment vertical="center"/>
      <protection locked="0"/>
    </xf>
    <xf numFmtId="188" fontId="3" fillId="0" borderId="0" xfId="164" applyNumberFormat="1" applyFont="1" applyAlignment="1" applyProtection="1">
      <alignment vertical="center"/>
      <protection locked="0"/>
    </xf>
    <xf numFmtId="1" fontId="0" fillId="0" borderId="0" xfId="164" applyNumberFormat="1" applyFont="1" applyAlignment="1" applyProtection="1">
      <alignment vertical="center"/>
      <protection locked="0"/>
    </xf>
    <xf numFmtId="188" fontId="0" fillId="0" borderId="0" xfId="164" applyNumberFormat="1" applyFont="1" applyAlignment="1" applyProtection="1">
      <alignment vertical="center"/>
      <protection locked="0"/>
    </xf>
    <xf numFmtId="0" fontId="4" fillId="0" borderId="0" xfId="172" applyFont="1" applyAlignment="1" applyProtection="1">
      <alignment vertical="center"/>
      <protection locked="0"/>
    </xf>
    <xf numFmtId="0" fontId="3" fillId="0" borderId="0" xfId="168" applyFont="1" applyBorder="1" applyAlignment="1" applyProtection="1">
      <alignment horizontal="center" vertical="center" wrapText="1"/>
      <protection locked="0"/>
    </xf>
    <xf numFmtId="0" fontId="3" fillId="0" borderId="0" xfId="172" applyFont="1" applyFill="1" applyBorder="1" applyAlignment="1" applyProtection="1">
      <alignment horizontal="center" vertical="center"/>
      <protection locked="0"/>
    </xf>
    <xf numFmtId="0" fontId="7" fillId="0" borderId="0" xfId="164" applyFont="1" applyBorder="1" applyAlignment="1" applyProtection="1">
      <alignment horizontal="center" vertical="center" wrapText="1"/>
      <protection locked="0"/>
    </xf>
    <xf numFmtId="1" fontId="8" fillId="0" borderId="0" xfId="164" applyNumberFormat="1" applyFont="1" applyBorder="1" applyAlignment="1" applyProtection="1">
      <alignment horizontal="center" vertical="center" wrapText="1"/>
      <protection locked="0"/>
    </xf>
    <xf numFmtId="188" fontId="14" fillId="0" borderId="0" xfId="164" applyNumberFormat="1" applyFont="1" applyBorder="1" applyAlignment="1" applyProtection="1">
      <alignment horizontal="center" vertical="center" wrapText="1"/>
      <protection locked="0"/>
    </xf>
    <xf numFmtId="188" fontId="7" fillId="0" borderId="0" xfId="164" applyNumberFormat="1" applyFont="1" applyBorder="1" applyAlignment="1" applyProtection="1">
      <alignment horizontal="center" vertical="center" wrapText="1"/>
      <protection locked="0"/>
    </xf>
    <xf numFmtId="0" fontId="15" fillId="0" borderId="0" xfId="172" applyFont="1" applyAlignment="1" applyProtection="1">
      <alignment horizontal="right" vertical="center"/>
      <protection locked="0"/>
    </xf>
    <xf numFmtId="0" fontId="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7" fillId="0" borderId="0" xfId="128" applyNumberFormat="1" applyFont="1" applyFill="1" applyBorder="1" applyAlignment="1">
      <alignment horizontal="left" vertical="center" wrapText="1"/>
      <protection/>
    </xf>
    <xf numFmtId="0" fontId="8" fillId="0" borderId="0" xfId="128" applyNumberFormat="1" applyFont="1" applyFill="1" applyBorder="1" applyAlignment="1">
      <alignment horizontal="center" vertical="center" wrapText="1"/>
      <protection/>
    </xf>
    <xf numFmtId="0" fontId="8" fillId="0" borderId="0" xfId="169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64" applyNumberFormat="1" applyFont="1" applyFill="1" applyBorder="1" applyAlignment="1" applyProtection="1">
      <alignment vertical="center"/>
      <protection locked="0"/>
    </xf>
    <xf numFmtId="0" fontId="0" fillId="0" borderId="0" xfId="164" applyNumberFormat="1" applyFont="1" applyFill="1" applyBorder="1" applyAlignment="1" applyProtection="1">
      <alignment horizontal="center" vertical="center"/>
      <protection locked="0"/>
    </xf>
    <xf numFmtId="0" fontId="0" fillId="0" borderId="0" xfId="164" applyNumberFormat="1" applyFont="1" applyFill="1" applyBorder="1" applyAlignment="1" applyProtection="1">
      <alignment vertical="center"/>
      <protection locked="0"/>
    </xf>
    <xf numFmtId="1" fontId="13" fillId="24" borderId="10" xfId="168" applyNumberFormat="1" applyFont="1" applyFill="1" applyBorder="1" applyAlignment="1" applyProtection="1">
      <alignment horizontal="center" vertical="center" textRotation="90" wrapText="1"/>
      <protection locked="0"/>
    </xf>
    <xf numFmtId="188" fontId="13" fillId="24" borderId="10" xfId="168" applyNumberFormat="1" applyFont="1" applyFill="1" applyBorder="1" applyAlignment="1" applyProtection="1">
      <alignment horizontal="center" vertical="center" wrapText="1"/>
      <protection locked="0"/>
    </xf>
    <xf numFmtId="0" fontId="13" fillId="24" borderId="10" xfId="168" applyFont="1" applyFill="1" applyBorder="1" applyAlignment="1" applyProtection="1">
      <alignment horizontal="center" vertical="center" textRotation="90" wrapText="1"/>
      <protection locked="0"/>
    </xf>
    <xf numFmtId="0" fontId="8" fillId="0" borderId="10" xfId="162" applyFont="1" applyFill="1" applyBorder="1" applyAlignment="1" applyProtection="1">
      <alignment horizontal="center" vertical="center" wrapText="1"/>
      <protection locked="0"/>
    </xf>
    <xf numFmtId="0" fontId="3" fillId="0" borderId="0" xfId="172" applyFont="1" applyAlignment="1" applyProtection="1">
      <alignment vertical="center" wrapText="1"/>
      <protection locked="0"/>
    </xf>
    <xf numFmtId="0" fontId="16" fillId="0" borderId="0" xfId="172" applyFont="1" applyAlignment="1" applyProtection="1">
      <alignment horizontal="center" vertical="center"/>
      <protection locked="0"/>
    </xf>
    <xf numFmtId="0" fontId="40" fillId="0" borderId="0" xfId="168" applyFont="1" applyBorder="1" applyAlignment="1" applyProtection="1">
      <alignment horizontal="center" vertical="center" wrapText="1"/>
      <protection locked="0"/>
    </xf>
    <xf numFmtId="0" fontId="37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38" fillId="0" borderId="0" xfId="0" applyNumberFormat="1" applyFont="1" applyFill="1" applyBorder="1" applyAlignment="1">
      <alignment horizontal="center" vertical="center" wrapText="1"/>
    </xf>
    <xf numFmtId="0" fontId="38" fillId="0" borderId="0" xfId="0" applyNumberFormat="1" applyFont="1" applyFill="1" applyBorder="1" applyAlignment="1">
      <alignment horizontal="center" vertical="center" wrapText="1"/>
    </xf>
    <xf numFmtId="0" fontId="37" fillId="0" borderId="0" xfId="128" applyNumberFormat="1" applyFont="1" applyFill="1" applyBorder="1" applyAlignment="1">
      <alignment horizontal="left" vertical="center" wrapText="1"/>
      <protection/>
    </xf>
    <xf numFmtId="0" fontId="38" fillId="0" borderId="0" xfId="128" applyNumberFormat="1" applyFont="1" applyFill="1" applyBorder="1" applyAlignment="1">
      <alignment horizontal="center" vertical="center" wrapText="1"/>
      <protection/>
    </xf>
    <xf numFmtId="0" fontId="38" fillId="0" borderId="0" xfId="169" applyNumberFormat="1" applyFont="1" applyFill="1" applyBorder="1" applyAlignment="1" applyProtection="1">
      <alignment horizontal="center" vertical="center" wrapText="1"/>
      <protection locked="0"/>
    </xf>
    <xf numFmtId="1" fontId="38" fillId="0" borderId="0" xfId="164" applyNumberFormat="1" applyFont="1" applyBorder="1" applyAlignment="1" applyProtection="1">
      <alignment horizontal="center" vertical="center" wrapText="1"/>
      <protection locked="0"/>
    </xf>
    <xf numFmtId="188" fontId="45" fillId="0" borderId="0" xfId="164" applyNumberFormat="1" applyFont="1" applyBorder="1" applyAlignment="1" applyProtection="1">
      <alignment horizontal="center" vertical="center" wrapText="1"/>
      <protection locked="0"/>
    </xf>
    <xf numFmtId="0" fontId="37" fillId="0" borderId="0" xfId="164" applyFont="1" applyBorder="1" applyAlignment="1" applyProtection="1">
      <alignment horizontal="center" vertical="center" wrapText="1"/>
      <protection locked="0"/>
    </xf>
    <xf numFmtId="188" fontId="37" fillId="0" borderId="0" xfId="164" applyNumberFormat="1" applyFont="1" applyBorder="1" applyAlignment="1" applyProtection="1">
      <alignment horizontal="center" vertical="center" wrapText="1"/>
      <protection locked="0"/>
    </xf>
    <xf numFmtId="0" fontId="0" fillId="0" borderId="0" xfId="164" applyFont="1" applyAlignment="1" applyProtection="1">
      <alignment vertical="center"/>
      <protection locked="0"/>
    </xf>
    <xf numFmtId="0" fontId="39" fillId="0" borderId="0" xfId="164" applyFont="1" applyAlignment="1" applyProtection="1">
      <alignment vertical="center"/>
      <protection locked="0"/>
    </xf>
    <xf numFmtId="0" fontId="16" fillId="0" borderId="0" xfId="172" applyFont="1" applyAlignment="1" applyProtection="1">
      <alignment vertical="center"/>
      <protection locked="0"/>
    </xf>
    <xf numFmtId="0" fontId="5" fillId="0" borderId="0" xfId="172" applyFont="1" applyAlignment="1" applyProtection="1">
      <alignment vertical="center"/>
      <protection locked="0"/>
    </xf>
    <xf numFmtId="49" fontId="8" fillId="24" borderId="0" xfId="76" applyNumberFormat="1" applyFont="1" applyFill="1" applyBorder="1" applyAlignment="1" applyProtection="1">
      <alignment horizontal="left" vertical="center"/>
      <protection locked="0"/>
    </xf>
    <xf numFmtId="0" fontId="48" fillId="24" borderId="0" xfId="162" applyFont="1" applyFill="1" applyBorder="1" applyAlignment="1">
      <alignment horizontal="center" wrapText="1"/>
      <protection/>
    </xf>
    <xf numFmtId="49" fontId="7" fillId="24" borderId="0" xfId="162" applyNumberFormat="1" applyFont="1" applyFill="1" applyBorder="1" applyAlignment="1" applyProtection="1">
      <alignment horizontal="left" vertical="center" wrapText="1"/>
      <protection locked="0"/>
    </xf>
    <xf numFmtId="49" fontId="8" fillId="24" borderId="0" xfId="163" applyNumberFormat="1" applyFont="1" applyFill="1" applyBorder="1" applyAlignment="1" applyProtection="1">
      <alignment horizontal="center" vertical="center" wrapText="1"/>
      <protection locked="0"/>
    </xf>
    <xf numFmtId="0" fontId="8" fillId="24" borderId="0" xfId="162" applyFont="1" applyFill="1" applyBorder="1" applyAlignment="1" applyProtection="1">
      <alignment horizontal="center" vertical="center" wrapText="1"/>
      <protection locked="0"/>
    </xf>
    <xf numFmtId="49" fontId="7" fillId="24" borderId="0" xfId="76" applyNumberFormat="1" applyFont="1" applyFill="1" applyBorder="1" applyAlignment="1" applyProtection="1">
      <alignment vertical="center" wrapText="1"/>
      <protection locked="0"/>
    </xf>
    <xf numFmtId="49" fontId="8" fillId="24" borderId="0" xfId="162" applyNumberFormat="1" applyFont="1" applyFill="1" applyBorder="1" applyAlignment="1" applyProtection="1">
      <alignment horizontal="center" vertical="center" wrapText="1"/>
      <protection locked="0"/>
    </xf>
    <xf numFmtId="49" fontId="20" fillId="24" borderId="0" xfId="76" applyNumberFormat="1" applyFont="1" applyFill="1" applyBorder="1" applyAlignment="1" applyProtection="1">
      <alignment horizontal="left" vertical="center" wrapText="1"/>
      <protection locked="0"/>
    </xf>
    <xf numFmtId="0" fontId="8" fillId="0" borderId="0" xfId="172" applyFont="1" applyProtection="1">
      <alignment/>
      <protection locked="0"/>
    </xf>
    <xf numFmtId="0" fontId="8" fillId="0" borderId="0" xfId="172" applyFont="1" applyAlignment="1" applyProtection="1">
      <alignment wrapText="1"/>
      <protection locked="0"/>
    </xf>
    <xf numFmtId="0" fontId="8" fillId="0" borderId="0" xfId="172" applyFont="1" applyAlignment="1" applyProtection="1">
      <alignment shrinkToFit="1"/>
      <protection locked="0"/>
    </xf>
    <xf numFmtId="0" fontId="8" fillId="0" borderId="0" xfId="172" applyFont="1" applyAlignment="1" applyProtection="1">
      <alignment horizontal="left"/>
      <protection locked="0"/>
    </xf>
    <xf numFmtId="0" fontId="49" fillId="0" borderId="0" xfId="172" applyFont="1" applyProtection="1">
      <alignment/>
      <protection locked="0"/>
    </xf>
    <xf numFmtId="0" fontId="8" fillId="0" borderId="10" xfId="174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59" applyNumberFormat="1" applyFont="1" applyFill="1" applyBorder="1" applyAlignment="1" applyProtection="1">
      <alignment horizontal="center" vertical="center" wrapText="1"/>
      <protection locked="0"/>
    </xf>
    <xf numFmtId="196" fontId="8" fillId="0" borderId="10" xfId="164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164" applyFont="1" applyFill="1" applyBorder="1" applyAlignment="1" applyProtection="1">
      <alignment horizontal="center" vertical="center" wrapText="1"/>
      <protection locked="0"/>
    </xf>
    <xf numFmtId="1" fontId="8" fillId="0" borderId="10" xfId="164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164" applyFont="1" applyFill="1" applyAlignment="1" applyProtection="1">
      <alignment vertical="center"/>
      <protection locked="0"/>
    </xf>
    <xf numFmtId="49" fontId="8" fillId="0" borderId="10" xfId="16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64" applyFont="1" applyAlignment="1" applyProtection="1">
      <alignment vertical="center"/>
      <protection locked="0"/>
    </xf>
    <xf numFmtId="0" fontId="42" fillId="0" borderId="10" xfId="168" applyFont="1" applyFill="1" applyBorder="1" applyAlignment="1" applyProtection="1">
      <alignment horizontal="center" vertical="center" wrapText="1"/>
      <protection locked="0"/>
    </xf>
    <xf numFmtId="0" fontId="51" fillId="0" borderId="0" xfId="174" applyFont="1" applyAlignment="1" applyProtection="1">
      <alignment vertical="center"/>
      <protection locked="0"/>
    </xf>
    <xf numFmtId="0" fontId="3" fillId="0" borderId="0" xfId="120" applyFont="1">
      <alignment/>
      <protection/>
    </xf>
    <xf numFmtId="0" fontId="3" fillId="0" borderId="0" xfId="178" applyFont="1" applyAlignment="1" applyProtection="1">
      <alignment vertical="center" wrapText="1"/>
      <protection locked="0"/>
    </xf>
    <xf numFmtId="0" fontId="9" fillId="0" borderId="0" xfId="128">
      <alignment/>
      <protection/>
    </xf>
    <xf numFmtId="0" fontId="16" fillId="0" borderId="0" xfId="177" applyFont="1" applyAlignment="1" applyProtection="1">
      <alignment vertical="center" wrapText="1"/>
      <protection locked="0"/>
    </xf>
    <xf numFmtId="0" fontId="15" fillId="0" borderId="0" xfId="173" applyFont="1" applyAlignment="1" applyProtection="1">
      <alignment vertical="center"/>
      <protection locked="0"/>
    </xf>
    <xf numFmtId="0" fontId="11" fillId="0" borderId="0" xfId="120" applyFont="1">
      <alignment/>
      <protection/>
    </xf>
    <xf numFmtId="0" fontId="52" fillId="0" borderId="0" xfId="120" applyFont="1">
      <alignment/>
      <protection/>
    </xf>
    <xf numFmtId="0" fontId="15" fillId="0" borderId="0" xfId="174" applyFont="1" applyAlignment="1" applyProtection="1">
      <alignment horizontal="right" vertical="center"/>
      <protection locked="0"/>
    </xf>
    <xf numFmtId="0" fontId="15" fillId="0" borderId="0" xfId="175" applyFont="1" applyAlignment="1" applyProtection="1">
      <alignment horizontal="right" vertical="center"/>
      <protection locked="0"/>
    </xf>
    <xf numFmtId="0" fontId="52" fillId="0" borderId="0" xfId="120" applyFont="1" applyBorder="1" applyAlignment="1">
      <alignment wrapText="1"/>
      <protection/>
    </xf>
    <xf numFmtId="0" fontId="52" fillId="0" borderId="0" xfId="120" applyFont="1" applyBorder="1">
      <alignment/>
      <protection/>
    </xf>
    <xf numFmtId="0" fontId="3" fillId="0" borderId="0" xfId="120" applyFont="1" applyBorder="1">
      <alignment/>
      <protection/>
    </xf>
    <xf numFmtId="0" fontId="8" fillId="0" borderId="10" xfId="133" applyFont="1" applyFill="1" applyBorder="1" applyAlignment="1" applyProtection="1">
      <alignment horizontal="center" vertical="center" wrapText="1"/>
      <protection locked="0"/>
    </xf>
    <xf numFmtId="0" fontId="3" fillId="0" borderId="0" xfId="120" applyFont="1" applyFill="1">
      <alignment/>
      <protection/>
    </xf>
    <xf numFmtId="0" fontId="3" fillId="0" borderId="0" xfId="166" applyFont="1" applyAlignment="1" applyProtection="1">
      <alignment vertical="center"/>
      <protection locked="0"/>
    </xf>
    <xf numFmtId="0" fontId="0" fillId="0" borderId="0" xfId="166" applyFont="1" applyAlignment="1" applyProtection="1">
      <alignment vertical="center"/>
      <protection locked="0"/>
    </xf>
    <xf numFmtId="0" fontId="0" fillId="0" borderId="0" xfId="166" applyFont="1" applyAlignment="1" applyProtection="1">
      <alignment horizontal="center" vertical="center"/>
      <protection locked="0"/>
    </xf>
    <xf numFmtId="0" fontId="3" fillId="0" borderId="0" xfId="120" applyFont="1" applyAlignment="1">
      <alignment horizontal="center"/>
      <protection/>
    </xf>
    <xf numFmtId="0" fontId="43" fillId="0" borderId="0" xfId="120" applyFont="1">
      <alignment/>
      <protection/>
    </xf>
    <xf numFmtId="0" fontId="7" fillId="0" borderId="10" xfId="119" applyFont="1" applyFill="1" applyBorder="1" applyAlignment="1" applyProtection="1">
      <alignment horizontal="left" vertical="center" wrapText="1"/>
      <protection locked="0"/>
    </xf>
    <xf numFmtId="0" fontId="40" fillId="0" borderId="0" xfId="120" applyFont="1">
      <alignment/>
      <protection/>
    </xf>
    <xf numFmtId="0" fontId="47" fillId="0" borderId="0" xfId="164" applyFont="1" applyFill="1" applyAlignment="1" applyProtection="1">
      <alignment vertical="center"/>
      <protection locked="0"/>
    </xf>
    <xf numFmtId="188" fontId="6" fillId="24" borderId="10" xfId="172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97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54" applyNumberFormat="1" applyFont="1" applyFill="1" applyBorder="1" applyAlignment="1" applyProtection="1">
      <alignment horizontal="center" vertical="center"/>
      <protection locked="0"/>
    </xf>
    <xf numFmtId="0" fontId="7" fillId="0" borderId="10" xfId="138" applyFont="1" applyFill="1" applyBorder="1" applyAlignment="1" applyProtection="1">
      <alignment horizontal="left" vertical="center" wrapText="1"/>
      <protection locked="0"/>
    </xf>
    <xf numFmtId="0" fontId="8" fillId="0" borderId="10" xfId="182" applyFont="1" applyFill="1" applyBorder="1" applyAlignment="1" applyProtection="1">
      <alignment horizontal="center" vertical="center"/>
      <protection locked="0"/>
    </xf>
    <xf numFmtId="0" fontId="7" fillId="0" borderId="10" xfId="180" applyFont="1" applyFill="1" applyBorder="1" applyAlignment="1" applyProtection="1">
      <alignment horizontal="left" vertical="center" wrapText="1"/>
      <protection locked="0"/>
    </xf>
    <xf numFmtId="49" fontId="8" fillId="0" borderId="10" xfId="129" applyNumberFormat="1" applyFont="1" applyFill="1" applyBorder="1" applyAlignment="1">
      <alignment horizontal="center" vertical="center" wrapText="1"/>
      <protection/>
    </xf>
    <xf numFmtId="49" fontId="8" fillId="0" borderId="10" xfId="61" applyNumberFormat="1" applyFont="1" applyFill="1" applyBorder="1" applyAlignment="1" applyProtection="1">
      <alignment horizontal="center" vertical="center"/>
      <protection locked="0"/>
    </xf>
    <xf numFmtId="49" fontId="8" fillId="0" borderId="10" xfId="89" applyNumberFormat="1" applyFont="1" applyFill="1" applyBorder="1" applyAlignment="1" applyProtection="1">
      <alignment horizontal="center" vertical="center"/>
      <protection locked="0"/>
    </xf>
    <xf numFmtId="0" fontId="8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181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176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176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171" applyFont="1" applyFill="1" applyBorder="1" applyAlignment="1" applyProtection="1">
      <alignment horizontal="center" vertical="center" wrapText="1"/>
      <protection locked="0"/>
    </xf>
    <xf numFmtId="49" fontId="7" fillId="0" borderId="10" xfId="81" applyNumberFormat="1" applyFont="1" applyFill="1" applyBorder="1" applyAlignment="1" applyProtection="1">
      <alignment vertical="center" wrapText="1"/>
      <protection locked="0"/>
    </xf>
    <xf numFmtId="49" fontId="8" fillId="0" borderId="10" xfId="119" applyNumberFormat="1" applyFont="1" applyFill="1" applyBorder="1" applyAlignment="1" applyProtection="1">
      <alignment horizontal="center" vertical="center"/>
      <protection locked="0"/>
    </xf>
    <xf numFmtId="49" fontId="8" fillId="0" borderId="10" xfId="81" applyNumberFormat="1" applyFont="1" applyFill="1" applyBorder="1" applyAlignment="1" applyProtection="1">
      <alignment horizontal="center" vertical="center"/>
      <protection locked="0"/>
    </xf>
    <xf numFmtId="0" fontId="8" fillId="0" borderId="10" xfId="174" applyNumberFormat="1" applyFont="1" applyFill="1" applyBorder="1" applyAlignment="1" applyProtection="1">
      <alignment horizontal="center" vertical="center"/>
      <protection locked="0"/>
    </xf>
    <xf numFmtId="49" fontId="7" fillId="0" borderId="10" xfId="162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162" applyFont="1" applyFill="1" applyBorder="1" applyAlignment="1" applyProtection="1">
      <alignment horizontal="center" vertical="center" wrapText="1"/>
      <protection locked="0"/>
    </xf>
    <xf numFmtId="49" fontId="8" fillId="0" borderId="10" xfId="176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181" applyFont="1" applyFill="1" applyBorder="1" applyAlignment="1" applyProtection="1">
      <alignment horizontal="center" vertical="center"/>
      <protection locked="0"/>
    </xf>
    <xf numFmtId="0" fontId="8" fillId="0" borderId="10" xfId="63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181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75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49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99" applyNumberFormat="1" applyFont="1" applyFill="1" applyBorder="1" applyAlignment="1" applyProtection="1">
      <alignment vertical="center" wrapText="1"/>
      <protection locked="0"/>
    </xf>
    <xf numFmtId="49" fontId="8" fillId="0" borderId="10" xfId="179" applyNumberFormat="1" applyFont="1" applyFill="1" applyBorder="1" applyAlignment="1" applyProtection="1">
      <alignment horizontal="center" vertical="center"/>
      <protection locked="0"/>
    </xf>
    <xf numFmtId="49" fontId="8" fillId="0" borderId="10" xfId="63" applyNumberFormat="1" applyFont="1" applyFill="1" applyBorder="1" applyAlignment="1" applyProtection="1">
      <alignment horizontal="center" vertical="center"/>
      <protection locked="0"/>
    </xf>
    <xf numFmtId="0" fontId="7" fillId="0" borderId="10" xfId="119" applyFont="1" applyFill="1" applyBorder="1" applyAlignment="1" applyProtection="1">
      <alignment horizontal="left" vertical="center" wrapText="1"/>
      <protection locked="0"/>
    </xf>
    <xf numFmtId="0" fontId="8" fillId="0" borderId="10" xfId="119" applyFont="1" applyFill="1" applyBorder="1" applyAlignment="1" applyProtection="1">
      <alignment horizontal="center" vertical="center" wrapText="1"/>
      <protection locked="0"/>
    </xf>
    <xf numFmtId="0" fontId="7" fillId="0" borderId="10" xfId="176" applyFont="1" applyFill="1" applyBorder="1" applyAlignment="1" applyProtection="1">
      <alignment horizontal="left" vertical="center" wrapText="1"/>
      <protection locked="0"/>
    </xf>
    <xf numFmtId="0" fontId="8" fillId="0" borderId="13" xfId="176" applyFont="1" applyFill="1" applyBorder="1" applyAlignment="1" applyProtection="1">
      <alignment horizontal="center" vertical="center" wrapText="1"/>
      <protection locked="0"/>
    </xf>
    <xf numFmtId="0" fontId="8" fillId="0" borderId="10" xfId="76" applyNumberFormat="1" applyFont="1" applyFill="1" applyBorder="1" applyAlignment="1" applyProtection="1">
      <alignment horizontal="center" vertical="center"/>
      <protection locked="0"/>
    </xf>
    <xf numFmtId="0" fontId="8" fillId="0" borderId="10" xfId="76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170" applyNumberFormat="1" applyFont="1" applyFill="1" applyBorder="1" applyAlignment="1" applyProtection="1">
      <alignment vertical="center" wrapText="1"/>
      <protection locked="0"/>
    </xf>
    <xf numFmtId="49" fontId="8" fillId="0" borderId="10" xfId="81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76" applyNumberFormat="1" applyFont="1" applyFill="1" applyBorder="1" applyAlignment="1" applyProtection="1">
      <alignment vertical="center" wrapText="1"/>
      <protection locked="0"/>
    </xf>
    <xf numFmtId="49" fontId="8" fillId="0" borderId="10" xfId="162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shrinkToFit="1"/>
      <protection locked="0"/>
    </xf>
    <xf numFmtId="49" fontId="8" fillId="0" borderId="10" xfId="75" applyNumberFormat="1" applyFont="1" applyFill="1" applyBorder="1" applyAlignment="1" applyProtection="1">
      <alignment horizontal="center" vertical="center"/>
      <protection locked="0"/>
    </xf>
    <xf numFmtId="49" fontId="8" fillId="0" borderId="10" xfId="61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61" applyNumberFormat="1" applyFont="1" applyFill="1" applyBorder="1" applyAlignment="1" applyProtection="1">
      <alignment horizontal="center" vertical="center" wrapText="1"/>
      <protection locked="0"/>
    </xf>
    <xf numFmtId="0" fontId="8" fillId="0" borderId="13" xfId="59" applyNumberFormat="1" applyFont="1" applyFill="1" applyBorder="1" applyAlignment="1" applyProtection="1">
      <alignment horizontal="center" vertical="center" wrapText="1"/>
      <protection locked="0"/>
    </xf>
    <xf numFmtId="188" fontId="53" fillId="0" borderId="10" xfId="164" applyNumberFormat="1" applyFont="1" applyFill="1" applyBorder="1" applyAlignment="1" applyProtection="1">
      <alignment horizontal="center" vertical="center" wrapText="1"/>
      <protection locked="0"/>
    </xf>
    <xf numFmtId="188" fontId="53" fillId="0" borderId="10" xfId="164" applyNumberFormat="1" applyFont="1" applyFill="1" applyBorder="1" applyAlignment="1" applyProtection="1">
      <alignment horizontal="center" vertical="center" wrapText="1"/>
      <protection locked="0"/>
    </xf>
    <xf numFmtId="0" fontId="54" fillId="0" borderId="10" xfId="168" applyFont="1" applyFill="1" applyBorder="1" applyAlignment="1" applyProtection="1">
      <alignment horizontal="center" vertical="center" wrapText="1"/>
      <protection locked="0"/>
    </xf>
    <xf numFmtId="49" fontId="56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57" fillId="0" borderId="10" xfId="181" applyNumberFormat="1" applyFont="1" applyFill="1" applyBorder="1" applyAlignment="1" applyProtection="1">
      <alignment horizontal="center" vertical="center" wrapText="1"/>
      <protection locked="0"/>
    </xf>
    <xf numFmtId="0" fontId="57" fillId="0" borderId="10" xfId="174" applyNumberFormat="1" applyFont="1" applyFill="1" applyBorder="1" applyAlignment="1" applyProtection="1">
      <alignment horizontal="center" vertical="center"/>
      <protection locked="0"/>
    </xf>
    <xf numFmtId="0" fontId="56" fillId="0" borderId="10" xfId="176" applyNumberFormat="1" applyFont="1" applyFill="1" applyBorder="1" applyAlignment="1" applyProtection="1">
      <alignment horizontal="left" vertical="center" wrapText="1"/>
      <protection locked="0"/>
    </xf>
    <xf numFmtId="49" fontId="57" fillId="0" borderId="10" xfId="176" applyNumberFormat="1" applyFont="1" applyFill="1" applyBorder="1" applyAlignment="1" applyProtection="1">
      <alignment horizontal="center" vertical="center" wrapText="1"/>
      <protection locked="0"/>
    </xf>
    <xf numFmtId="0" fontId="57" fillId="0" borderId="10" xfId="97" applyNumberFormat="1" applyFont="1" applyFill="1" applyBorder="1" applyAlignment="1" applyProtection="1">
      <alignment horizontal="center" vertical="center"/>
      <protection locked="0"/>
    </xf>
    <xf numFmtId="0" fontId="57" fillId="0" borderId="10" xfId="54" applyNumberFormat="1" applyFont="1" applyFill="1" applyBorder="1" applyAlignment="1" applyProtection="1">
      <alignment horizontal="center" vertical="center"/>
      <protection locked="0"/>
    </xf>
    <xf numFmtId="0" fontId="57" fillId="0" borderId="10" xfId="59" applyNumberFormat="1" applyFont="1" applyFill="1" applyBorder="1" applyAlignment="1" applyProtection="1">
      <alignment horizontal="center" vertical="center" wrapText="1"/>
      <protection locked="0"/>
    </xf>
    <xf numFmtId="196" fontId="57" fillId="0" borderId="10" xfId="164" applyNumberFormat="1" applyFont="1" applyFill="1" applyBorder="1" applyAlignment="1" applyProtection="1">
      <alignment horizontal="center" vertical="center" wrapText="1"/>
      <protection locked="0"/>
    </xf>
    <xf numFmtId="188" fontId="58" fillId="0" borderId="10" xfId="164" applyNumberFormat="1" applyFont="1" applyFill="1" applyBorder="1" applyAlignment="1" applyProtection="1">
      <alignment horizontal="center" vertical="center" wrapText="1"/>
      <protection locked="0"/>
    </xf>
    <xf numFmtId="0" fontId="56" fillId="0" borderId="10" xfId="164" applyFont="1" applyFill="1" applyBorder="1" applyAlignment="1" applyProtection="1">
      <alignment horizontal="center" vertical="center" wrapText="1"/>
      <protection locked="0"/>
    </xf>
    <xf numFmtId="188" fontId="58" fillId="0" borderId="10" xfId="164" applyNumberFormat="1" applyFont="1" applyFill="1" applyBorder="1" applyAlignment="1" applyProtection="1">
      <alignment horizontal="center" vertical="center" wrapText="1"/>
      <protection locked="0"/>
    </xf>
    <xf numFmtId="0" fontId="59" fillId="0" borderId="0" xfId="164" applyFont="1" applyFill="1" applyAlignment="1" applyProtection="1">
      <alignment vertical="center"/>
      <protection locked="0"/>
    </xf>
    <xf numFmtId="49" fontId="56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57" fillId="0" borderId="10" xfId="163" applyNumberFormat="1" applyFont="1" applyFill="1" applyBorder="1" applyAlignment="1" applyProtection="1">
      <alignment horizontal="center" vertical="center" wrapText="1"/>
      <protection locked="0"/>
    </xf>
    <xf numFmtId="0" fontId="57" fillId="0" borderId="10" xfId="181" applyFont="1" applyFill="1" applyBorder="1" applyAlignment="1" applyProtection="1">
      <alignment horizontal="center" vertical="center"/>
      <protection locked="0"/>
    </xf>
    <xf numFmtId="49" fontId="56" fillId="0" borderId="10" xfId="45" applyNumberFormat="1" applyFont="1" applyFill="1" applyBorder="1" applyAlignment="1" applyProtection="1">
      <alignment vertical="center" wrapText="1"/>
      <protection locked="0"/>
    </xf>
    <xf numFmtId="49" fontId="57" fillId="0" borderId="10" xfId="99" applyNumberFormat="1" applyFont="1" applyFill="1" applyBorder="1" applyAlignment="1" applyProtection="1">
      <alignment horizontal="center" vertical="center"/>
      <protection locked="0"/>
    </xf>
    <xf numFmtId="0" fontId="57" fillId="0" borderId="10" xfId="165" applyFont="1" applyFill="1" applyBorder="1" applyAlignment="1" applyProtection="1">
      <alignment horizontal="center" vertical="center"/>
      <protection locked="0"/>
    </xf>
    <xf numFmtId="49" fontId="57" fillId="0" borderId="10" xfId="89" applyNumberFormat="1" applyFont="1" applyFill="1" applyBorder="1" applyAlignment="1" applyProtection="1">
      <alignment horizontal="center" vertical="center"/>
      <protection locked="0"/>
    </xf>
    <xf numFmtId="0" fontId="57" fillId="0" borderId="10" xfId="63" applyNumberFormat="1" applyFont="1" applyFill="1" applyBorder="1" applyAlignment="1" applyProtection="1">
      <alignment horizontal="center" vertical="center" wrapText="1"/>
      <protection locked="0"/>
    </xf>
    <xf numFmtId="49" fontId="56" fillId="0" borderId="10" xfId="162" applyNumberFormat="1" applyFont="1" applyFill="1" applyBorder="1" applyAlignment="1" applyProtection="1">
      <alignment horizontal="left" vertical="center" wrapText="1"/>
      <protection locked="0"/>
    </xf>
    <xf numFmtId="0" fontId="57" fillId="0" borderId="10" xfId="162" applyFont="1" applyFill="1" applyBorder="1" applyAlignment="1" applyProtection="1">
      <alignment horizontal="center" vertical="center" wrapText="1"/>
      <protection locked="0"/>
    </xf>
    <xf numFmtId="49" fontId="56" fillId="0" borderId="10" xfId="81" applyNumberFormat="1" applyFont="1" applyFill="1" applyBorder="1" applyAlignment="1" applyProtection="1">
      <alignment vertical="center" wrapText="1"/>
      <protection locked="0"/>
    </xf>
    <xf numFmtId="49" fontId="57" fillId="0" borderId="10" xfId="119" applyNumberFormat="1" applyFont="1" applyFill="1" applyBorder="1" applyAlignment="1" applyProtection="1">
      <alignment horizontal="center" vertical="center"/>
      <protection locked="0"/>
    </xf>
    <xf numFmtId="49" fontId="57" fillId="0" borderId="10" xfId="76" applyNumberFormat="1" applyFont="1" applyFill="1" applyBorder="1" applyAlignment="1" applyProtection="1">
      <alignment horizontal="center" vertical="center"/>
      <protection locked="0"/>
    </xf>
    <xf numFmtId="0" fontId="57" fillId="0" borderId="10" xfId="59" applyNumberFormat="1" applyFont="1" applyFill="1" applyBorder="1" applyAlignment="1" applyProtection="1">
      <alignment horizontal="center" vertical="center" wrapText="1"/>
      <protection locked="0"/>
    </xf>
    <xf numFmtId="1" fontId="57" fillId="0" borderId="10" xfId="164" applyNumberFormat="1" applyFont="1" applyFill="1" applyBorder="1" applyAlignment="1" applyProtection="1">
      <alignment horizontal="center" vertical="center" wrapText="1"/>
      <protection locked="0"/>
    </xf>
    <xf numFmtId="0" fontId="5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7" fillId="0" borderId="10" xfId="181" applyNumberFormat="1" applyFont="1" applyFill="1" applyBorder="1" applyAlignment="1" applyProtection="1">
      <alignment horizontal="center" vertical="center" wrapText="1"/>
      <protection locked="0"/>
    </xf>
    <xf numFmtId="0" fontId="57" fillId="0" borderId="10" xfId="176" applyNumberFormat="1" applyFont="1" applyFill="1" applyBorder="1" applyAlignment="1" applyProtection="1">
      <alignment horizontal="center" vertical="center" wrapText="1"/>
      <protection locked="0"/>
    </xf>
    <xf numFmtId="0" fontId="55" fillId="0" borderId="0" xfId="172" applyFont="1" applyFill="1" applyBorder="1" applyAlignment="1" applyProtection="1">
      <alignment horizontal="center" vertical="center"/>
      <protection locked="0"/>
    </xf>
    <xf numFmtId="0" fontId="57" fillId="0" borderId="10" xfId="172" applyFont="1" applyFill="1" applyBorder="1" applyAlignment="1" applyProtection="1">
      <alignment horizontal="center" vertical="center" wrapText="1"/>
      <protection locked="0"/>
    </xf>
    <xf numFmtId="0" fontId="57" fillId="0" borderId="10" xfId="0" applyNumberFormat="1" applyFont="1" applyFill="1" applyBorder="1" applyAlignment="1" applyProtection="1">
      <alignment horizontal="center" vertical="center" wrapText="1"/>
      <protection locked="0"/>
    </xf>
    <xf numFmtId="196" fontId="57" fillId="0" borderId="10" xfId="167" applyNumberFormat="1" applyFont="1" applyFill="1" applyBorder="1" applyAlignment="1" applyProtection="1">
      <alignment horizontal="center" vertical="center" wrapText="1"/>
      <protection locked="0"/>
    </xf>
    <xf numFmtId="188" fontId="58" fillId="0" borderId="10" xfId="167" applyNumberFormat="1" applyFont="1" applyFill="1" applyBorder="1" applyAlignment="1" applyProtection="1">
      <alignment horizontal="center" vertical="center" wrapText="1"/>
      <protection locked="0"/>
    </xf>
    <xf numFmtId="0" fontId="61" fillId="0" borderId="10" xfId="167" applyFont="1" applyFill="1" applyBorder="1" applyAlignment="1" applyProtection="1">
      <alignment horizontal="center" vertical="center" wrapText="1"/>
      <protection locked="0"/>
    </xf>
    <xf numFmtId="1" fontId="62" fillId="0" borderId="10" xfId="167" applyNumberFormat="1" applyFont="1" applyFill="1" applyBorder="1" applyAlignment="1" applyProtection="1">
      <alignment horizontal="center" vertical="center" wrapText="1"/>
      <protection locked="0"/>
    </xf>
    <xf numFmtId="0" fontId="56" fillId="0" borderId="0" xfId="167" applyFont="1" applyFill="1" applyBorder="1" applyAlignment="1" applyProtection="1">
      <alignment horizontal="center" vertical="center" wrapText="1"/>
      <protection locked="0"/>
    </xf>
    <xf numFmtId="0" fontId="56" fillId="0" borderId="10" xfId="138" applyFont="1" applyFill="1" applyBorder="1" applyAlignment="1" applyProtection="1">
      <alignment horizontal="left" vertical="center" wrapText="1"/>
      <protection locked="0"/>
    </xf>
    <xf numFmtId="0" fontId="57" fillId="0" borderId="10" xfId="182" applyFont="1" applyFill="1" applyBorder="1" applyAlignment="1" applyProtection="1">
      <alignment horizontal="center" vertical="center"/>
      <protection locked="0"/>
    </xf>
    <xf numFmtId="0" fontId="56" fillId="0" borderId="10" xfId="180" applyFont="1" applyFill="1" applyBorder="1" applyAlignment="1" applyProtection="1">
      <alignment horizontal="left" vertical="center" wrapText="1"/>
      <protection locked="0"/>
    </xf>
    <xf numFmtId="49" fontId="57" fillId="0" borderId="10" xfId="129" applyNumberFormat="1" applyFont="1" applyFill="1" applyBorder="1" applyAlignment="1">
      <alignment horizontal="center" vertical="center" wrapText="1"/>
      <protection/>
    </xf>
    <xf numFmtId="49" fontId="57" fillId="0" borderId="10" xfId="61" applyNumberFormat="1" applyFont="1" applyFill="1" applyBorder="1" applyAlignment="1" applyProtection="1">
      <alignment horizontal="center" vertical="center"/>
      <protection locked="0"/>
    </xf>
    <xf numFmtId="49" fontId="56" fillId="0" borderId="10" xfId="99" applyNumberFormat="1" applyFont="1" applyFill="1" applyBorder="1" applyAlignment="1" applyProtection="1">
      <alignment vertical="center" wrapText="1"/>
      <protection locked="0"/>
    </xf>
    <xf numFmtId="49" fontId="57" fillId="0" borderId="10" xfId="179" applyNumberFormat="1" applyFont="1" applyFill="1" applyBorder="1" applyAlignment="1" applyProtection="1">
      <alignment horizontal="center" vertical="center"/>
      <protection locked="0"/>
    </xf>
    <xf numFmtId="0" fontId="57" fillId="0" borderId="10" xfId="133" applyFont="1" applyFill="1" applyBorder="1" applyAlignment="1" applyProtection="1">
      <alignment horizontal="center" vertical="center" wrapText="1"/>
      <protection locked="0"/>
    </xf>
    <xf numFmtId="49" fontId="57" fillId="0" borderId="10" xfId="63" applyNumberFormat="1" applyFont="1" applyFill="1" applyBorder="1" applyAlignment="1" applyProtection="1">
      <alignment horizontal="center" vertical="center"/>
      <protection locked="0"/>
    </xf>
    <xf numFmtId="0" fontId="57" fillId="0" borderId="10" xfId="162" applyFont="1" applyFill="1" applyBorder="1" applyAlignment="1" applyProtection="1">
      <alignment horizontal="center" vertical="center" wrapText="1"/>
      <protection locked="0"/>
    </xf>
    <xf numFmtId="0" fontId="56" fillId="0" borderId="10" xfId="176" applyFont="1" applyFill="1" applyBorder="1" applyAlignment="1" applyProtection="1">
      <alignment horizontal="left" vertical="center" wrapText="1"/>
      <protection locked="0"/>
    </xf>
    <xf numFmtId="0" fontId="57" fillId="0" borderId="10" xfId="176" applyFont="1" applyFill="1" applyBorder="1" applyAlignment="1" applyProtection="1">
      <alignment horizontal="center" vertical="center" wrapText="1"/>
      <protection locked="0"/>
    </xf>
    <xf numFmtId="196" fontId="57" fillId="0" borderId="10" xfId="164" applyNumberFormat="1" applyFont="1" applyFill="1" applyBorder="1" applyAlignment="1" applyProtection="1">
      <alignment horizontal="center" vertical="center" wrapText="1"/>
      <protection locked="0"/>
    </xf>
    <xf numFmtId="0" fontId="56" fillId="0" borderId="10" xfId="164" applyFont="1" applyFill="1" applyBorder="1" applyAlignment="1" applyProtection="1">
      <alignment horizontal="center" vertical="center" wrapText="1"/>
      <protection locked="0"/>
    </xf>
    <xf numFmtId="1" fontId="57" fillId="0" borderId="10" xfId="164" applyNumberFormat="1" applyFont="1" applyFill="1" applyBorder="1" applyAlignment="1" applyProtection="1">
      <alignment horizontal="center" vertical="center" wrapText="1"/>
      <protection locked="0"/>
    </xf>
    <xf numFmtId="0" fontId="57" fillId="0" borderId="10" xfId="76" applyNumberFormat="1" applyFont="1" applyFill="1" applyBorder="1" applyAlignment="1" applyProtection="1">
      <alignment horizontal="center" vertical="center"/>
      <protection locked="0"/>
    </xf>
    <xf numFmtId="0" fontId="57" fillId="0" borderId="10" xfId="76" applyNumberFormat="1" applyFont="1" applyFill="1" applyBorder="1" applyAlignment="1" applyProtection="1">
      <alignment horizontal="center" vertical="center" wrapText="1"/>
      <protection locked="0"/>
    </xf>
    <xf numFmtId="0" fontId="56" fillId="0" borderId="10" xfId="0" applyFont="1" applyFill="1" applyBorder="1" applyAlignment="1" applyProtection="1">
      <alignment horizontal="left" vertical="center" wrapText="1"/>
      <protection locked="0"/>
    </xf>
    <xf numFmtId="49" fontId="5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1" fillId="0" borderId="10" xfId="164" applyFont="1" applyFill="1" applyBorder="1" applyAlignment="1" applyProtection="1">
      <alignment horizontal="center" vertical="center" wrapText="1"/>
      <protection locked="0"/>
    </xf>
    <xf numFmtId="196" fontId="8" fillId="0" borderId="10" xfId="164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164" applyFont="1" applyFill="1" applyBorder="1" applyAlignment="1" applyProtection="1">
      <alignment horizontal="center" vertical="center" wrapText="1"/>
      <protection locked="0"/>
    </xf>
    <xf numFmtId="1" fontId="8" fillId="0" borderId="10" xfId="164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164" applyFont="1" applyFill="1" applyBorder="1" applyAlignment="1" applyProtection="1">
      <alignment horizontal="center" vertical="center" wrapText="1"/>
      <protection locked="0"/>
    </xf>
    <xf numFmtId="0" fontId="7" fillId="0" borderId="11" xfId="176" applyNumberFormat="1" applyFont="1" applyFill="1" applyBorder="1" applyAlignment="1" applyProtection="1">
      <alignment horizontal="left" vertical="center" wrapText="1"/>
      <protection locked="0"/>
    </xf>
    <xf numFmtId="0" fontId="8" fillId="0" borderId="12" xfId="176" applyNumberFormat="1" applyFont="1" applyFill="1" applyBorder="1" applyAlignment="1" applyProtection="1">
      <alignment horizontal="center" vertical="center" wrapText="1"/>
      <protection locked="0"/>
    </xf>
    <xf numFmtId="196" fontId="41" fillId="0" borderId="10" xfId="12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120" applyFont="1" applyBorder="1" applyAlignment="1">
      <alignment horizontal="center" vertical="center" wrapText="1"/>
      <protection/>
    </xf>
    <xf numFmtId="196" fontId="42" fillId="0" borderId="10" xfId="120" applyNumberFormat="1" applyFont="1" applyFill="1" applyBorder="1" applyAlignment="1">
      <alignment horizontal="center" vertical="center" wrapText="1"/>
      <protection/>
    </xf>
    <xf numFmtId="188" fontId="42" fillId="0" borderId="10" xfId="120" applyNumberFormat="1" applyFont="1" applyFill="1" applyBorder="1" applyAlignment="1">
      <alignment horizontal="center" vertical="center" wrapText="1"/>
      <protection/>
    </xf>
    <xf numFmtId="0" fontId="8" fillId="0" borderId="13" xfId="59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172" applyFont="1" applyAlignment="1" applyProtection="1">
      <alignment horizontal="center" vertical="center" wrapText="1"/>
      <protection locked="0"/>
    </xf>
    <xf numFmtId="0" fontId="5" fillId="0" borderId="0" xfId="172" applyFont="1" applyAlignment="1" applyProtection="1">
      <alignment horizontal="center" vertical="center"/>
      <protection locked="0"/>
    </xf>
    <xf numFmtId="0" fontId="11" fillId="0" borderId="0" xfId="164" applyFont="1" applyAlignment="1" applyProtection="1">
      <alignment horizontal="center" vertical="center" wrapText="1"/>
      <protection locked="0"/>
    </xf>
    <xf numFmtId="0" fontId="11" fillId="0" borderId="0" xfId="164" applyFont="1" applyAlignment="1" applyProtection="1">
      <alignment horizontal="center" vertical="center"/>
      <protection locked="0"/>
    </xf>
    <xf numFmtId="0" fontId="16" fillId="0" borderId="0" xfId="172" applyFont="1" applyAlignment="1" applyProtection="1">
      <alignment horizontal="center" vertical="center"/>
      <protection locked="0"/>
    </xf>
    <xf numFmtId="0" fontId="7" fillId="24" borderId="10" xfId="172" applyFont="1" applyFill="1" applyBorder="1" applyAlignment="1" applyProtection="1">
      <alignment horizontal="center" vertical="center" textRotation="90" wrapText="1"/>
      <protection locked="0"/>
    </xf>
    <xf numFmtId="0" fontId="6" fillId="24" borderId="10" xfId="172" applyFont="1" applyFill="1" applyBorder="1" applyAlignment="1" applyProtection="1">
      <alignment horizontal="center" vertical="center" wrapText="1"/>
      <protection locked="0"/>
    </xf>
    <xf numFmtId="0" fontId="11" fillId="24" borderId="10" xfId="168" applyFont="1" applyFill="1" applyBorder="1" applyAlignment="1" applyProtection="1">
      <alignment horizontal="center" vertical="center"/>
      <protection locked="0"/>
    </xf>
    <xf numFmtId="0" fontId="6" fillId="24" borderId="10" xfId="172" applyFont="1" applyFill="1" applyBorder="1" applyAlignment="1" applyProtection="1">
      <alignment horizontal="center" vertical="center" textRotation="90" wrapText="1"/>
      <protection locked="0"/>
    </xf>
    <xf numFmtId="188" fontId="6" fillId="24" borderId="10" xfId="172" applyNumberFormat="1" applyFont="1" applyFill="1" applyBorder="1" applyAlignment="1" applyProtection="1">
      <alignment horizontal="center" vertical="center" wrapText="1"/>
      <protection locked="0"/>
    </xf>
    <xf numFmtId="0" fontId="42" fillId="0" borderId="13" xfId="168" applyFont="1" applyFill="1" applyBorder="1" applyAlignment="1" applyProtection="1">
      <alignment horizontal="center" vertical="center" wrapText="1"/>
      <protection locked="0"/>
    </xf>
    <xf numFmtId="0" fontId="42" fillId="0" borderId="14" xfId="168" applyFont="1" applyFill="1" applyBorder="1" applyAlignment="1" applyProtection="1">
      <alignment horizontal="center" vertical="center" wrapText="1"/>
      <protection locked="0"/>
    </xf>
    <xf numFmtId="0" fontId="42" fillId="0" borderId="15" xfId="168" applyFont="1" applyFill="1" applyBorder="1" applyAlignment="1" applyProtection="1">
      <alignment horizontal="center" vertical="center" wrapText="1"/>
      <protection locked="0"/>
    </xf>
    <xf numFmtId="0" fontId="60" fillId="0" borderId="0" xfId="164" applyFont="1" applyAlignment="1" applyProtection="1">
      <alignment horizontal="center"/>
      <protection locked="0"/>
    </xf>
    <xf numFmtId="0" fontId="7" fillId="24" borderId="11" xfId="172" applyFont="1" applyFill="1" applyBorder="1" applyAlignment="1" applyProtection="1">
      <alignment horizontal="center" vertical="center" textRotation="90" wrapText="1"/>
      <protection locked="0"/>
    </xf>
    <xf numFmtId="0" fontId="7" fillId="24" borderId="12" xfId="172" applyFont="1" applyFill="1" applyBorder="1" applyAlignment="1" applyProtection="1">
      <alignment horizontal="center" vertical="center" textRotation="90" wrapText="1"/>
      <protection locked="0"/>
    </xf>
    <xf numFmtId="0" fontId="7" fillId="24" borderId="16" xfId="172" applyFont="1" applyFill="1" applyBorder="1" applyAlignment="1" applyProtection="1">
      <alignment horizontal="center" vertical="center" textRotation="90" wrapText="1"/>
      <protection locked="0"/>
    </xf>
    <xf numFmtId="0" fontId="7" fillId="24" borderId="17" xfId="172" applyFont="1" applyFill="1" applyBorder="1" applyAlignment="1" applyProtection="1">
      <alignment horizontal="center" vertical="center" textRotation="90" wrapText="1"/>
      <protection locked="0"/>
    </xf>
    <xf numFmtId="0" fontId="6" fillId="24" borderId="11" xfId="172" applyFont="1" applyFill="1" applyBorder="1" applyAlignment="1" applyProtection="1">
      <alignment horizontal="center" vertical="center" wrapText="1"/>
      <protection locked="0"/>
    </xf>
    <xf numFmtId="0" fontId="6" fillId="24" borderId="12" xfId="172" applyFont="1" applyFill="1" applyBorder="1" applyAlignment="1" applyProtection="1">
      <alignment horizontal="center" vertical="center" wrapText="1"/>
      <protection locked="0"/>
    </xf>
    <xf numFmtId="0" fontId="41" fillId="0" borderId="18" xfId="168" applyFont="1" applyFill="1" applyBorder="1" applyAlignment="1" applyProtection="1">
      <alignment horizontal="center" vertical="center" wrapText="1"/>
      <protection locked="0"/>
    </xf>
    <xf numFmtId="0" fontId="41" fillId="0" borderId="0" xfId="168" applyFont="1" applyFill="1" applyBorder="1" applyAlignment="1" applyProtection="1">
      <alignment horizontal="center" vertical="center" wrapText="1"/>
      <protection locked="0"/>
    </xf>
    <xf numFmtId="0" fontId="41" fillId="0" borderId="19" xfId="168" applyFont="1" applyFill="1" applyBorder="1" applyAlignment="1" applyProtection="1">
      <alignment horizontal="center" vertical="center" wrapText="1"/>
      <protection locked="0"/>
    </xf>
    <xf numFmtId="0" fontId="42" fillId="24" borderId="13" xfId="172" applyFont="1" applyFill="1" applyBorder="1" applyAlignment="1" applyProtection="1">
      <alignment horizontal="center" vertical="center" wrapText="1"/>
      <protection locked="0"/>
    </xf>
    <xf numFmtId="0" fontId="42" fillId="24" borderId="14" xfId="172" applyFont="1" applyFill="1" applyBorder="1" applyAlignment="1" applyProtection="1">
      <alignment horizontal="center" vertical="center" wrapText="1"/>
      <protection locked="0"/>
    </xf>
    <xf numFmtId="0" fontId="42" fillId="24" borderId="15" xfId="172" applyFont="1" applyFill="1" applyBorder="1" applyAlignment="1" applyProtection="1">
      <alignment horizontal="center" vertical="center" wrapText="1"/>
      <protection locked="0"/>
    </xf>
    <xf numFmtId="0" fontId="11" fillId="0" borderId="0" xfId="164" applyFont="1" applyAlignment="1" applyProtection="1">
      <alignment horizontal="center"/>
      <protection locked="0"/>
    </xf>
    <xf numFmtId="0" fontId="50" fillId="0" borderId="0" xfId="172" applyFont="1" applyAlignment="1" applyProtection="1">
      <alignment horizontal="center" vertical="center"/>
      <protection locked="0"/>
    </xf>
    <xf numFmtId="0" fontId="11" fillId="0" borderId="10" xfId="120" applyFont="1" applyBorder="1" applyAlignment="1">
      <alignment horizontal="center" vertical="center" textRotation="90" wrapText="1"/>
      <protection/>
    </xf>
    <xf numFmtId="49" fontId="11" fillId="0" borderId="10" xfId="120" applyNumberFormat="1" applyFont="1" applyBorder="1" applyAlignment="1">
      <alignment horizontal="center" vertical="center" wrapText="1"/>
      <protection/>
    </xf>
    <xf numFmtId="0" fontId="11" fillId="0" borderId="10" xfId="120" applyFont="1" applyBorder="1" applyAlignment="1">
      <alignment horizontal="center" vertical="center" wrapText="1"/>
      <protection/>
    </xf>
    <xf numFmtId="0" fontId="6" fillId="24" borderId="10" xfId="173" applyFont="1" applyFill="1" applyBorder="1" applyAlignment="1" applyProtection="1">
      <alignment horizontal="center" vertical="center" wrapText="1"/>
      <protection locked="0"/>
    </xf>
    <xf numFmtId="0" fontId="11" fillId="0" borderId="0" xfId="166" applyFont="1" applyAlignment="1" applyProtection="1">
      <alignment horizontal="center" vertical="center" wrapText="1"/>
      <protection locked="0"/>
    </xf>
    <xf numFmtId="0" fontId="11" fillId="0" borderId="0" xfId="166" applyFont="1" applyAlignment="1" applyProtection="1">
      <alignment horizontal="center" vertical="center"/>
      <protection locked="0"/>
    </xf>
    <xf numFmtId="0" fontId="6" fillId="24" borderId="10" xfId="173" applyFont="1" applyFill="1" applyBorder="1" applyAlignment="1" applyProtection="1">
      <alignment horizontal="center" vertical="center" textRotation="90" wrapText="1"/>
      <protection locked="0"/>
    </xf>
    <xf numFmtId="0" fontId="1" fillId="0" borderId="0" xfId="166" applyFont="1" applyAlignment="1" applyProtection="1">
      <alignment horizontal="center" vertical="center" wrapText="1"/>
      <protection locked="0"/>
    </xf>
    <xf numFmtId="0" fontId="3" fillId="0" borderId="0" xfId="178" applyFont="1" applyAlignment="1" applyProtection="1">
      <alignment horizontal="center" vertical="center" wrapText="1"/>
      <protection locked="0"/>
    </xf>
    <xf numFmtId="0" fontId="5" fillId="0" borderId="0" xfId="178" applyFont="1" applyAlignment="1" applyProtection="1">
      <alignment horizontal="center" vertical="center" wrapText="1"/>
      <protection locked="0"/>
    </xf>
    <xf numFmtId="0" fontId="16" fillId="0" borderId="0" xfId="177" applyFont="1" applyAlignment="1" applyProtection="1">
      <alignment horizontal="center" vertical="center" wrapText="1"/>
      <protection locked="0"/>
    </xf>
    <xf numFmtId="0" fontId="46" fillId="0" borderId="0" xfId="164" applyFont="1" applyAlignment="1" applyProtection="1">
      <alignment horizontal="center" vertical="center" wrapText="1"/>
      <protection locked="0"/>
    </xf>
    <xf numFmtId="0" fontId="11" fillId="0" borderId="10" xfId="177" applyFont="1" applyFill="1" applyBorder="1" applyAlignment="1" applyProtection="1">
      <alignment horizontal="center" vertical="center"/>
      <protection locked="0"/>
    </xf>
    <xf numFmtId="0" fontId="6" fillId="24" borderId="11" xfId="173" applyFont="1" applyFill="1" applyBorder="1" applyAlignment="1" applyProtection="1">
      <alignment horizontal="center" vertical="center" wrapText="1"/>
      <protection locked="0"/>
    </xf>
    <xf numFmtId="0" fontId="6" fillId="24" borderId="12" xfId="173" applyFont="1" applyFill="1" applyBorder="1" applyAlignment="1" applyProtection="1">
      <alignment horizontal="center" vertical="center" wrapText="1"/>
      <protection locked="0"/>
    </xf>
  </cellXfs>
  <cellStyles count="1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10" xfId="45"/>
    <cellStyle name="Денежный 10 2" xfId="46"/>
    <cellStyle name="Денежный 10 2 3 2" xfId="47"/>
    <cellStyle name="Денежный 10 2 3 3" xfId="48"/>
    <cellStyle name="Денежный 11" xfId="49"/>
    <cellStyle name="Денежный 11 11" xfId="50"/>
    <cellStyle name="Денежный 11 2" xfId="51"/>
    <cellStyle name="Денежный 11 2 2" xfId="52"/>
    <cellStyle name="Денежный 11 5" xfId="53"/>
    <cellStyle name="Денежный 11 9" xfId="54"/>
    <cellStyle name="Денежный 11 9 12" xfId="55"/>
    <cellStyle name="Денежный 11 9 2" xfId="56"/>
    <cellStyle name="Денежный 12" xfId="57"/>
    <cellStyle name="Денежный 12 10" xfId="58"/>
    <cellStyle name="Денежный 12 12" xfId="59"/>
    <cellStyle name="Денежный 12 12 10" xfId="60"/>
    <cellStyle name="Денежный 12 12 2" xfId="61"/>
    <cellStyle name="Денежный 12 12 2 2" xfId="62"/>
    <cellStyle name="Денежный 12 12 2 4" xfId="63"/>
    <cellStyle name="Денежный 12 12 3" xfId="64"/>
    <cellStyle name="Денежный 12 12 3 2" xfId="65"/>
    <cellStyle name="Денежный 12 12 5" xfId="66"/>
    <cellStyle name="Денежный 12 2" xfId="67"/>
    <cellStyle name="Денежный 12 5" xfId="68"/>
    <cellStyle name="Денежный 12 9" xfId="69"/>
    <cellStyle name="Денежный 13" xfId="70"/>
    <cellStyle name="Денежный 13 2" xfId="71"/>
    <cellStyle name="Денежный 13 9" xfId="72"/>
    <cellStyle name="Денежный 17" xfId="73"/>
    <cellStyle name="Денежный 2" xfId="74"/>
    <cellStyle name="Денежный 2 10" xfId="75"/>
    <cellStyle name="Денежный 2 10 2" xfId="76"/>
    <cellStyle name="Денежный 2 10 2 10" xfId="77"/>
    <cellStyle name="Денежный 2 10 2 12" xfId="78"/>
    <cellStyle name="Денежный 2 10 2 13" xfId="79"/>
    <cellStyle name="Денежный 2 10 2 2" xfId="80"/>
    <cellStyle name="Денежный 2 11" xfId="81"/>
    <cellStyle name="Денежный 2 11 2" xfId="82"/>
    <cellStyle name="Денежный 2 11 2 2" xfId="83"/>
    <cellStyle name="Денежный 2 11 2 3" xfId="84"/>
    <cellStyle name="Денежный 2 13 2" xfId="85"/>
    <cellStyle name="Денежный 2 14" xfId="86"/>
    <cellStyle name="Денежный 2 17" xfId="87"/>
    <cellStyle name="Денежный 2 2" xfId="88"/>
    <cellStyle name="Денежный 2 24" xfId="89"/>
    <cellStyle name="Денежный 2 3" xfId="90"/>
    <cellStyle name="Денежный 2 3 5" xfId="91"/>
    <cellStyle name="Денежный 2 3 9" xfId="92"/>
    <cellStyle name="Денежный 2 45" xfId="93"/>
    <cellStyle name="Денежный 2 5" xfId="94"/>
    <cellStyle name="Денежный 2 5 2 2" xfId="95"/>
    <cellStyle name="Денежный 20" xfId="96"/>
    <cellStyle name="Денежный 24" xfId="97"/>
    <cellStyle name="Денежный 24 12" xfId="98"/>
    <cellStyle name="Денежный 24 2" xfId="99"/>
    <cellStyle name="Денежный 24 2 2" xfId="100"/>
    <cellStyle name="Денежный 24 3" xfId="101"/>
    <cellStyle name="Денежный 24 3 4" xfId="102"/>
    <cellStyle name="Денежный 3" xfId="103"/>
    <cellStyle name="Денежный 3 10" xfId="104"/>
    <cellStyle name="Денежный 4" xfId="105"/>
    <cellStyle name="Денежный 6" xfId="106"/>
    <cellStyle name="Заголовок 1" xfId="107"/>
    <cellStyle name="Заголовок 2" xfId="108"/>
    <cellStyle name="Заголовок 3" xfId="109"/>
    <cellStyle name="Заголовок 4" xfId="110"/>
    <cellStyle name="Итог" xfId="111"/>
    <cellStyle name="Контрольная ячейка" xfId="112"/>
    <cellStyle name="Название" xfId="113"/>
    <cellStyle name="Нейтральный" xfId="114"/>
    <cellStyle name="Обычный 10" xfId="115"/>
    <cellStyle name="Обычный 10 2" xfId="116"/>
    <cellStyle name="Обычный 11" xfId="117"/>
    <cellStyle name="Обычный 11 10" xfId="118"/>
    <cellStyle name="Обычный 11 12" xfId="119"/>
    <cellStyle name="Обычный 11 12 2" xfId="120"/>
    <cellStyle name="Обычный 11 2" xfId="121"/>
    <cellStyle name="Обычный 11 5" xfId="122"/>
    <cellStyle name="Обычный 12" xfId="123"/>
    <cellStyle name="Обычный 14 2" xfId="124"/>
    <cellStyle name="Обычный 15" xfId="125"/>
    <cellStyle name="Обычный 16" xfId="126"/>
    <cellStyle name="Обычный 17" xfId="127"/>
    <cellStyle name="Обычный 2" xfId="128"/>
    <cellStyle name="Обычный 2 10" xfId="129"/>
    <cellStyle name="Обычный 2 10 2" xfId="130"/>
    <cellStyle name="Обычный 2 14" xfId="131"/>
    <cellStyle name="Обычный 2 14 10" xfId="132"/>
    <cellStyle name="Обычный 2 14 2" xfId="133"/>
    <cellStyle name="Обычный 2 14 2 2" xfId="134"/>
    <cellStyle name="Обычный 2 2" xfId="135"/>
    <cellStyle name="Обычный 2 2 10" xfId="136"/>
    <cellStyle name="Обычный 2 2 10 2" xfId="137"/>
    <cellStyle name="Обычный 2 2 2" xfId="138"/>
    <cellStyle name="Обычный 2 2 2 2" xfId="139"/>
    <cellStyle name="Обычный 2 2 2 2 2" xfId="140"/>
    <cellStyle name="Обычный 2 2_База1 (version 1)" xfId="141"/>
    <cellStyle name="Обычный 2 21" xfId="142"/>
    <cellStyle name="Обычный 2 23" xfId="143"/>
    <cellStyle name="Обычный 2 47" xfId="144"/>
    <cellStyle name="Обычный 2 51" xfId="145"/>
    <cellStyle name="Обычный 20" xfId="146"/>
    <cellStyle name="Обычный 23" xfId="147"/>
    <cellStyle name="Обычный 3" xfId="148"/>
    <cellStyle name="Обычный 3 13" xfId="149"/>
    <cellStyle name="Обычный 3 7" xfId="150"/>
    <cellStyle name="Обычный 30" xfId="151"/>
    <cellStyle name="Обычный 4" xfId="152"/>
    <cellStyle name="Обычный 4 12" xfId="153"/>
    <cellStyle name="Обычный 4 5" xfId="154"/>
    <cellStyle name="Обычный 5" xfId="155"/>
    <cellStyle name="Обычный 5 12" xfId="156"/>
    <cellStyle name="Обычный 5_15_06_2014_prinevskoe" xfId="157"/>
    <cellStyle name="Обычный 6" xfId="158"/>
    <cellStyle name="Обычный 6 12" xfId="159"/>
    <cellStyle name="Обычный 6 5" xfId="160"/>
    <cellStyle name="Обычный 7 5" xfId="161"/>
    <cellStyle name="Обычный_База" xfId="162"/>
    <cellStyle name="Обычный_База_База1 2_База1 (version 1)" xfId="163"/>
    <cellStyle name="Обычный_Выездка технические1" xfId="164"/>
    <cellStyle name="Обычный_Выездка технические1 2" xfId="165"/>
    <cellStyle name="Обычный_Выездка технические1 2 2" xfId="166"/>
    <cellStyle name="Обычный_Выездка технические1 3 2" xfId="167"/>
    <cellStyle name="Обычный_Измайлово-2003" xfId="168"/>
    <cellStyle name="Обычный_конкур1" xfId="169"/>
    <cellStyle name="Обычный_конкур1 11" xfId="170"/>
    <cellStyle name="Обычный_конкур1 2" xfId="171"/>
    <cellStyle name="Обычный_Лист Microsoft Excel" xfId="172"/>
    <cellStyle name="Обычный_Лист Microsoft Excel 10 2" xfId="173"/>
    <cellStyle name="Обычный_Лист Microsoft Excel 11" xfId="174"/>
    <cellStyle name="Обычный_Лист Microsoft Excel 11 2" xfId="175"/>
    <cellStyle name="Обычный_Лист Microsoft Excel 2 12" xfId="176"/>
    <cellStyle name="Обычный_Лист Microsoft Excel 4 2 2" xfId="177"/>
    <cellStyle name="Обычный_Лист Microsoft Excel 6" xfId="178"/>
    <cellStyle name="Обычный_Лист Microsoft Excel_25_05_13" xfId="179"/>
    <cellStyle name="Обычный_Орел 11" xfId="180"/>
    <cellStyle name="Обычный_Россия (В) юниоры" xfId="181"/>
    <cellStyle name="Обычный_Россия (В) юниоры 2_Стартовые 04-06.04.13 2" xfId="182"/>
    <cellStyle name="Followed Hyperlink" xfId="183"/>
    <cellStyle name="Плохой" xfId="184"/>
    <cellStyle name="Пояснение" xfId="185"/>
    <cellStyle name="Примечание" xfId="186"/>
    <cellStyle name="Percent" xfId="187"/>
    <cellStyle name="Связанная ячейка" xfId="188"/>
    <cellStyle name="Текст предупреждения" xfId="189"/>
    <cellStyle name="Comma" xfId="190"/>
    <cellStyle name="Comma [0]" xfId="191"/>
    <cellStyle name="Хороший" xfId="19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127</xdr:col>
      <xdr:colOff>219075</xdr:colOff>
      <xdr:row>2</xdr:row>
      <xdr:rowOff>76200</xdr:rowOff>
    </xdr:from>
    <xdr:to>
      <xdr:col>130</xdr:col>
      <xdr:colOff>276225</xdr:colOff>
      <xdr:row>4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76225" y="609600"/>
          <a:ext cx="188595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76200</xdr:colOff>
      <xdr:row>1</xdr:row>
      <xdr:rowOff>114300</xdr:rowOff>
    </xdr:from>
    <xdr:to>
      <xdr:col>23</xdr:col>
      <xdr:colOff>142875</xdr:colOff>
      <xdr:row>6</xdr:row>
      <xdr:rowOff>66675</xdr:rowOff>
    </xdr:to>
    <xdr:pic>
      <xdr:nvPicPr>
        <xdr:cNvPr id="2" name="Изображения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01500" y="114300"/>
          <a:ext cx="116205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38100</xdr:colOff>
      <xdr:row>1</xdr:row>
      <xdr:rowOff>276225</xdr:rowOff>
    </xdr:from>
    <xdr:to>
      <xdr:col>3</xdr:col>
      <xdr:colOff>266700</xdr:colOff>
      <xdr:row>3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76225"/>
          <a:ext cx="214312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190500</xdr:rowOff>
    </xdr:from>
    <xdr:to>
      <xdr:col>6</xdr:col>
      <xdr:colOff>9525</xdr:colOff>
      <xdr:row>2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0"/>
          <a:ext cx="22098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9525</xdr:colOff>
      <xdr:row>1</xdr:row>
      <xdr:rowOff>219075</xdr:rowOff>
    </xdr:from>
    <xdr:to>
      <xdr:col>24</xdr:col>
      <xdr:colOff>95250</xdr:colOff>
      <xdr:row>5</xdr:row>
      <xdr:rowOff>123825</xdr:rowOff>
    </xdr:to>
    <xdr:pic>
      <xdr:nvPicPr>
        <xdr:cNvPr id="2" name="Изображения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191875" y="219075"/>
          <a:ext cx="1181100" cy="1152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209550</xdr:rowOff>
    </xdr:from>
    <xdr:to>
      <xdr:col>3</xdr:col>
      <xdr:colOff>85725</xdr:colOff>
      <xdr:row>3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219075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20</xdr:col>
      <xdr:colOff>57150</xdr:colOff>
      <xdr:row>1</xdr:row>
      <xdr:rowOff>152400</xdr:rowOff>
    </xdr:from>
    <xdr:to>
      <xdr:col>22</xdr:col>
      <xdr:colOff>323850</xdr:colOff>
      <xdr:row>6</xdr:row>
      <xdr:rowOff>161925</xdr:rowOff>
    </xdr:to>
    <xdr:pic>
      <xdr:nvPicPr>
        <xdr:cNvPr id="2" name="Изображения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92050" y="152400"/>
          <a:ext cx="1162050" cy="1171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228600</xdr:rowOff>
    </xdr:from>
    <xdr:to>
      <xdr:col>3</xdr:col>
      <xdr:colOff>304800</xdr:colOff>
      <xdr:row>1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28600"/>
          <a:ext cx="2162175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14</xdr:col>
      <xdr:colOff>314325</xdr:colOff>
      <xdr:row>0</xdr:row>
      <xdr:rowOff>133350</xdr:rowOff>
    </xdr:from>
    <xdr:to>
      <xdr:col>16</xdr:col>
      <xdr:colOff>485775</xdr:colOff>
      <xdr:row>3</xdr:row>
      <xdr:rowOff>95250</xdr:rowOff>
    </xdr:to>
    <xdr:pic>
      <xdr:nvPicPr>
        <xdr:cNvPr id="2" name="Изображения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39425" y="133350"/>
          <a:ext cx="1123950" cy="1152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76200</xdr:rowOff>
    </xdr:from>
    <xdr:to>
      <xdr:col>4</xdr:col>
      <xdr:colOff>180975</xdr:colOff>
      <xdr:row>2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6200"/>
          <a:ext cx="2171700" cy="5429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19</xdr:col>
      <xdr:colOff>285750</xdr:colOff>
      <xdr:row>1</xdr:row>
      <xdr:rowOff>66675</xdr:rowOff>
    </xdr:from>
    <xdr:to>
      <xdr:col>22</xdr:col>
      <xdr:colOff>371475</xdr:colOff>
      <xdr:row>5</xdr:row>
      <xdr:rowOff>171450</xdr:rowOff>
    </xdr:to>
    <xdr:pic>
      <xdr:nvPicPr>
        <xdr:cNvPr id="2" name="Изображения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87225" y="66675"/>
          <a:ext cx="121920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tabSelected="1" view="pageBreakPreview" zoomScale="90" zoomScaleSheetLayoutView="90" workbookViewId="0" topLeftCell="A2">
      <selection activeCell="A11" sqref="A11:W11"/>
    </sheetView>
  </sheetViews>
  <sheetFormatPr defaultColWidth="9.140625" defaultRowHeight="12.75"/>
  <cols>
    <col min="1" max="1" width="3.7109375" style="8" customWidth="1"/>
    <col min="2" max="2" width="17.28125" style="8" customWidth="1"/>
    <col min="3" max="3" width="7.7109375" style="8" customWidth="1"/>
    <col min="4" max="4" width="4.7109375" style="8" customWidth="1"/>
    <col min="5" max="5" width="33.421875" style="8" customWidth="1"/>
    <col min="6" max="6" width="7.7109375" style="8" customWidth="1"/>
    <col min="7" max="7" width="14.8515625" style="8" customWidth="1"/>
    <col min="8" max="8" width="15.57421875" style="8" hidden="1" customWidth="1"/>
    <col min="9" max="9" width="23.8515625" style="8" customWidth="1"/>
    <col min="10" max="10" width="6.00390625" style="17" customWidth="1"/>
    <col min="11" max="11" width="8.7109375" style="18" customWidth="1"/>
    <col min="12" max="12" width="3.7109375" style="8" customWidth="1"/>
    <col min="13" max="13" width="6.28125" style="17" customWidth="1"/>
    <col min="14" max="14" width="8.7109375" style="18" customWidth="1"/>
    <col min="15" max="15" width="3.7109375" style="8" customWidth="1"/>
    <col min="16" max="16" width="6.28125" style="17" customWidth="1"/>
    <col min="17" max="17" width="8.7109375" style="18" customWidth="1"/>
    <col min="18" max="18" width="3.7109375" style="8" customWidth="1"/>
    <col min="19" max="20" width="4.8515625" style="8" customWidth="1"/>
    <col min="21" max="21" width="6.7109375" style="8" customWidth="1"/>
    <col min="22" max="22" width="6.7109375" style="8" hidden="1" customWidth="1"/>
    <col min="23" max="23" width="9.7109375" style="18" customWidth="1"/>
    <col min="24" max="24" width="6.7109375" style="8" customWidth="1"/>
    <col min="25" max="16384" width="9.140625" style="8" customWidth="1"/>
  </cols>
  <sheetData>
    <row r="1" spans="1:23" s="3" customFormat="1" ht="7.5" customHeight="1" hidden="1">
      <c r="A1" s="1"/>
      <c r="B1" s="1"/>
      <c r="C1" s="1"/>
      <c r="D1" s="1"/>
      <c r="E1" s="1"/>
      <c r="F1" s="1"/>
      <c r="G1" s="1"/>
      <c r="H1" s="1"/>
      <c r="I1" s="1"/>
      <c r="J1" s="4"/>
      <c r="K1" s="5"/>
      <c r="L1" s="2"/>
      <c r="M1" s="6"/>
      <c r="N1" s="5"/>
      <c r="O1" s="2"/>
      <c r="P1" s="6"/>
      <c r="Q1" s="5"/>
      <c r="R1" s="2"/>
      <c r="W1" s="7"/>
    </row>
    <row r="2" spans="1:24" s="53" customFormat="1" ht="42" customHeight="1">
      <c r="A2" s="230" t="s">
        <v>0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</row>
    <row r="3" spans="1:24" s="9" customFormat="1" ht="15.75" customHeight="1">
      <c r="A3" s="228" t="s">
        <v>28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</row>
    <row r="4" spans="1:24" s="10" customFormat="1" ht="15.75" customHeight="1">
      <c r="A4" s="229" t="s">
        <v>20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</row>
    <row r="5" spans="1:24" s="11" customFormat="1" ht="15.75" customHeight="1">
      <c r="A5" s="232" t="s">
        <v>25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</row>
    <row r="6" spans="1:24" s="11" customFormat="1" ht="7.5" customHeight="1">
      <c r="A6" s="232"/>
      <c r="B6" s="232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</row>
    <row r="7" spans="1:22" s="54" customFormat="1" ht="21" customHeight="1">
      <c r="A7" s="241" t="s">
        <v>166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  <c r="V7" s="241"/>
    </row>
    <row r="8" spans="1:24" s="69" customFormat="1" ht="15" customHeight="1">
      <c r="A8" s="82" t="s">
        <v>45</v>
      </c>
      <c r="B8" s="66"/>
      <c r="C8" s="66"/>
      <c r="D8" s="66"/>
      <c r="E8" s="67"/>
      <c r="F8" s="67"/>
      <c r="G8" s="68"/>
      <c r="H8" s="68"/>
      <c r="J8" s="26"/>
      <c r="W8" s="26" t="s">
        <v>1</v>
      </c>
      <c r="X8" s="26"/>
    </row>
    <row r="9" spans="1:24" s="12" customFormat="1" ht="19.5" customHeight="1">
      <c r="A9" s="236" t="s">
        <v>36</v>
      </c>
      <c r="B9" s="234" t="s">
        <v>5</v>
      </c>
      <c r="C9" s="234" t="s">
        <v>30</v>
      </c>
      <c r="D9" s="236" t="s">
        <v>31</v>
      </c>
      <c r="E9" s="234" t="s">
        <v>6</v>
      </c>
      <c r="F9" s="234" t="s">
        <v>30</v>
      </c>
      <c r="G9" s="234" t="s">
        <v>32</v>
      </c>
      <c r="H9" s="246" t="s">
        <v>14</v>
      </c>
      <c r="I9" s="234" t="s">
        <v>33</v>
      </c>
      <c r="J9" s="235" t="s">
        <v>138</v>
      </c>
      <c r="K9" s="235"/>
      <c r="L9" s="235"/>
      <c r="M9" s="235" t="s">
        <v>13</v>
      </c>
      <c r="N9" s="235"/>
      <c r="O9" s="235"/>
      <c r="P9" s="235" t="s">
        <v>27</v>
      </c>
      <c r="Q9" s="235"/>
      <c r="R9" s="235"/>
      <c r="S9" s="244" t="s">
        <v>16</v>
      </c>
      <c r="T9" s="242" t="s">
        <v>17</v>
      </c>
      <c r="U9" s="236" t="s">
        <v>8</v>
      </c>
      <c r="V9" s="233" t="s">
        <v>15</v>
      </c>
      <c r="W9" s="237" t="s">
        <v>9</v>
      </c>
      <c r="X9" s="237" t="s">
        <v>10</v>
      </c>
    </row>
    <row r="10" spans="1:24" s="12" customFormat="1" ht="39.75" customHeight="1">
      <c r="A10" s="236"/>
      <c r="B10" s="234"/>
      <c r="C10" s="234"/>
      <c r="D10" s="236"/>
      <c r="E10" s="234"/>
      <c r="F10" s="234"/>
      <c r="G10" s="234"/>
      <c r="H10" s="247"/>
      <c r="I10" s="234"/>
      <c r="J10" s="36" t="s">
        <v>11</v>
      </c>
      <c r="K10" s="37" t="s">
        <v>12</v>
      </c>
      <c r="L10" s="38" t="s">
        <v>36</v>
      </c>
      <c r="M10" s="36" t="s">
        <v>11</v>
      </c>
      <c r="N10" s="37" t="s">
        <v>12</v>
      </c>
      <c r="O10" s="38" t="s">
        <v>36</v>
      </c>
      <c r="P10" s="36" t="s">
        <v>11</v>
      </c>
      <c r="Q10" s="37" t="s">
        <v>12</v>
      </c>
      <c r="R10" s="38" t="s">
        <v>36</v>
      </c>
      <c r="S10" s="245"/>
      <c r="T10" s="243"/>
      <c r="U10" s="236"/>
      <c r="V10" s="233"/>
      <c r="W10" s="237"/>
      <c r="X10" s="237"/>
    </row>
    <row r="11" spans="1:24" s="12" customFormat="1" ht="39.75" customHeight="1">
      <c r="A11" s="238" t="s">
        <v>139</v>
      </c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40"/>
      <c r="X11" s="105"/>
    </row>
    <row r="12" spans="1:24" s="170" customFormat="1" ht="35.25" customHeight="1">
      <c r="A12" s="157">
        <f>RANK(W12,W$12:W$14)</f>
        <v>1</v>
      </c>
      <c r="B12" s="186" t="s">
        <v>164</v>
      </c>
      <c r="C12" s="187" t="s">
        <v>86</v>
      </c>
      <c r="D12" s="160">
        <v>2</v>
      </c>
      <c r="E12" s="161" t="s">
        <v>165</v>
      </c>
      <c r="F12" s="188" t="s">
        <v>87</v>
      </c>
      <c r="G12" s="163" t="s">
        <v>89</v>
      </c>
      <c r="H12" s="163" t="s">
        <v>38</v>
      </c>
      <c r="I12" s="165" t="s">
        <v>88</v>
      </c>
      <c r="J12" s="166">
        <v>224</v>
      </c>
      <c r="K12" s="167">
        <f>J12/3.4</f>
        <v>65.88235294117648</v>
      </c>
      <c r="L12" s="168">
        <f>RANK(K12,K$12:K$14,0)</f>
        <v>1</v>
      </c>
      <c r="M12" s="166">
        <v>219</v>
      </c>
      <c r="N12" s="167">
        <f>M12/3.4</f>
        <v>64.41176470588235</v>
      </c>
      <c r="O12" s="168">
        <f>RANK(N12,N$12:N$14,0)</f>
        <v>2</v>
      </c>
      <c r="P12" s="166">
        <v>223</v>
      </c>
      <c r="Q12" s="167">
        <f>P12/3.4</f>
        <v>65.58823529411765</v>
      </c>
      <c r="R12" s="168">
        <f>RANK(Q12,Q$12:Q$14,0)</f>
        <v>1</v>
      </c>
      <c r="S12" s="168"/>
      <c r="T12" s="168"/>
      <c r="U12" s="166">
        <f>J12+M12+P12</f>
        <v>666</v>
      </c>
      <c r="V12" s="185"/>
      <c r="W12" s="169">
        <f>ROUND(SUM(K12,N12,Q12)/3,3)-IF($S12=1,0.5,IF($S12=2,1.5,0))</f>
        <v>65.294</v>
      </c>
      <c r="X12" s="168">
        <v>1</v>
      </c>
    </row>
    <row r="13" spans="1:24" s="170" customFormat="1" ht="35.25" customHeight="1">
      <c r="A13" s="157">
        <f>RANK(W13,W$12:W$14)</f>
        <v>2</v>
      </c>
      <c r="B13" s="171" t="s">
        <v>162</v>
      </c>
      <c r="C13" s="172" t="s">
        <v>56</v>
      </c>
      <c r="D13" s="173" t="s">
        <v>18</v>
      </c>
      <c r="E13" s="174" t="s">
        <v>163</v>
      </c>
      <c r="F13" s="175" t="s">
        <v>57</v>
      </c>
      <c r="G13" s="176" t="s">
        <v>58</v>
      </c>
      <c r="H13" s="177" t="s">
        <v>43</v>
      </c>
      <c r="I13" s="178" t="s">
        <v>47</v>
      </c>
      <c r="J13" s="166">
        <v>208</v>
      </c>
      <c r="K13" s="167">
        <f>J13/3.4</f>
        <v>61.1764705882353</v>
      </c>
      <c r="L13" s="168">
        <f>RANK(K13,K$12:K$14,0)</f>
        <v>2</v>
      </c>
      <c r="M13" s="166">
        <v>221.5</v>
      </c>
      <c r="N13" s="167">
        <f>M13/3.4</f>
        <v>65.14705882352942</v>
      </c>
      <c r="O13" s="168">
        <f>RANK(N13,N$12:N$14,0)</f>
        <v>1</v>
      </c>
      <c r="P13" s="166">
        <v>207.5</v>
      </c>
      <c r="Q13" s="167">
        <f>P13/3.4</f>
        <v>61.029411764705884</v>
      </c>
      <c r="R13" s="168">
        <f>RANK(Q13,Q$12:Q$14,0)</f>
        <v>2</v>
      </c>
      <c r="S13" s="168"/>
      <c r="T13" s="168"/>
      <c r="U13" s="166">
        <f>J13+M13+P13</f>
        <v>637</v>
      </c>
      <c r="V13" s="166"/>
      <c r="W13" s="169">
        <f>ROUND(SUM(K13,N13,Q13)/3,3)-IF($S13=1,0.5,IF($S13=2,1.5,0))</f>
        <v>62.451</v>
      </c>
      <c r="X13" s="168">
        <v>3</v>
      </c>
    </row>
    <row r="14" spans="1:24" s="170" customFormat="1" ht="35.25" customHeight="1">
      <c r="A14" s="157">
        <f>RANK(W14,W$12:W$14)</f>
        <v>3</v>
      </c>
      <c r="B14" s="158" t="s">
        <v>159</v>
      </c>
      <c r="C14" s="159"/>
      <c r="D14" s="160" t="s">
        <v>37</v>
      </c>
      <c r="E14" s="161" t="s">
        <v>160</v>
      </c>
      <c r="F14" s="162" t="s">
        <v>126</v>
      </c>
      <c r="G14" s="163" t="s">
        <v>127</v>
      </c>
      <c r="H14" s="164" t="s">
        <v>75</v>
      </c>
      <c r="I14" s="165" t="s">
        <v>144</v>
      </c>
      <c r="J14" s="166">
        <v>203.5</v>
      </c>
      <c r="K14" s="167">
        <f>J14/3.4</f>
        <v>59.85294117647059</v>
      </c>
      <c r="L14" s="168">
        <f>RANK(K14,K$12:K$14,0)</f>
        <v>3</v>
      </c>
      <c r="M14" s="166">
        <v>210.5</v>
      </c>
      <c r="N14" s="167">
        <f>M14/3.4</f>
        <v>61.911764705882355</v>
      </c>
      <c r="O14" s="168">
        <f>RANK(N14,N$12:N$14,0)</f>
        <v>3</v>
      </c>
      <c r="P14" s="166">
        <v>198</v>
      </c>
      <c r="Q14" s="167">
        <f>P14/3.4</f>
        <v>58.23529411764706</v>
      </c>
      <c r="R14" s="168">
        <f>RANK(Q14,Q$12:Q$14,0)</f>
        <v>3</v>
      </c>
      <c r="S14" s="168"/>
      <c r="T14" s="168"/>
      <c r="U14" s="166">
        <f>J14+M14+P14</f>
        <v>612</v>
      </c>
      <c r="V14" s="166"/>
      <c r="W14" s="169">
        <f>ROUND(SUM(K14,N14,Q14)/3,3)-IF($S14=1,0.5,IF($S14=2,1.5,0))</f>
        <v>60</v>
      </c>
      <c r="X14" s="168" t="s">
        <v>37</v>
      </c>
    </row>
    <row r="15" spans="1:24" s="78" customFormat="1" ht="35.25" customHeight="1">
      <c r="A15" s="238" t="s">
        <v>4</v>
      </c>
      <c r="B15" s="239"/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40"/>
      <c r="X15" s="76"/>
    </row>
    <row r="16" spans="1:24" s="78" customFormat="1" ht="35.25" customHeight="1">
      <c r="A16" s="81">
        <f>RANK(W16,W$16:W$19)</f>
        <v>1</v>
      </c>
      <c r="B16" s="73" t="s">
        <v>93</v>
      </c>
      <c r="C16" s="79" t="s">
        <v>40</v>
      </c>
      <c r="D16" s="122">
        <v>1</v>
      </c>
      <c r="E16" s="123" t="s">
        <v>94</v>
      </c>
      <c r="F16" s="124" t="s">
        <v>41</v>
      </c>
      <c r="G16" s="125" t="s">
        <v>42</v>
      </c>
      <c r="H16" s="95" t="s">
        <v>38</v>
      </c>
      <c r="I16" s="117" t="s">
        <v>108</v>
      </c>
      <c r="J16" s="75">
        <v>215</v>
      </c>
      <c r="K16" s="155">
        <f>J16/3.4</f>
        <v>63.23529411764706</v>
      </c>
      <c r="L16" s="76">
        <f>RANK(K16,K$16:K$19,0)</f>
        <v>1</v>
      </c>
      <c r="M16" s="75">
        <v>216</v>
      </c>
      <c r="N16" s="155">
        <f>M16/3.4</f>
        <v>63.529411764705884</v>
      </c>
      <c r="O16" s="76">
        <f>RANK(N16,N$16:N$19,0)</f>
        <v>1</v>
      </c>
      <c r="P16" s="75">
        <v>216</v>
      </c>
      <c r="Q16" s="155">
        <f>P16/3.4</f>
        <v>63.529411764705884</v>
      </c>
      <c r="R16" s="76">
        <f>RANK(Q16,Q$16:Q$19,0)</f>
        <v>1</v>
      </c>
      <c r="S16" s="76"/>
      <c r="T16" s="76"/>
      <c r="U16" s="75">
        <f>J16+M16+P16</f>
        <v>647</v>
      </c>
      <c r="V16" s="77"/>
      <c r="W16" s="156">
        <f>ROUND(SUM(K16,N16,Q16)/3,3)-IF($S16=1,0.5,IF($S16=2,1.5,0))</f>
        <v>63.431</v>
      </c>
      <c r="X16" s="76">
        <v>2</v>
      </c>
    </row>
    <row r="17" spans="1:24" s="78" customFormat="1" ht="35.25" customHeight="1">
      <c r="A17" s="81">
        <f>RANK(W17,W$16:W$19)</f>
        <v>2</v>
      </c>
      <c r="B17" s="118" t="s">
        <v>123</v>
      </c>
      <c r="C17" s="79" t="s">
        <v>155</v>
      </c>
      <c r="D17" s="126" t="s">
        <v>18</v>
      </c>
      <c r="E17" s="120" t="s">
        <v>125</v>
      </c>
      <c r="F17" s="121" t="s">
        <v>120</v>
      </c>
      <c r="G17" s="106" t="s">
        <v>121</v>
      </c>
      <c r="H17" s="110" t="s">
        <v>75</v>
      </c>
      <c r="I17" s="74" t="s">
        <v>144</v>
      </c>
      <c r="J17" s="75">
        <v>208</v>
      </c>
      <c r="K17" s="155">
        <f>J17/3.4</f>
        <v>61.1764705882353</v>
      </c>
      <c r="L17" s="76">
        <f>RANK(K17,K$16:K$19,0)</f>
        <v>3</v>
      </c>
      <c r="M17" s="75">
        <v>209</v>
      </c>
      <c r="N17" s="155">
        <f>M17/3.4</f>
        <v>61.470588235294116</v>
      </c>
      <c r="O17" s="76">
        <f>RANK(N17,N$16:N$19,0)</f>
        <v>2</v>
      </c>
      <c r="P17" s="75">
        <v>205.5</v>
      </c>
      <c r="Q17" s="155">
        <f>P17/3.4</f>
        <v>60.44117647058824</v>
      </c>
      <c r="R17" s="76">
        <f>RANK(Q17,Q$16:Q$19,0)</f>
        <v>2</v>
      </c>
      <c r="S17" s="76"/>
      <c r="T17" s="76"/>
      <c r="U17" s="75">
        <f>J17+M17+P17</f>
        <v>622.5</v>
      </c>
      <c r="V17" s="77"/>
      <c r="W17" s="156">
        <f>ROUND(SUM(K17,N17,Q17)/3,3)-IF($S17=1,0.5,IF($S17=2,1.5,0))</f>
        <v>61.029</v>
      </c>
      <c r="X17" s="76">
        <v>3</v>
      </c>
    </row>
    <row r="18" spans="1:24" s="78" customFormat="1" ht="35.25" customHeight="1">
      <c r="A18" s="81">
        <f>RANK(W18,W$16:W$19)</f>
        <v>3</v>
      </c>
      <c r="B18" s="118" t="s">
        <v>107</v>
      </c>
      <c r="C18" s="119"/>
      <c r="D18" s="39" t="s">
        <v>18</v>
      </c>
      <c r="E18" s="120" t="s">
        <v>130</v>
      </c>
      <c r="F18" s="121" t="s">
        <v>104</v>
      </c>
      <c r="G18" s="109" t="s">
        <v>105</v>
      </c>
      <c r="H18" s="110" t="s">
        <v>106</v>
      </c>
      <c r="I18" s="109" t="s">
        <v>146</v>
      </c>
      <c r="J18" s="75">
        <v>213</v>
      </c>
      <c r="K18" s="155">
        <f>J18/3.4</f>
        <v>62.64705882352941</v>
      </c>
      <c r="L18" s="76">
        <f>RANK(K18,K$16:K$19,0)</f>
        <v>2</v>
      </c>
      <c r="M18" s="75">
        <v>209</v>
      </c>
      <c r="N18" s="155">
        <f>M18/3.4</f>
        <v>61.470588235294116</v>
      </c>
      <c r="O18" s="76">
        <f>RANK(N18,N$16:N$19,0)</f>
        <v>2</v>
      </c>
      <c r="P18" s="75">
        <v>200</v>
      </c>
      <c r="Q18" s="155">
        <f>P18/3.4</f>
        <v>58.82352941176471</v>
      </c>
      <c r="R18" s="76">
        <f>RANK(Q18,Q$16:Q$19,0)</f>
        <v>3</v>
      </c>
      <c r="S18" s="76"/>
      <c r="T18" s="76"/>
      <c r="U18" s="75">
        <f>J18+M18+P18</f>
        <v>622</v>
      </c>
      <c r="V18" s="77"/>
      <c r="W18" s="156">
        <f>ROUND(SUM(K18,N18,Q18)/3,3)-IF($S18=1,0.5,IF($S18=2,1.5,0))</f>
        <v>60.98</v>
      </c>
      <c r="X18" s="76" t="s">
        <v>21</v>
      </c>
    </row>
    <row r="19" spans="1:24" s="170" customFormat="1" ht="35.25" customHeight="1">
      <c r="A19" s="157">
        <f>RANK(W19,W$16:W$19)</f>
        <v>4</v>
      </c>
      <c r="B19" s="179" t="s">
        <v>157</v>
      </c>
      <c r="C19" s="172"/>
      <c r="D19" s="180" t="s">
        <v>18</v>
      </c>
      <c r="E19" s="181" t="s">
        <v>158</v>
      </c>
      <c r="F19" s="182" t="s">
        <v>54</v>
      </c>
      <c r="G19" s="183" t="s">
        <v>55</v>
      </c>
      <c r="H19" s="177" t="s">
        <v>43</v>
      </c>
      <c r="I19" s="184" t="s">
        <v>108</v>
      </c>
      <c r="J19" s="166">
        <v>191.5</v>
      </c>
      <c r="K19" s="167">
        <f>J19/3.4</f>
        <v>56.32352941176471</v>
      </c>
      <c r="L19" s="168">
        <f>RANK(K19,K$16:K$19,0)</f>
        <v>4</v>
      </c>
      <c r="M19" s="166">
        <v>193.5</v>
      </c>
      <c r="N19" s="167">
        <f>M19/3.4</f>
        <v>56.911764705882355</v>
      </c>
      <c r="O19" s="168">
        <f>RANK(N19,N$16:N$19,0)</f>
        <v>4</v>
      </c>
      <c r="P19" s="166">
        <v>190.5</v>
      </c>
      <c r="Q19" s="167">
        <f>P19/3.4</f>
        <v>56.029411764705884</v>
      </c>
      <c r="R19" s="168">
        <f>RANK(Q19,Q$16:Q$19,0)</f>
        <v>4</v>
      </c>
      <c r="S19" s="168"/>
      <c r="T19" s="168"/>
      <c r="U19" s="166">
        <f>J19+M19+P19</f>
        <v>575.5</v>
      </c>
      <c r="V19" s="185"/>
      <c r="W19" s="169">
        <f>ROUND(SUM(K19,N19,Q19)/3,3)-IF($S19=1,0.5,IF($S19=2,1.5,0))</f>
        <v>56.422</v>
      </c>
      <c r="X19" s="168" t="s">
        <v>21</v>
      </c>
    </row>
    <row r="20" spans="1:24" s="13" customFormat="1" ht="14.25" customHeight="1">
      <c r="A20" s="42"/>
      <c r="B20" s="43"/>
      <c r="C20" s="44"/>
      <c r="D20" s="45"/>
      <c r="E20" s="46"/>
      <c r="F20" s="47"/>
      <c r="G20" s="47"/>
      <c r="H20" s="47"/>
      <c r="I20" s="48"/>
      <c r="J20" s="49"/>
      <c r="K20" s="50"/>
      <c r="L20" s="51"/>
      <c r="M20" s="49"/>
      <c r="N20" s="50"/>
      <c r="O20" s="51"/>
      <c r="P20" s="49"/>
      <c r="Q20" s="50"/>
      <c r="R20" s="51"/>
      <c r="S20" s="51"/>
      <c r="T20" s="51"/>
      <c r="U20" s="49"/>
      <c r="V20" s="49"/>
      <c r="W20" s="52"/>
      <c r="X20" s="22"/>
    </row>
    <row r="21" spans="1:21" s="53" customFormat="1" ht="39.75" customHeight="1">
      <c r="A21" s="14"/>
      <c r="B21" s="14" t="s">
        <v>34</v>
      </c>
      <c r="C21" s="14"/>
      <c r="D21" s="14"/>
      <c r="E21" s="14"/>
      <c r="F21" s="33" t="s">
        <v>62</v>
      </c>
      <c r="G21" s="34"/>
      <c r="H21" s="33"/>
      <c r="I21" s="14"/>
      <c r="J21" s="15"/>
      <c r="K21" s="16"/>
      <c r="L21" s="14"/>
      <c r="M21" s="15"/>
      <c r="N21" s="16"/>
      <c r="O21" s="14"/>
      <c r="P21" s="14"/>
      <c r="Q21" s="14"/>
      <c r="R21" s="14"/>
      <c r="S21" s="14"/>
      <c r="T21" s="16"/>
      <c r="U21" s="14"/>
    </row>
    <row r="22" spans="1:21" s="53" customFormat="1" ht="39.75" customHeight="1">
      <c r="A22" s="14"/>
      <c r="B22" s="14" t="s">
        <v>35</v>
      </c>
      <c r="C22" s="14"/>
      <c r="D22" s="14"/>
      <c r="E22" s="14"/>
      <c r="F22" s="33" t="s">
        <v>26</v>
      </c>
      <c r="G22" s="34"/>
      <c r="H22" s="35"/>
      <c r="J22" s="15"/>
      <c r="K22" s="16"/>
      <c r="L22" s="14"/>
      <c r="M22" s="15"/>
      <c r="N22" s="16"/>
      <c r="O22" s="14"/>
      <c r="P22" s="14"/>
      <c r="Q22" s="14"/>
      <c r="R22" s="14"/>
      <c r="S22" s="14"/>
      <c r="T22" s="16"/>
      <c r="U22" s="14"/>
    </row>
    <row r="23" spans="9:11" ht="12.75">
      <c r="I23" s="33"/>
      <c r="J23" s="34"/>
      <c r="K23" s="33"/>
    </row>
    <row r="24" spans="9:11" ht="12.75">
      <c r="I24" s="33"/>
      <c r="J24" s="34"/>
      <c r="K24" s="33"/>
    </row>
  </sheetData>
  <sheetProtection/>
  <mergeCells count="26">
    <mergeCell ref="B9:B10"/>
    <mergeCell ref="W9:W10"/>
    <mergeCell ref="G9:G10"/>
    <mergeCell ref="C9:C10"/>
    <mergeCell ref="I9:I10"/>
    <mergeCell ref="J9:L9"/>
    <mergeCell ref="H9:H10"/>
    <mergeCell ref="P9:R9"/>
    <mergeCell ref="X9:X10"/>
    <mergeCell ref="A2:X2"/>
    <mergeCell ref="A3:X3"/>
    <mergeCell ref="A4:X4"/>
    <mergeCell ref="A5:X5"/>
    <mergeCell ref="S9:S10"/>
    <mergeCell ref="T9:T10"/>
    <mergeCell ref="A9:A10"/>
    <mergeCell ref="A6:X6"/>
    <mergeCell ref="F9:F10"/>
    <mergeCell ref="A11:W11"/>
    <mergeCell ref="A15:W15"/>
    <mergeCell ref="A7:V7"/>
    <mergeCell ref="D9:D10"/>
    <mergeCell ref="E9:E10"/>
    <mergeCell ref="U9:U10"/>
    <mergeCell ref="V9:V10"/>
    <mergeCell ref="M9:O9"/>
  </mergeCells>
  <printOptions/>
  <pageMargins left="0.4" right="0.15748031496062992" top="0.41" bottom="0.21" header="0.2362204724409449" footer="0.15748031496062992"/>
  <pageSetup fitToHeight="2"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3"/>
  <sheetViews>
    <sheetView view="pageBreakPreview" zoomScale="90" zoomScaleSheetLayoutView="90" workbookViewId="0" topLeftCell="A2">
      <pane xSplit="30300" topLeftCell="AM1" activePane="topLeft" state="split"/>
      <selection pane="topLeft" activeCell="Z18" sqref="Z18"/>
      <selection pane="topRight" activeCell="AM1" sqref="AM1"/>
    </sheetView>
  </sheetViews>
  <sheetFormatPr defaultColWidth="9.140625" defaultRowHeight="12.75"/>
  <cols>
    <col min="1" max="1" width="3.7109375" style="8" customWidth="1"/>
    <col min="2" max="2" width="4.7109375" style="8" hidden="1" customWidth="1"/>
    <col min="3" max="3" width="11.8515625" style="8" hidden="1" customWidth="1"/>
    <col min="4" max="4" width="16.140625" style="8" customWidth="1"/>
    <col min="5" max="5" width="8.57421875" style="8" customWidth="1"/>
    <col min="6" max="6" width="6.00390625" style="8" customWidth="1"/>
    <col min="7" max="7" width="32.140625" style="8" customWidth="1"/>
    <col min="8" max="8" width="8.57421875" style="8" customWidth="1"/>
    <col min="9" max="9" width="16.140625" style="8" customWidth="1"/>
    <col min="10" max="10" width="16.7109375" style="8" hidden="1" customWidth="1"/>
    <col min="11" max="11" width="19.7109375" style="8" customWidth="1"/>
    <col min="12" max="12" width="6.00390625" style="17" customWidth="1"/>
    <col min="13" max="13" width="9.57421875" style="18" customWidth="1"/>
    <col min="14" max="14" width="3.7109375" style="8" customWidth="1"/>
    <col min="15" max="15" width="6.28125" style="17" customWidth="1"/>
    <col min="16" max="16" width="8.7109375" style="18" customWidth="1"/>
    <col min="17" max="17" width="3.7109375" style="8" customWidth="1"/>
    <col min="18" max="18" width="6.28125" style="17" customWidth="1"/>
    <col min="19" max="19" width="8.7109375" style="18" customWidth="1"/>
    <col min="20" max="20" width="3.7109375" style="8" customWidth="1"/>
    <col min="21" max="22" width="4.8515625" style="8" customWidth="1"/>
    <col min="23" max="23" width="6.7109375" style="8" customWidth="1"/>
    <col min="24" max="24" width="6.7109375" style="8" hidden="1" customWidth="1"/>
    <col min="25" max="25" width="9.7109375" style="18" customWidth="1"/>
    <col min="26" max="16384" width="9.140625" style="8" customWidth="1"/>
  </cols>
  <sheetData>
    <row r="1" spans="1:25" s="3" customFormat="1" ht="7.5" customHeight="1" hidden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"/>
      <c r="M1" s="5"/>
      <c r="N1" s="2"/>
      <c r="O1" s="6"/>
      <c r="P1" s="5"/>
      <c r="Q1" s="2"/>
      <c r="R1" s="6"/>
      <c r="S1" s="5"/>
      <c r="T1" s="2"/>
      <c r="Y1" s="7"/>
    </row>
    <row r="2" spans="1:25" ht="51" customHeight="1">
      <c r="A2" s="230" t="s">
        <v>0</v>
      </c>
      <c r="B2" s="230"/>
      <c r="C2" s="230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</row>
    <row r="3" spans="1:25" s="9" customFormat="1" ht="15.75" customHeight="1">
      <c r="A3" s="228" t="s">
        <v>28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</row>
    <row r="4" spans="1:25" s="10" customFormat="1" ht="15.75" customHeight="1">
      <c r="A4" s="229" t="s">
        <v>20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</row>
    <row r="5" spans="1:25" s="19" customFormat="1" ht="15.75" customHeight="1">
      <c r="A5" s="232" t="s">
        <v>22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</row>
    <row r="6" spans="1:24" s="54" customFormat="1" ht="21" customHeight="1">
      <c r="A6" s="241" t="s">
        <v>181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</row>
    <row r="7" spans="1:25" s="69" customFormat="1" ht="15" customHeight="1">
      <c r="A7" s="82" t="s">
        <v>45</v>
      </c>
      <c r="B7" s="65"/>
      <c r="C7" s="65"/>
      <c r="D7" s="66"/>
      <c r="E7" s="66"/>
      <c r="F7" s="66"/>
      <c r="G7" s="67"/>
      <c r="H7" s="67"/>
      <c r="I7" s="68"/>
      <c r="J7" s="68"/>
      <c r="L7" s="26"/>
      <c r="Y7" s="26" t="s">
        <v>1</v>
      </c>
    </row>
    <row r="8" spans="1:25" s="12" customFormat="1" ht="19.5" customHeight="1">
      <c r="A8" s="236" t="s">
        <v>36</v>
      </c>
      <c r="B8" s="233" t="s">
        <v>29</v>
      </c>
      <c r="C8" s="234" t="s">
        <v>23</v>
      </c>
      <c r="D8" s="234" t="s">
        <v>5</v>
      </c>
      <c r="E8" s="234" t="s">
        <v>30</v>
      </c>
      <c r="F8" s="236" t="s">
        <v>31</v>
      </c>
      <c r="G8" s="234" t="s">
        <v>6</v>
      </c>
      <c r="H8" s="234" t="s">
        <v>30</v>
      </c>
      <c r="I8" s="234" t="s">
        <v>32</v>
      </c>
      <c r="J8" s="246" t="s">
        <v>14</v>
      </c>
      <c r="K8" s="234" t="s">
        <v>33</v>
      </c>
      <c r="L8" s="235" t="s">
        <v>138</v>
      </c>
      <c r="M8" s="235"/>
      <c r="N8" s="235"/>
      <c r="O8" s="235" t="s">
        <v>13</v>
      </c>
      <c r="P8" s="235"/>
      <c r="Q8" s="235"/>
      <c r="R8" s="235" t="s">
        <v>27</v>
      </c>
      <c r="S8" s="235"/>
      <c r="T8" s="235"/>
      <c r="U8" s="244" t="s">
        <v>16</v>
      </c>
      <c r="V8" s="242" t="s">
        <v>17</v>
      </c>
      <c r="W8" s="236" t="s">
        <v>8</v>
      </c>
      <c r="X8" s="233" t="s">
        <v>15</v>
      </c>
      <c r="Y8" s="237" t="s">
        <v>9</v>
      </c>
    </row>
    <row r="9" spans="1:25" s="12" customFormat="1" ht="39.75" customHeight="1">
      <c r="A9" s="236"/>
      <c r="B9" s="233"/>
      <c r="C9" s="234"/>
      <c r="D9" s="234"/>
      <c r="E9" s="234"/>
      <c r="F9" s="236"/>
      <c r="G9" s="234"/>
      <c r="H9" s="234"/>
      <c r="I9" s="234"/>
      <c r="J9" s="247"/>
      <c r="K9" s="234"/>
      <c r="L9" s="36" t="s">
        <v>11</v>
      </c>
      <c r="M9" s="37" t="s">
        <v>12</v>
      </c>
      <c r="N9" s="38" t="s">
        <v>36</v>
      </c>
      <c r="O9" s="36" t="s">
        <v>11</v>
      </c>
      <c r="P9" s="37" t="s">
        <v>12</v>
      </c>
      <c r="Q9" s="38" t="s">
        <v>36</v>
      </c>
      <c r="R9" s="36" t="s">
        <v>11</v>
      </c>
      <c r="S9" s="37" t="s">
        <v>12</v>
      </c>
      <c r="T9" s="38" t="s">
        <v>36</v>
      </c>
      <c r="U9" s="245"/>
      <c r="V9" s="243"/>
      <c r="W9" s="236"/>
      <c r="X9" s="233"/>
      <c r="Y9" s="237"/>
    </row>
    <row r="10" spans="1:25" s="12" customFormat="1" ht="27.75" customHeight="1">
      <c r="A10" s="248" t="s">
        <v>147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50"/>
    </row>
    <row r="11" spans="1:25" s="170" customFormat="1" ht="36.75" customHeight="1">
      <c r="A11" s="157">
        <v>1</v>
      </c>
      <c r="B11" s="189"/>
      <c r="C11" s="190" t="s">
        <v>147</v>
      </c>
      <c r="D11" s="186" t="s">
        <v>164</v>
      </c>
      <c r="E11" s="187" t="s">
        <v>86</v>
      </c>
      <c r="F11" s="160">
        <v>2</v>
      </c>
      <c r="G11" s="161" t="s">
        <v>165</v>
      </c>
      <c r="H11" s="188" t="s">
        <v>87</v>
      </c>
      <c r="I11" s="163" t="s">
        <v>89</v>
      </c>
      <c r="J11" s="163" t="s">
        <v>38</v>
      </c>
      <c r="K11" s="165" t="s">
        <v>88</v>
      </c>
      <c r="L11" s="209">
        <v>239</v>
      </c>
      <c r="M11" s="169">
        <f>L11/3.7</f>
        <v>64.5945945945946</v>
      </c>
      <c r="N11" s="210"/>
      <c r="O11" s="209">
        <v>245</v>
      </c>
      <c r="P11" s="169">
        <f>O11/3.7</f>
        <v>66.21621621621621</v>
      </c>
      <c r="Q11" s="210"/>
      <c r="R11" s="209">
        <v>238.5</v>
      </c>
      <c r="S11" s="169">
        <f>R11/3.7</f>
        <v>64.45945945945945</v>
      </c>
      <c r="T11" s="210"/>
      <c r="U11" s="210"/>
      <c r="V11" s="210"/>
      <c r="W11" s="209">
        <f>L11+O11+R11</f>
        <v>722.5</v>
      </c>
      <c r="X11" s="211"/>
      <c r="Y11" s="169">
        <f>ROUND(SUM(M11,P11,S11)/3,3)-IF($U11=1,2,IF($U11=2,3,0))</f>
        <v>65.09</v>
      </c>
    </row>
    <row r="12" spans="1:25" s="78" customFormat="1" ht="27" customHeight="1">
      <c r="A12" s="248" t="s">
        <v>141</v>
      </c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50"/>
    </row>
    <row r="13" spans="1:26" s="170" customFormat="1" ht="36.75" customHeight="1">
      <c r="A13" s="157">
        <f aca="true" t="shared" si="0" ref="A13:A18">RANK(Y13,Y$13:Y$18)</f>
        <v>1</v>
      </c>
      <c r="B13" s="189"/>
      <c r="C13" s="190" t="s">
        <v>140</v>
      </c>
      <c r="D13" s="171" t="s">
        <v>162</v>
      </c>
      <c r="E13" s="172" t="s">
        <v>56</v>
      </c>
      <c r="F13" s="173" t="s">
        <v>18</v>
      </c>
      <c r="G13" s="174" t="s">
        <v>163</v>
      </c>
      <c r="H13" s="175" t="s">
        <v>57</v>
      </c>
      <c r="I13" s="176" t="s">
        <v>58</v>
      </c>
      <c r="J13" s="177" t="s">
        <v>43</v>
      </c>
      <c r="K13" s="178" t="s">
        <v>47</v>
      </c>
      <c r="L13" s="192">
        <v>169.5</v>
      </c>
      <c r="M13" s="193">
        <f aca="true" t="shared" si="1" ref="M13:M18">L13/2.6</f>
        <v>65.1923076923077</v>
      </c>
      <c r="N13" s="194">
        <f aca="true" t="shared" si="2" ref="N13:N18">RANK(M13,M$13:M$18,0)</f>
        <v>1</v>
      </c>
      <c r="O13" s="192">
        <v>165</v>
      </c>
      <c r="P13" s="193">
        <f aca="true" t="shared" si="3" ref="P13:P18">O13/2.6</f>
        <v>63.46153846153846</v>
      </c>
      <c r="Q13" s="194">
        <f aca="true" t="shared" si="4" ref="Q13:Q18">RANK(P13,P$13:P$18,0)</f>
        <v>1</v>
      </c>
      <c r="R13" s="192">
        <v>168.5</v>
      </c>
      <c r="S13" s="193">
        <f aca="true" t="shared" si="5" ref="S13:S18">R13/2.6</f>
        <v>64.8076923076923</v>
      </c>
      <c r="T13" s="194">
        <f aca="true" t="shared" si="6" ref="T13:T18">RANK(S13,S$13:S$18,0)</f>
        <v>3</v>
      </c>
      <c r="U13" s="194"/>
      <c r="V13" s="194"/>
      <c r="W13" s="192">
        <f aca="true" t="shared" si="7" ref="W13:W18">L13+O13+R13</f>
        <v>503</v>
      </c>
      <c r="X13" s="195"/>
      <c r="Y13" s="193">
        <f aca="true" t="shared" si="8" ref="Y13:Y18">ROUND(SUM(M13,P13,S13)/3,3)-IF($U13=1,0.5,IF($U13=2,1.5,0))</f>
        <v>64.487</v>
      </c>
      <c r="Z13" s="196"/>
    </row>
    <row r="14" spans="1:25" s="170" customFormat="1" ht="36.75" customHeight="1">
      <c r="A14" s="157">
        <f t="shared" si="0"/>
        <v>2</v>
      </c>
      <c r="B14" s="189"/>
      <c r="C14" s="190" t="s">
        <v>140</v>
      </c>
      <c r="D14" s="186" t="s">
        <v>176</v>
      </c>
      <c r="E14" s="187"/>
      <c r="F14" s="206" t="s">
        <v>18</v>
      </c>
      <c r="G14" s="161" t="s">
        <v>177</v>
      </c>
      <c r="H14" s="188" t="s">
        <v>131</v>
      </c>
      <c r="I14" s="212" t="s">
        <v>132</v>
      </c>
      <c r="J14" s="213" t="s">
        <v>134</v>
      </c>
      <c r="K14" s="165" t="s">
        <v>161</v>
      </c>
      <c r="L14" s="192">
        <v>167</v>
      </c>
      <c r="M14" s="193">
        <f t="shared" si="1"/>
        <v>64.23076923076923</v>
      </c>
      <c r="N14" s="194">
        <f t="shared" si="2"/>
        <v>3</v>
      </c>
      <c r="O14" s="192">
        <v>162.5</v>
      </c>
      <c r="P14" s="193">
        <f t="shared" si="3"/>
        <v>62.5</v>
      </c>
      <c r="Q14" s="194">
        <f t="shared" si="4"/>
        <v>2</v>
      </c>
      <c r="R14" s="192">
        <v>171.5</v>
      </c>
      <c r="S14" s="193">
        <f t="shared" si="5"/>
        <v>65.96153846153845</v>
      </c>
      <c r="T14" s="194">
        <f t="shared" si="6"/>
        <v>1</v>
      </c>
      <c r="U14" s="168"/>
      <c r="V14" s="168"/>
      <c r="W14" s="192">
        <f t="shared" si="7"/>
        <v>501</v>
      </c>
      <c r="X14" s="185"/>
      <c r="Y14" s="193">
        <f t="shared" si="8"/>
        <v>64.231</v>
      </c>
    </row>
    <row r="15" spans="1:25" s="170" customFormat="1" ht="36.75" customHeight="1">
      <c r="A15" s="157">
        <f t="shared" si="0"/>
        <v>3</v>
      </c>
      <c r="B15" s="189"/>
      <c r="C15" s="190" t="s">
        <v>140</v>
      </c>
      <c r="D15" s="179" t="s">
        <v>169</v>
      </c>
      <c r="E15" s="159"/>
      <c r="F15" s="180" t="s">
        <v>18</v>
      </c>
      <c r="G15" s="202" t="s">
        <v>170</v>
      </c>
      <c r="H15" s="203" t="s">
        <v>48</v>
      </c>
      <c r="I15" s="204" t="s">
        <v>49</v>
      </c>
      <c r="J15" s="205" t="s">
        <v>39</v>
      </c>
      <c r="K15" s="178" t="s">
        <v>47</v>
      </c>
      <c r="L15" s="192">
        <v>163.5</v>
      </c>
      <c r="M15" s="193">
        <f t="shared" si="1"/>
        <v>62.88461538461538</v>
      </c>
      <c r="N15" s="194">
        <f t="shared" si="2"/>
        <v>5</v>
      </c>
      <c r="O15" s="192">
        <v>161</v>
      </c>
      <c r="P15" s="193">
        <f t="shared" si="3"/>
        <v>61.92307692307692</v>
      </c>
      <c r="Q15" s="194">
        <f t="shared" si="4"/>
        <v>3</v>
      </c>
      <c r="R15" s="192">
        <v>169.5</v>
      </c>
      <c r="S15" s="193">
        <f t="shared" si="5"/>
        <v>65.1923076923077</v>
      </c>
      <c r="T15" s="194">
        <f t="shared" si="6"/>
        <v>2</v>
      </c>
      <c r="U15" s="168"/>
      <c r="V15" s="168"/>
      <c r="W15" s="192">
        <f t="shared" si="7"/>
        <v>494</v>
      </c>
      <c r="X15" s="185"/>
      <c r="Y15" s="193">
        <f t="shared" si="8"/>
        <v>63.333</v>
      </c>
    </row>
    <row r="16" spans="1:25" s="170" customFormat="1" ht="36.75" customHeight="1">
      <c r="A16" s="157">
        <f t="shared" si="0"/>
        <v>4</v>
      </c>
      <c r="B16" s="189"/>
      <c r="C16" s="190" t="s">
        <v>140</v>
      </c>
      <c r="D16" s="186" t="s">
        <v>174</v>
      </c>
      <c r="E16" s="187"/>
      <c r="F16" s="173" t="s">
        <v>18</v>
      </c>
      <c r="G16" s="161" t="s">
        <v>175</v>
      </c>
      <c r="H16" s="188" t="s">
        <v>2</v>
      </c>
      <c r="I16" s="163" t="s">
        <v>24</v>
      </c>
      <c r="J16" s="163" t="s">
        <v>24</v>
      </c>
      <c r="K16" s="191" t="s">
        <v>118</v>
      </c>
      <c r="L16" s="192">
        <v>167.5</v>
      </c>
      <c r="M16" s="193">
        <f t="shared" si="1"/>
        <v>64.42307692307692</v>
      </c>
      <c r="N16" s="194">
        <f t="shared" si="2"/>
        <v>2</v>
      </c>
      <c r="O16" s="192">
        <v>156</v>
      </c>
      <c r="P16" s="193">
        <f t="shared" si="3"/>
        <v>60</v>
      </c>
      <c r="Q16" s="194">
        <f t="shared" si="4"/>
        <v>4</v>
      </c>
      <c r="R16" s="192">
        <v>163</v>
      </c>
      <c r="S16" s="193">
        <f t="shared" si="5"/>
        <v>62.69230769230769</v>
      </c>
      <c r="T16" s="194">
        <f t="shared" si="6"/>
        <v>4</v>
      </c>
      <c r="U16" s="168"/>
      <c r="V16" s="168"/>
      <c r="W16" s="192">
        <f t="shared" si="7"/>
        <v>486.5</v>
      </c>
      <c r="X16" s="185"/>
      <c r="Y16" s="193">
        <f t="shared" si="8"/>
        <v>62.372</v>
      </c>
    </row>
    <row r="17" spans="1:25" s="170" customFormat="1" ht="36.75" customHeight="1">
      <c r="A17" s="157">
        <f t="shared" si="0"/>
        <v>5</v>
      </c>
      <c r="B17" s="189"/>
      <c r="C17" s="190" t="s">
        <v>140</v>
      </c>
      <c r="D17" s="197" t="s">
        <v>167</v>
      </c>
      <c r="E17" s="172"/>
      <c r="F17" s="198" t="s">
        <v>18</v>
      </c>
      <c r="G17" s="199" t="s">
        <v>168</v>
      </c>
      <c r="H17" s="200" t="s">
        <v>156</v>
      </c>
      <c r="I17" s="201" t="s">
        <v>43</v>
      </c>
      <c r="J17" s="177" t="s">
        <v>43</v>
      </c>
      <c r="K17" s="184" t="s">
        <v>108</v>
      </c>
      <c r="L17" s="192">
        <v>166</v>
      </c>
      <c r="M17" s="193">
        <f t="shared" si="1"/>
        <v>63.84615384615385</v>
      </c>
      <c r="N17" s="194">
        <f t="shared" si="2"/>
        <v>4</v>
      </c>
      <c r="O17" s="192">
        <v>155.5</v>
      </c>
      <c r="P17" s="193">
        <f t="shared" si="3"/>
        <v>59.80769230769231</v>
      </c>
      <c r="Q17" s="194">
        <f t="shared" si="4"/>
        <v>5</v>
      </c>
      <c r="R17" s="192">
        <v>160.5</v>
      </c>
      <c r="S17" s="193">
        <f t="shared" si="5"/>
        <v>61.730769230769226</v>
      </c>
      <c r="T17" s="194">
        <f t="shared" si="6"/>
        <v>5</v>
      </c>
      <c r="U17" s="168"/>
      <c r="V17" s="168"/>
      <c r="W17" s="192">
        <f t="shared" si="7"/>
        <v>482</v>
      </c>
      <c r="X17" s="185"/>
      <c r="Y17" s="193">
        <f t="shared" si="8"/>
        <v>61.795</v>
      </c>
    </row>
    <row r="18" spans="1:25" s="170" customFormat="1" ht="36.75" customHeight="1">
      <c r="A18" s="157">
        <f t="shared" si="0"/>
        <v>6</v>
      </c>
      <c r="B18" s="189"/>
      <c r="C18" s="190" t="s">
        <v>140</v>
      </c>
      <c r="D18" s="158" t="s">
        <v>172</v>
      </c>
      <c r="E18" s="159"/>
      <c r="F18" s="206" t="s">
        <v>18</v>
      </c>
      <c r="G18" s="207" t="s">
        <v>173</v>
      </c>
      <c r="H18" s="162" t="s">
        <v>82</v>
      </c>
      <c r="I18" s="204" t="s">
        <v>83</v>
      </c>
      <c r="J18" s="204" t="s">
        <v>84</v>
      </c>
      <c r="K18" s="208" t="s">
        <v>85</v>
      </c>
      <c r="L18" s="192">
        <v>148</v>
      </c>
      <c r="M18" s="193">
        <f t="shared" si="1"/>
        <v>56.92307692307692</v>
      </c>
      <c r="N18" s="194">
        <f t="shared" si="2"/>
        <v>6</v>
      </c>
      <c r="O18" s="192">
        <v>142.5</v>
      </c>
      <c r="P18" s="193">
        <f t="shared" si="3"/>
        <v>54.80769230769231</v>
      </c>
      <c r="Q18" s="194">
        <f t="shared" si="4"/>
        <v>6</v>
      </c>
      <c r="R18" s="192">
        <v>140.5</v>
      </c>
      <c r="S18" s="193">
        <f t="shared" si="5"/>
        <v>54.03846153846154</v>
      </c>
      <c r="T18" s="194">
        <f t="shared" si="6"/>
        <v>6</v>
      </c>
      <c r="U18" s="168"/>
      <c r="V18" s="168"/>
      <c r="W18" s="192">
        <f t="shared" si="7"/>
        <v>431</v>
      </c>
      <c r="X18" s="185"/>
      <c r="Y18" s="193">
        <f t="shared" si="8"/>
        <v>55.256</v>
      </c>
    </row>
    <row r="19" spans="1:25" s="13" customFormat="1" ht="30" customHeight="1">
      <c r="A19" s="20"/>
      <c r="B19" s="21"/>
      <c r="C19" s="58"/>
      <c r="D19" s="59"/>
      <c r="E19" s="60"/>
      <c r="F19" s="61"/>
      <c r="G19" s="62"/>
      <c r="H19" s="63"/>
      <c r="I19" s="57"/>
      <c r="J19" s="57"/>
      <c r="K19" s="64"/>
      <c r="L19" s="23"/>
      <c r="M19" s="24"/>
      <c r="N19" s="22"/>
      <c r="O19" s="23"/>
      <c r="P19" s="24"/>
      <c r="Q19" s="22"/>
      <c r="R19" s="23"/>
      <c r="S19" s="24"/>
      <c r="T19" s="22"/>
      <c r="U19" s="22"/>
      <c r="V19" s="22"/>
      <c r="W19" s="23"/>
      <c r="X19" s="23"/>
      <c r="Y19" s="25"/>
    </row>
    <row r="20" spans="1:23" s="53" customFormat="1" ht="39.75" customHeight="1">
      <c r="A20" s="14"/>
      <c r="B20" s="14"/>
      <c r="C20" s="14"/>
      <c r="D20" s="14" t="s">
        <v>34</v>
      </c>
      <c r="E20" s="14"/>
      <c r="F20" s="14"/>
      <c r="G20" s="14"/>
      <c r="H20" s="33" t="s">
        <v>62</v>
      </c>
      <c r="I20" s="34"/>
      <c r="J20" s="33"/>
      <c r="K20" s="14"/>
      <c r="L20" s="15"/>
      <c r="M20" s="16"/>
      <c r="N20" s="14"/>
      <c r="O20" s="15"/>
      <c r="P20" s="16"/>
      <c r="Q20" s="14"/>
      <c r="R20" s="14"/>
      <c r="S20" s="14"/>
      <c r="T20" s="14"/>
      <c r="U20" s="14"/>
      <c r="V20" s="16"/>
      <c r="W20" s="14"/>
    </row>
    <row r="21" spans="1:23" s="53" customFormat="1" ht="39.75" customHeight="1">
      <c r="A21" s="14"/>
      <c r="B21" s="14"/>
      <c r="C21" s="14"/>
      <c r="D21" s="14" t="s">
        <v>35</v>
      </c>
      <c r="E21" s="14"/>
      <c r="F21" s="14"/>
      <c r="G21" s="14"/>
      <c r="H21" s="33" t="s">
        <v>26</v>
      </c>
      <c r="I21" s="34"/>
      <c r="J21" s="35"/>
      <c r="L21" s="15"/>
      <c r="M21" s="16"/>
      <c r="N21" s="14"/>
      <c r="O21" s="15"/>
      <c r="P21" s="16"/>
      <c r="Q21" s="14"/>
      <c r="R21" s="14"/>
      <c r="S21" s="14"/>
      <c r="T21" s="14"/>
      <c r="U21" s="14"/>
      <c r="V21" s="16"/>
      <c r="W21" s="14"/>
    </row>
    <row r="22" spans="11:13" ht="12.75">
      <c r="K22" s="33"/>
      <c r="L22" s="34"/>
      <c r="M22" s="33"/>
    </row>
    <row r="23" spans="11:13" ht="12.75">
      <c r="K23" s="33"/>
      <c r="L23" s="34"/>
      <c r="M23" s="33"/>
    </row>
  </sheetData>
  <mergeCells count="26">
    <mergeCell ref="I8:I9"/>
    <mergeCell ref="A8:A9"/>
    <mergeCell ref="B8:B9"/>
    <mergeCell ref="C8:C9"/>
    <mergeCell ref="G8:G9"/>
    <mergeCell ref="H8:H9"/>
    <mergeCell ref="W8:W9"/>
    <mergeCell ref="O8:Q8"/>
    <mergeCell ref="A2:Y2"/>
    <mergeCell ref="A3:Y3"/>
    <mergeCell ref="A4:Y4"/>
    <mergeCell ref="A5:Y5"/>
    <mergeCell ref="R8:T8"/>
    <mergeCell ref="J8:J9"/>
    <mergeCell ref="A6:X6"/>
    <mergeCell ref="Y8:Y9"/>
    <mergeCell ref="A12:Y12"/>
    <mergeCell ref="A10:Y10"/>
    <mergeCell ref="L8:N8"/>
    <mergeCell ref="X8:X9"/>
    <mergeCell ref="E8:E9"/>
    <mergeCell ref="F8:F9"/>
    <mergeCell ref="V8:V9"/>
    <mergeCell ref="U8:U9"/>
    <mergeCell ref="K8:K9"/>
    <mergeCell ref="D8:D9"/>
  </mergeCells>
  <printOptions/>
  <pageMargins left="0.62" right="0.2" top="0.49" bottom="0.43" header="0.32" footer="0.21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1"/>
  <sheetViews>
    <sheetView view="pageBreakPreview" zoomScale="90" zoomScaleSheetLayoutView="90" workbookViewId="0" topLeftCell="A2">
      <selection activeCell="A16" sqref="A16:X16"/>
    </sheetView>
  </sheetViews>
  <sheetFormatPr defaultColWidth="9.140625" defaultRowHeight="12.75"/>
  <cols>
    <col min="1" max="1" width="5.140625" style="8" customWidth="1"/>
    <col min="2" max="2" width="18.421875" style="8" customWidth="1"/>
    <col min="3" max="3" width="8.00390625" style="8" customWidth="1"/>
    <col min="4" max="4" width="4.7109375" style="8" customWidth="1"/>
    <col min="5" max="5" width="38.57421875" style="8" customWidth="1"/>
    <col min="6" max="6" width="7.7109375" style="8" customWidth="1"/>
    <col min="7" max="7" width="15.421875" style="8" customWidth="1"/>
    <col min="8" max="8" width="12.7109375" style="8" hidden="1" customWidth="1"/>
    <col min="9" max="9" width="23.421875" style="8" customWidth="1"/>
    <col min="10" max="10" width="6.00390625" style="17" customWidth="1"/>
    <col min="11" max="11" width="9.28125" style="18" customWidth="1"/>
    <col min="12" max="12" width="3.7109375" style="8" customWidth="1"/>
    <col min="13" max="13" width="6.28125" style="17" customWidth="1"/>
    <col min="14" max="14" width="8.7109375" style="18" customWidth="1"/>
    <col min="15" max="15" width="3.7109375" style="8" customWidth="1"/>
    <col min="16" max="16" width="6.7109375" style="17" customWidth="1"/>
    <col min="17" max="17" width="8.7109375" style="18" customWidth="1"/>
    <col min="18" max="18" width="3.7109375" style="8" customWidth="1"/>
    <col min="19" max="20" width="4.8515625" style="8" customWidth="1"/>
    <col min="21" max="22" width="6.7109375" style="8" customWidth="1"/>
    <col min="23" max="23" width="9.7109375" style="18" customWidth="1"/>
    <col min="24" max="24" width="6.7109375" style="8" customWidth="1"/>
    <col min="25" max="16384" width="9.140625" style="8" customWidth="1"/>
  </cols>
  <sheetData>
    <row r="1" spans="1:23" s="3" customFormat="1" ht="7.5" customHeight="1" hidden="1">
      <c r="A1" s="1"/>
      <c r="B1" s="1"/>
      <c r="C1" s="1"/>
      <c r="D1" s="1"/>
      <c r="E1" s="1"/>
      <c r="F1" s="1"/>
      <c r="G1" s="1"/>
      <c r="H1" s="1"/>
      <c r="I1" s="1"/>
      <c r="J1" s="4"/>
      <c r="K1" s="5"/>
      <c r="L1" s="2"/>
      <c r="M1" s="6"/>
      <c r="N1" s="5"/>
      <c r="O1" s="2"/>
      <c r="P1" s="6"/>
      <c r="Q1" s="5"/>
      <c r="R1" s="2"/>
      <c r="W1" s="7"/>
    </row>
    <row r="2" spans="1:24" ht="37.5" customHeight="1">
      <c r="A2" s="230" t="s">
        <v>0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</row>
    <row r="3" spans="1:24" s="9" customFormat="1" ht="15.75" customHeight="1">
      <c r="A3" s="228" t="s">
        <v>28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40"/>
    </row>
    <row r="4" spans="1:24" s="10" customFormat="1" ht="15.75" customHeight="1">
      <c r="A4" s="229" t="s">
        <v>20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56"/>
    </row>
    <row r="5" spans="1:24" s="11" customFormat="1" ht="15.75" customHeight="1">
      <c r="A5" s="232" t="s">
        <v>74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55"/>
    </row>
    <row r="6" spans="1:24" s="11" customFormat="1" ht="6.75" customHeight="1">
      <c r="A6" s="255"/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41"/>
    </row>
    <row r="7" spans="1:22" s="80" customFormat="1" ht="21" customHeight="1">
      <c r="A7" s="254" t="s">
        <v>182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4"/>
    </row>
    <row r="8" spans="1:24" s="69" customFormat="1" ht="15" customHeight="1">
      <c r="A8" s="82" t="s">
        <v>45</v>
      </c>
      <c r="B8" s="66"/>
      <c r="C8" s="66"/>
      <c r="D8" s="66"/>
      <c r="E8" s="67"/>
      <c r="F8" s="67"/>
      <c r="G8" s="68"/>
      <c r="H8" s="68"/>
      <c r="J8" s="26"/>
      <c r="W8" s="26"/>
      <c r="X8" s="26" t="s">
        <v>1</v>
      </c>
    </row>
    <row r="9" spans="1:24" s="12" customFormat="1" ht="19.5" customHeight="1">
      <c r="A9" s="236" t="s">
        <v>36</v>
      </c>
      <c r="B9" s="234" t="s">
        <v>5</v>
      </c>
      <c r="C9" s="234" t="s">
        <v>30</v>
      </c>
      <c r="D9" s="236" t="s">
        <v>31</v>
      </c>
      <c r="E9" s="234" t="s">
        <v>6</v>
      </c>
      <c r="F9" s="234" t="s">
        <v>30</v>
      </c>
      <c r="G9" s="234" t="s">
        <v>32</v>
      </c>
      <c r="H9" s="246" t="s">
        <v>14</v>
      </c>
      <c r="I9" s="234" t="s">
        <v>33</v>
      </c>
      <c r="J9" s="235" t="s">
        <v>138</v>
      </c>
      <c r="K9" s="235"/>
      <c r="L9" s="235"/>
      <c r="M9" s="235" t="s">
        <v>13</v>
      </c>
      <c r="N9" s="235"/>
      <c r="O9" s="235"/>
      <c r="P9" s="235" t="s">
        <v>7</v>
      </c>
      <c r="Q9" s="235"/>
      <c r="R9" s="235"/>
      <c r="S9" s="244" t="s">
        <v>16</v>
      </c>
      <c r="T9" s="242" t="s">
        <v>17</v>
      </c>
      <c r="U9" s="236" t="s">
        <v>8</v>
      </c>
      <c r="V9" s="233" t="s">
        <v>15</v>
      </c>
      <c r="W9" s="237" t="s">
        <v>9</v>
      </c>
      <c r="X9" s="237" t="s">
        <v>10</v>
      </c>
    </row>
    <row r="10" spans="1:24" s="12" customFormat="1" ht="39.75" customHeight="1">
      <c r="A10" s="236"/>
      <c r="B10" s="234"/>
      <c r="C10" s="234"/>
      <c r="D10" s="236"/>
      <c r="E10" s="234"/>
      <c r="F10" s="234"/>
      <c r="G10" s="234"/>
      <c r="H10" s="247"/>
      <c r="I10" s="234"/>
      <c r="J10" s="36" t="s">
        <v>11</v>
      </c>
      <c r="K10" s="37" t="s">
        <v>12</v>
      </c>
      <c r="L10" s="38" t="s">
        <v>36</v>
      </c>
      <c r="M10" s="36" t="s">
        <v>11</v>
      </c>
      <c r="N10" s="37" t="s">
        <v>12</v>
      </c>
      <c r="O10" s="38" t="s">
        <v>36</v>
      </c>
      <c r="P10" s="36" t="s">
        <v>11</v>
      </c>
      <c r="Q10" s="37" t="s">
        <v>12</v>
      </c>
      <c r="R10" s="38" t="s">
        <v>36</v>
      </c>
      <c r="S10" s="245"/>
      <c r="T10" s="243"/>
      <c r="U10" s="236"/>
      <c r="V10" s="233"/>
      <c r="W10" s="237"/>
      <c r="X10" s="237"/>
    </row>
    <row r="11" spans="1:24" s="12" customFormat="1" ht="29.25" customHeight="1">
      <c r="A11" s="251" t="s">
        <v>3</v>
      </c>
      <c r="B11" s="252"/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3"/>
    </row>
    <row r="12" spans="1:24" s="78" customFormat="1" ht="32.25" customHeight="1">
      <c r="A12" s="81">
        <f>RANK(W12,W$12:W$15)</f>
        <v>1</v>
      </c>
      <c r="B12" s="118" t="s">
        <v>133</v>
      </c>
      <c r="C12" s="119"/>
      <c r="D12" s="39" t="s">
        <v>18</v>
      </c>
      <c r="E12" s="120" t="s">
        <v>137</v>
      </c>
      <c r="F12" s="121" t="s">
        <v>131</v>
      </c>
      <c r="G12" s="144" t="s">
        <v>132</v>
      </c>
      <c r="H12" s="145" t="s">
        <v>134</v>
      </c>
      <c r="I12" s="74" t="s">
        <v>161</v>
      </c>
      <c r="J12" s="217">
        <v>198</v>
      </c>
      <c r="K12" s="156">
        <f>J12/3</f>
        <v>66</v>
      </c>
      <c r="L12" s="218">
        <f>RANK(K12,K$12:K$15,0)</f>
        <v>1</v>
      </c>
      <c r="M12" s="217">
        <v>194</v>
      </c>
      <c r="N12" s="156">
        <f>M12/3</f>
        <v>64.66666666666667</v>
      </c>
      <c r="O12" s="218">
        <f>RANK(N12,N$12:N$15,0)</f>
        <v>1</v>
      </c>
      <c r="P12" s="217">
        <v>202</v>
      </c>
      <c r="Q12" s="156">
        <f>P12/3</f>
        <v>67.33333333333333</v>
      </c>
      <c r="R12" s="218">
        <f>RANK(Q12,Q$12:Q$15,0)</f>
        <v>1</v>
      </c>
      <c r="S12" s="218"/>
      <c r="T12" s="218"/>
      <c r="U12" s="217">
        <f>J12+M12+P12</f>
        <v>594</v>
      </c>
      <c r="V12" s="217"/>
      <c r="W12" s="156">
        <f>ROUND(SUM(K12,N12,Q12)/3,3)-IF($S12=1,0.5,IF($S12=2,1.5,0))</f>
        <v>66</v>
      </c>
      <c r="X12" s="220" t="s">
        <v>37</v>
      </c>
    </row>
    <row r="13" spans="1:24" s="78" customFormat="1" ht="32.25" customHeight="1">
      <c r="A13" s="81">
        <f>RANK(W13,W$12:W$15)</f>
        <v>2</v>
      </c>
      <c r="B13" s="118" t="s">
        <v>119</v>
      </c>
      <c r="C13" s="119"/>
      <c r="D13" s="130" t="s">
        <v>18</v>
      </c>
      <c r="E13" s="120" t="s">
        <v>117</v>
      </c>
      <c r="F13" s="121" t="s">
        <v>2</v>
      </c>
      <c r="G13" s="106" t="s">
        <v>24</v>
      </c>
      <c r="H13" s="106" t="s">
        <v>24</v>
      </c>
      <c r="I13" s="109" t="s">
        <v>118</v>
      </c>
      <c r="J13" s="217">
        <v>184</v>
      </c>
      <c r="K13" s="156">
        <f>J13/3</f>
        <v>61.333333333333336</v>
      </c>
      <c r="L13" s="218">
        <f>RANK(K13,K$12:K$15,0)</f>
        <v>3</v>
      </c>
      <c r="M13" s="217">
        <v>192.5</v>
      </c>
      <c r="N13" s="156">
        <f>M13/3</f>
        <v>64.16666666666667</v>
      </c>
      <c r="O13" s="218">
        <f>RANK(N13,N$12:N$15,0)</f>
        <v>2</v>
      </c>
      <c r="P13" s="217">
        <v>196.5</v>
      </c>
      <c r="Q13" s="156">
        <f>P13/3</f>
        <v>65.5</v>
      </c>
      <c r="R13" s="218">
        <f>RANK(Q13,Q$12:Q$15,0)</f>
        <v>2</v>
      </c>
      <c r="S13" s="218"/>
      <c r="T13" s="218"/>
      <c r="U13" s="217">
        <f>J13+M13+P13</f>
        <v>573</v>
      </c>
      <c r="V13" s="219"/>
      <c r="W13" s="156">
        <f>ROUND(SUM(K13,N13,Q13)/3,3)-IF($S13=1,0.5,IF($S13=2,1.5,0))</f>
        <v>63.667</v>
      </c>
      <c r="X13" s="220" t="s">
        <v>37</v>
      </c>
    </row>
    <row r="14" spans="1:24" s="78" customFormat="1" ht="32.25" customHeight="1">
      <c r="A14" s="81">
        <f>RANK(W14,W$12:W$15)</f>
        <v>3</v>
      </c>
      <c r="B14" s="71" t="s">
        <v>81</v>
      </c>
      <c r="C14" s="132"/>
      <c r="D14" s="39" t="s">
        <v>18</v>
      </c>
      <c r="E14" s="142" t="s">
        <v>79</v>
      </c>
      <c r="F14" s="129" t="s">
        <v>78</v>
      </c>
      <c r="G14" s="95" t="s">
        <v>77</v>
      </c>
      <c r="H14" s="95" t="s">
        <v>77</v>
      </c>
      <c r="I14" s="143" t="s">
        <v>80</v>
      </c>
      <c r="J14" s="217">
        <v>186.5</v>
      </c>
      <c r="K14" s="156">
        <f>J14/3</f>
        <v>62.166666666666664</v>
      </c>
      <c r="L14" s="218">
        <f>RANK(K14,K$12:K$15,0)</f>
        <v>2</v>
      </c>
      <c r="M14" s="217">
        <v>186.5</v>
      </c>
      <c r="N14" s="156">
        <f>M14/3</f>
        <v>62.166666666666664</v>
      </c>
      <c r="O14" s="218">
        <f>RANK(N14,N$12:N$15,0)</f>
        <v>3</v>
      </c>
      <c r="P14" s="217">
        <v>184.5</v>
      </c>
      <c r="Q14" s="156">
        <f>P14/3</f>
        <v>61.5</v>
      </c>
      <c r="R14" s="218">
        <f>RANK(Q14,Q$12:Q$15,0)</f>
        <v>3</v>
      </c>
      <c r="S14" s="218"/>
      <c r="T14" s="218"/>
      <c r="U14" s="217">
        <f>J14+M14+P14</f>
        <v>557.5</v>
      </c>
      <c r="V14" s="219"/>
      <c r="W14" s="156">
        <f>ROUND(SUM(K14,N14,Q14)/3,3)-IF($S14=1,0.5,IF($S14=2,1.5,0))</f>
        <v>61.944</v>
      </c>
      <c r="X14" s="220" t="s">
        <v>19</v>
      </c>
    </row>
    <row r="15" spans="1:24" s="78" customFormat="1" ht="32.25" customHeight="1">
      <c r="A15" s="81">
        <f>RANK(W15,W$12:W$15)</f>
        <v>4</v>
      </c>
      <c r="B15" s="102" t="s">
        <v>91</v>
      </c>
      <c r="C15" s="132"/>
      <c r="D15" s="70" t="s">
        <v>18</v>
      </c>
      <c r="E15" s="107" t="s">
        <v>109</v>
      </c>
      <c r="F15" s="108" t="s">
        <v>52</v>
      </c>
      <c r="G15" s="95" t="s">
        <v>53</v>
      </c>
      <c r="H15" s="95" t="s">
        <v>38</v>
      </c>
      <c r="I15" s="117" t="s">
        <v>108</v>
      </c>
      <c r="J15" s="217">
        <v>171.5</v>
      </c>
      <c r="K15" s="156">
        <f>J15/3</f>
        <v>57.166666666666664</v>
      </c>
      <c r="L15" s="218">
        <f>RANK(K15,K$12:K$15,0)</f>
        <v>4</v>
      </c>
      <c r="M15" s="217">
        <v>176.5</v>
      </c>
      <c r="N15" s="156">
        <f>M15/3</f>
        <v>58.833333333333336</v>
      </c>
      <c r="O15" s="218">
        <f>RANK(N15,N$12:N$15,0)</f>
        <v>4</v>
      </c>
      <c r="P15" s="217">
        <v>164.5</v>
      </c>
      <c r="Q15" s="156">
        <f>P15/3</f>
        <v>54.833333333333336</v>
      </c>
      <c r="R15" s="218">
        <f>RANK(Q15,Q$12:Q$15,0)</f>
        <v>4</v>
      </c>
      <c r="S15" s="218">
        <v>2</v>
      </c>
      <c r="T15" s="218"/>
      <c r="U15" s="217">
        <f>J15+M15+P15</f>
        <v>512.5</v>
      </c>
      <c r="V15" s="219"/>
      <c r="W15" s="156">
        <f>ROUND(SUM(K15,N15,Q15)/3,3)-IF($S15=1,0.5,IF($S15=2,1.5,0))</f>
        <v>55.444</v>
      </c>
      <c r="X15" s="220" t="s">
        <v>21</v>
      </c>
    </row>
    <row r="16" spans="1:24" s="104" customFormat="1" ht="29.25" customHeight="1">
      <c r="A16" s="251" t="s">
        <v>143</v>
      </c>
      <c r="B16" s="252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3"/>
    </row>
    <row r="17" spans="1:24" s="78" customFormat="1" ht="35.25" customHeight="1">
      <c r="A17" s="81">
        <f aca="true" t="shared" si="0" ref="A17:A22">RANK(W17,W$17:W$22)</f>
        <v>1</v>
      </c>
      <c r="B17" s="102" t="s">
        <v>100</v>
      </c>
      <c r="C17" s="132" t="s">
        <v>51</v>
      </c>
      <c r="D17" s="70" t="s">
        <v>18</v>
      </c>
      <c r="E17" s="123" t="s">
        <v>94</v>
      </c>
      <c r="F17" s="124" t="s">
        <v>41</v>
      </c>
      <c r="G17" s="125" t="s">
        <v>42</v>
      </c>
      <c r="H17" s="95" t="s">
        <v>38</v>
      </c>
      <c r="I17" s="117" t="s">
        <v>108</v>
      </c>
      <c r="J17" s="217">
        <v>193.5</v>
      </c>
      <c r="K17" s="156">
        <f aca="true" t="shared" si="1" ref="K17:K22">J17/3</f>
        <v>64.5</v>
      </c>
      <c r="L17" s="218">
        <f aca="true" t="shared" si="2" ref="L17:L22">RANK(K17,K$17:K$22,0)</f>
        <v>1</v>
      </c>
      <c r="M17" s="217">
        <v>195</v>
      </c>
      <c r="N17" s="156">
        <f aca="true" t="shared" si="3" ref="N17:N22">M17/3</f>
        <v>65</v>
      </c>
      <c r="O17" s="218">
        <f aca="true" t="shared" si="4" ref="O17:O22">RANK(N17,N$17:N$22,0)</f>
        <v>1</v>
      </c>
      <c r="P17" s="217">
        <v>197.5</v>
      </c>
      <c r="Q17" s="156">
        <f aca="true" t="shared" si="5" ref="Q17:Q22">P17/3</f>
        <v>65.83333333333333</v>
      </c>
      <c r="R17" s="218">
        <f aca="true" t="shared" si="6" ref="R17:R22">RANK(Q17,Q$17:Q$22,0)</f>
        <v>1</v>
      </c>
      <c r="S17" s="218"/>
      <c r="T17" s="218"/>
      <c r="U17" s="217">
        <f aca="true" t="shared" si="7" ref="U17:U22">J17+M17+P17</f>
        <v>586</v>
      </c>
      <c r="V17" s="219"/>
      <c r="W17" s="156">
        <f aca="true" t="shared" si="8" ref="W17:W22">ROUND(SUM(K17,N17,Q17)/3,3)-IF($S17=1,0.5,IF($S17=2,1.5,0))</f>
        <v>65.111</v>
      </c>
      <c r="X17" s="220" t="s">
        <v>21</v>
      </c>
    </row>
    <row r="18" spans="1:24" s="78" customFormat="1" ht="35.25" customHeight="1">
      <c r="A18" s="81">
        <f t="shared" si="0"/>
        <v>2</v>
      </c>
      <c r="B18" s="102" t="s">
        <v>148</v>
      </c>
      <c r="C18" s="132" t="s">
        <v>51</v>
      </c>
      <c r="D18" s="70" t="s">
        <v>18</v>
      </c>
      <c r="E18" s="120" t="s">
        <v>150</v>
      </c>
      <c r="F18" s="121" t="s">
        <v>151</v>
      </c>
      <c r="G18" s="106" t="s">
        <v>152</v>
      </c>
      <c r="H18" s="110" t="s">
        <v>153</v>
      </c>
      <c r="I18" s="74" t="s">
        <v>154</v>
      </c>
      <c r="J18" s="217">
        <v>190.5</v>
      </c>
      <c r="K18" s="156">
        <f t="shared" si="1"/>
        <v>63.5</v>
      </c>
      <c r="L18" s="218">
        <f t="shared" si="2"/>
        <v>3</v>
      </c>
      <c r="M18" s="217">
        <v>190</v>
      </c>
      <c r="N18" s="156">
        <f t="shared" si="3"/>
        <v>63.333333333333336</v>
      </c>
      <c r="O18" s="218">
        <f t="shared" si="4"/>
        <v>3</v>
      </c>
      <c r="P18" s="217">
        <v>194</v>
      </c>
      <c r="Q18" s="156">
        <f t="shared" si="5"/>
        <v>64.66666666666667</v>
      </c>
      <c r="R18" s="218">
        <f t="shared" si="6"/>
        <v>2</v>
      </c>
      <c r="S18" s="218"/>
      <c r="T18" s="218"/>
      <c r="U18" s="217">
        <f t="shared" si="7"/>
        <v>574.5</v>
      </c>
      <c r="V18" s="219"/>
      <c r="W18" s="156">
        <f t="shared" si="8"/>
        <v>63.833</v>
      </c>
      <c r="X18" s="220" t="s">
        <v>21</v>
      </c>
    </row>
    <row r="19" spans="1:24" s="78" customFormat="1" ht="35.25" customHeight="1">
      <c r="A19" s="81">
        <f t="shared" si="0"/>
        <v>3</v>
      </c>
      <c r="B19" s="127" t="s">
        <v>114</v>
      </c>
      <c r="C19" s="132"/>
      <c r="D19" s="128" t="s">
        <v>18</v>
      </c>
      <c r="E19" s="137" t="s">
        <v>115</v>
      </c>
      <c r="F19" s="138" t="s">
        <v>48</v>
      </c>
      <c r="G19" s="95" t="s">
        <v>49</v>
      </c>
      <c r="H19" s="139" t="s">
        <v>39</v>
      </c>
      <c r="I19" s="131" t="s">
        <v>47</v>
      </c>
      <c r="J19" s="217">
        <v>193.5</v>
      </c>
      <c r="K19" s="156">
        <f t="shared" si="1"/>
        <v>64.5</v>
      </c>
      <c r="L19" s="218">
        <f t="shared" si="2"/>
        <v>1</v>
      </c>
      <c r="M19" s="217">
        <v>192</v>
      </c>
      <c r="N19" s="156">
        <f t="shared" si="3"/>
        <v>64</v>
      </c>
      <c r="O19" s="218">
        <f t="shared" si="4"/>
        <v>2</v>
      </c>
      <c r="P19" s="217">
        <v>187.5</v>
      </c>
      <c r="Q19" s="156">
        <f t="shared" si="5"/>
        <v>62.5</v>
      </c>
      <c r="R19" s="218">
        <f t="shared" si="6"/>
        <v>3</v>
      </c>
      <c r="S19" s="218"/>
      <c r="T19" s="218"/>
      <c r="U19" s="217">
        <f t="shared" si="7"/>
        <v>573</v>
      </c>
      <c r="V19" s="219"/>
      <c r="W19" s="156">
        <f t="shared" si="8"/>
        <v>63.667</v>
      </c>
      <c r="X19" s="220" t="s">
        <v>21</v>
      </c>
    </row>
    <row r="20" spans="1:24" s="78" customFormat="1" ht="35.25" customHeight="1">
      <c r="A20" s="81">
        <f t="shared" si="0"/>
        <v>4</v>
      </c>
      <c r="B20" s="71" t="s">
        <v>128</v>
      </c>
      <c r="C20" s="132"/>
      <c r="D20" s="126" t="s">
        <v>19</v>
      </c>
      <c r="E20" s="120" t="s">
        <v>124</v>
      </c>
      <c r="F20" s="129" t="s">
        <v>129</v>
      </c>
      <c r="G20" s="106" t="s">
        <v>127</v>
      </c>
      <c r="H20" s="110" t="s">
        <v>75</v>
      </c>
      <c r="I20" s="74" t="s">
        <v>122</v>
      </c>
      <c r="J20" s="217">
        <v>181</v>
      </c>
      <c r="K20" s="156">
        <f t="shared" si="1"/>
        <v>60.333333333333336</v>
      </c>
      <c r="L20" s="218">
        <f t="shared" si="2"/>
        <v>4</v>
      </c>
      <c r="M20" s="217">
        <v>182</v>
      </c>
      <c r="N20" s="156">
        <f t="shared" si="3"/>
        <v>60.666666666666664</v>
      </c>
      <c r="O20" s="218">
        <f t="shared" si="4"/>
        <v>4</v>
      </c>
      <c r="P20" s="217">
        <v>184</v>
      </c>
      <c r="Q20" s="156">
        <f t="shared" si="5"/>
        <v>61.333333333333336</v>
      </c>
      <c r="R20" s="218">
        <f t="shared" si="6"/>
        <v>4</v>
      </c>
      <c r="S20" s="218"/>
      <c r="T20" s="218"/>
      <c r="U20" s="217">
        <f t="shared" si="7"/>
        <v>547</v>
      </c>
      <c r="V20" s="219"/>
      <c r="W20" s="156">
        <f t="shared" si="8"/>
        <v>60.778</v>
      </c>
      <c r="X20" s="220" t="s">
        <v>21</v>
      </c>
    </row>
    <row r="21" spans="1:24" s="78" customFormat="1" ht="35.25" customHeight="1">
      <c r="A21" s="81">
        <f t="shared" si="0"/>
        <v>5</v>
      </c>
      <c r="B21" s="102" t="s">
        <v>149</v>
      </c>
      <c r="C21" s="132" t="s">
        <v>51</v>
      </c>
      <c r="D21" s="70" t="s">
        <v>18</v>
      </c>
      <c r="E21" s="221" t="s">
        <v>150</v>
      </c>
      <c r="F21" s="222" t="s">
        <v>151</v>
      </c>
      <c r="G21" s="106" t="s">
        <v>152</v>
      </c>
      <c r="H21" s="110" t="s">
        <v>153</v>
      </c>
      <c r="I21" s="74" t="s">
        <v>180</v>
      </c>
      <c r="J21" s="217">
        <v>168</v>
      </c>
      <c r="K21" s="156">
        <f t="shared" si="1"/>
        <v>56</v>
      </c>
      <c r="L21" s="218">
        <f t="shared" si="2"/>
        <v>6</v>
      </c>
      <c r="M21" s="217">
        <v>177</v>
      </c>
      <c r="N21" s="156">
        <f t="shared" si="3"/>
        <v>59</v>
      </c>
      <c r="O21" s="218">
        <f t="shared" si="4"/>
        <v>6</v>
      </c>
      <c r="P21" s="217">
        <v>173.5</v>
      </c>
      <c r="Q21" s="156">
        <f t="shared" si="5"/>
        <v>57.833333333333336</v>
      </c>
      <c r="R21" s="218">
        <f t="shared" si="6"/>
        <v>5</v>
      </c>
      <c r="S21" s="218"/>
      <c r="T21" s="218"/>
      <c r="U21" s="217">
        <f t="shared" si="7"/>
        <v>518.5</v>
      </c>
      <c r="V21" s="219"/>
      <c r="W21" s="156">
        <f t="shared" si="8"/>
        <v>57.611</v>
      </c>
      <c r="X21" s="220" t="s">
        <v>21</v>
      </c>
    </row>
    <row r="22" spans="1:24" s="78" customFormat="1" ht="35.25" customHeight="1">
      <c r="A22" s="81">
        <f t="shared" si="0"/>
        <v>5</v>
      </c>
      <c r="B22" s="140" t="s">
        <v>92</v>
      </c>
      <c r="C22" s="132"/>
      <c r="D22" s="70" t="s">
        <v>37</v>
      </c>
      <c r="E22" s="140" t="s">
        <v>136</v>
      </c>
      <c r="F22" s="132" t="s">
        <v>90</v>
      </c>
      <c r="G22" s="141" t="s">
        <v>135</v>
      </c>
      <c r="H22" s="95" t="s">
        <v>38</v>
      </c>
      <c r="I22" s="117" t="s">
        <v>108</v>
      </c>
      <c r="J22" s="217">
        <v>172</v>
      </c>
      <c r="K22" s="156">
        <f t="shared" si="1"/>
        <v>57.333333333333336</v>
      </c>
      <c r="L22" s="218">
        <f t="shared" si="2"/>
        <v>5</v>
      </c>
      <c r="M22" s="217">
        <v>177.5</v>
      </c>
      <c r="N22" s="156">
        <f t="shared" si="3"/>
        <v>59.166666666666664</v>
      </c>
      <c r="O22" s="218">
        <f t="shared" si="4"/>
        <v>5</v>
      </c>
      <c r="P22" s="217">
        <v>169</v>
      </c>
      <c r="Q22" s="156">
        <f t="shared" si="5"/>
        <v>56.333333333333336</v>
      </c>
      <c r="R22" s="218">
        <f t="shared" si="6"/>
        <v>6</v>
      </c>
      <c r="S22" s="218"/>
      <c r="T22" s="218"/>
      <c r="U22" s="217">
        <f t="shared" si="7"/>
        <v>518.5</v>
      </c>
      <c r="V22" s="219"/>
      <c r="W22" s="156">
        <f t="shared" si="8"/>
        <v>57.611</v>
      </c>
      <c r="X22" s="220" t="s">
        <v>21</v>
      </c>
    </row>
    <row r="23" spans="1:24" s="104" customFormat="1" ht="31.5" customHeight="1">
      <c r="A23" s="251" t="s">
        <v>142</v>
      </c>
      <c r="B23" s="252"/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3"/>
    </row>
    <row r="24" spans="1:24" s="78" customFormat="1" ht="35.25" customHeight="1">
      <c r="A24" s="81">
        <f>RANK(W24,W$24:W$26)</f>
        <v>1</v>
      </c>
      <c r="B24" s="102" t="s">
        <v>100</v>
      </c>
      <c r="C24" s="132" t="s">
        <v>51</v>
      </c>
      <c r="D24" s="70" t="s">
        <v>18</v>
      </c>
      <c r="E24" s="135" t="s">
        <v>109</v>
      </c>
      <c r="F24" s="136" t="s">
        <v>52</v>
      </c>
      <c r="G24" s="95" t="s">
        <v>53</v>
      </c>
      <c r="H24" s="95" t="s">
        <v>38</v>
      </c>
      <c r="I24" s="117" t="s">
        <v>108</v>
      </c>
      <c r="J24" s="217">
        <v>187.5</v>
      </c>
      <c r="K24" s="156">
        <f>J24/3</f>
        <v>62.5</v>
      </c>
      <c r="L24" s="218">
        <f>RANK(K24,K$24:K$26,0)</f>
        <v>1</v>
      </c>
      <c r="M24" s="217">
        <v>198</v>
      </c>
      <c r="N24" s="156">
        <f>M24/3</f>
        <v>66</v>
      </c>
      <c r="O24" s="218">
        <f>RANK(N24,N$24:N$26,0)</f>
        <v>1</v>
      </c>
      <c r="P24" s="217">
        <v>201</v>
      </c>
      <c r="Q24" s="156">
        <f>P24/3</f>
        <v>67</v>
      </c>
      <c r="R24" s="218">
        <f>RANK(Q24,Q$24:Q$26,0)</f>
        <v>1</v>
      </c>
      <c r="S24" s="218"/>
      <c r="T24" s="218"/>
      <c r="U24" s="217">
        <f>J24+M24+P24</f>
        <v>586.5</v>
      </c>
      <c r="V24" s="219"/>
      <c r="W24" s="156">
        <f>ROUND(SUM(K24,N24,Q24)/3,3)-IF($S24=1,0.5,IF($S24=2,1.5,0))</f>
        <v>65.167</v>
      </c>
      <c r="X24" s="220" t="s">
        <v>21</v>
      </c>
    </row>
    <row r="25" spans="1:24" s="78" customFormat="1" ht="35.25" customHeight="1">
      <c r="A25" s="81">
        <f>RANK(W25,W$24:W$26)</f>
        <v>2</v>
      </c>
      <c r="B25" s="73" t="s">
        <v>93</v>
      </c>
      <c r="C25" s="79" t="s">
        <v>40</v>
      </c>
      <c r="D25" s="122" t="s">
        <v>37</v>
      </c>
      <c r="E25" s="133" t="s">
        <v>101</v>
      </c>
      <c r="F25" s="134"/>
      <c r="G25" s="72" t="s">
        <v>43</v>
      </c>
      <c r="H25" s="95" t="s">
        <v>38</v>
      </c>
      <c r="I25" s="154" t="s">
        <v>108</v>
      </c>
      <c r="J25" s="217">
        <v>180</v>
      </c>
      <c r="K25" s="156">
        <f>J25/3</f>
        <v>60</v>
      </c>
      <c r="L25" s="218">
        <f>RANK(K25,K$24:K$26,0)</f>
        <v>2</v>
      </c>
      <c r="M25" s="217">
        <v>183.5</v>
      </c>
      <c r="N25" s="156">
        <f>M25/3</f>
        <v>61.166666666666664</v>
      </c>
      <c r="O25" s="218">
        <f>RANK(N25,N$24:N$26,0)</f>
        <v>2</v>
      </c>
      <c r="P25" s="217">
        <v>185</v>
      </c>
      <c r="Q25" s="156">
        <f>P25/3</f>
        <v>61.666666666666664</v>
      </c>
      <c r="R25" s="218">
        <f>RANK(Q25,Q$24:Q$26,0)</f>
        <v>2</v>
      </c>
      <c r="S25" s="218"/>
      <c r="T25" s="218"/>
      <c r="U25" s="217">
        <f>J25+M25+P25</f>
        <v>548.5</v>
      </c>
      <c r="V25" s="219"/>
      <c r="W25" s="156">
        <f>ROUND(SUM(K25,N25,Q25)/3,3)-IF($S25=1,0.5,IF($S25=2,1.5,0))</f>
        <v>60.944</v>
      </c>
      <c r="X25" s="220" t="s">
        <v>21</v>
      </c>
    </row>
    <row r="26" spans="1:24" s="170" customFormat="1" ht="35.25" customHeight="1">
      <c r="A26" s="157">
        <f>RANK(W26,W$24:W$26)</f>
        <v>3</v>
      </c>
      <c r="B26" s="186" t="s">
        <v>164</v>
      </c>
      <c r="C26" s="187" t="s">
        <v>86</v>
      </c>
      <c r="D26" s="160">
        <v>2</v>
      </c>
      <c r="E26" s="214" t="s">
        <v>179</v>
      </c>
      <c r="F26" s="215" t="s">
        <v>95</v>
      </c>
      <c r="G26" s="204" t="s">
        <v>96</v>
      </c>
      <c r="H26" s="204" t="s">
        <v>38</v>
      </c>
      <c r="I26" s="184" t="s">
        <v>108</v>
      </c>
      <c r="J26" s="209">
        <v>166.5</v>
      </c>
      <c r="K26" s="169">
        <f>J26/3</f>
        <v>55.5</v>
      </c>
      <c r="L26" s="210">
        <f>RANK(K26,K$24:K$26,0)</f>
        <v>3</v>
      </c>
      <c r="M26" s="209">
        <v>175.5</v>
      </c>
      <c r="N26" s="169">
        <f>M26/3</f>
        <v>58.5</v>
      </c>
      <c r="O26" s="210">
        <f>RANK(N26,N$24:N$26,0)</f>
        <v>3</v>
      </c>
      <c r="P26" s="209">
        <v>165.5</v>
      </c>
      <c r="Q26" s="169">
        <f>P26/3</f>
        <v>55.166666666666664</v>
      </c>
      <c r="R26" s="210">
        <f>RANK(Q26,Q$24:Q$26,0)</f>
        <v>3</v>
      </c>
      <c r="S26" s="210"/>
      <c r="T26" s="210"/>
      <c r="U26" s="209">
        <f>J26+M26+P26</f>
        <v>507.5</v>
      </c>
      <c r="V26" s="211"/>
      <c r="W26" s="169">
        <f>ROUND(SUM(K26,N26,Q26)/3,3)-IF($S26=1,0.5,IF($S26=2,1.5,0))</f>
        <v>56.389</v>
      </c>
      <c r="X26" s="216" t="s">
        <v>21</v>
      </c>
    </row>
    <row r="27" spans="1:24" s="13" customFormat="1" ht="24" customHeight="1">
      <c r="A27" s="20"/>
      <c r="B27" s="27"/>
      <c r="C27" s="28"/>
      <c r="D27" s="29"/>
      <c r="E27" s="30"/>
      <c r="F27" s="31"/>
      <c r="G27" s="31"/>
      <c r="H27" s="31"/>
      <c r="I27" s="32"/>
      <c r="J27" s="23"/>
      <c r="K27" s="24"/>
      <c r="L27" s="22"/>
      <c r="M27" s="23"/>
      <c r="N27" s="24"/>
      <c r="O27" s="22"/>
      <c r="P27" s="23"/>
      <c r="Q27" s="24"/>
      <c r="R27" s="22"/>
      <c r="S27" s="22"/>
      <c r="T27" s="22"/>
      <c r="U27" s="23"/>
      <c r="V27" s="23"/>
      <c r="W27" s="25"/>
      <c r="X27" s="22"/>
    </row>
    <row r="28" spans="1:21" s="53" customFormat="1" ht="39.75" customHeight="1">
      <c r="A28" s="14"/>
      <c r="B28" s="14" t="s">
        <v>34</v>
      </c>
      <c r="C28" s="14"/>
      <c r="D28" s="14"/>
      <c r="E28" s="14"/>
      <c r="F28" s="33" t="s">
        <v>62</v>
      </c>
      <c r="G28" s="34"/>
      <c r="H28" s="33"/>
      <c r="I28" s="14"/>
      <c r="J28" s="15"/>
      <c r="K28" s="16"/>
      <c r="L28" s="14"/>
      <c r="M28" s="15"/>
      <c r="N28" s="16"/>
      <c r="O28" s="14"/>
      <c r="P28" s="14"/>
      <c r="Q28" s="14"/>
      <c r="R28" s="14"/>
      <c r="S28" s="14"/>
      <c r="T28" s="16"/>
      <c r="U28" s="14"/>
    </row>
    <row r="29" spans="1:21" s="53" customFormat="1" ht="39.75" customHeight="1">
      <c r="A29" s="14"/>
      <c r="B29" s="14" t="s">
        <v>35</v>
      </c>
      <c r="C29" s="14"/>
      <c r="D29" s="14"/>
      <c r="E29" s="14"/>
      <c r="F29" s="33" t="s">
        <v>26</v>
      </c>
      <c r="G29" s="34"/>
      <c r="H29" s="35"/>
      <c r="J29" s="15"/>
      <c r="K29" s="16"/>
      <c r="L29" s="14"/>
      <c r="M29" s="15"/>
      <c r="N29" s="16"/>
      <c r="O29" s="14"/>
      <c r="P29" s="14"/>
      <c r="Q29" s="14"/>
      <c r="R29" s="14"/>
      <c r="S29" s="14"/>
      <c r="T29" s="16"/>
      <c r="U29" s="14"/>
    </row>
    <row r="30" spans="9:11" ht="12.75">
      <c r="I30" s="33"/>
      <c r="J30" s="34"/>
      <c r="K30" s="33"/>
    </row>
    <row r="31" spans="9:11" ht="12.75">
      <c r="I31" s="33"/>
      <c r="J31" s="34"/>
      <c r="K31" s="33"/>
    </row>
  </sheetData>
  <sheetProtection/>
  <protectedRanges>
    <protectedRange sqref="I26" name="Диапазон1_3_1_1_3_11_1_1_3_1_3_1_1_1_1_4_2_1_4"/>
    <protectedRange sqref="H13" name="Диапазон1_3_1_1_1_1_1_4_6_1_1"/>
  </protectedRanges>
  <mergeCells count="27">
    <mergeCell ref="A2:X2"/>
    <mergeCell ref="A6:W6"/>
    <mergeCell ref="A9:A10"/>
    <mergeCell ref="M9:O9"/>
    <mergeCell ref="P9:R9"/>
    <mergeCell ref="B9:B10"/>
    <mergeCell ref="C9:C10"/>
    <mergeCell ref="W9:W10"/>
    <mergeCell ref="A3:W3"/>
    <mergeCell ref="A4:W4"/>
    <mergeCell ref="A5:W5"/>
    <mergeCell ref="E9:E10"/>
    <mergeCell ref="D9:D10"/>
    <mergeCell ref="T9:T10"/>
    <mergeCell ref="U9:U10"/>
    <mergeCell ref="H9:H10"/>
    <mergeCell ref="G9:G10"/>
    <mergeCell ref="I9:I10"/>
    <mergeCell ref="A23:X23"/>
    <mergeCell ref="A16:X16"/>
    <mergeCell ref="A11:X11"/>
    <mergeCell ref="A7:V7"/>
    <mergeCell ref="X9:X10"/>
    <mergeCell ref="F9:F10"/>
    <mergeCell ref="J9:L9"/>
    <mergeCell ref="S9:S10"/>
    <mergeCell ref="V9:V10"/>
  </mergeCells>
  <printOptions/>
  <pageMargins left="0.33" right="0.15748031496062992" top="0.2362204724409449" bottom="0.15748031496062992" header="0.2362204724409449" footer="0.15748031496062992"/>
  <pageSetup fitToHeight="2"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5"/>
  <sheetViews>
    <sheetView view="pageBreakPreview" zoomScale="90" zoomScaleSheetLayoutView="90" workbookViewId="0" topLeftCell="A1">
      <selection activeCell="T7" sqref="T7"/>
    </sheetView>
  </sheetViews>
  <sheetFormatPr defaultColWidth="9.140625" defaultRowHeight="12.75"/>
  <cols>
    <col min="1" max="1" width="4.7109375" style="83" customWidth="1"/>
    <col min="2" max="2" width="16.7109375" style="83" customWidth="1"/>
    <col min="3" max="3" width="8.28125" style="83" customWidth="1"/>
    <col min="4" max="4" width="5.00390625" style="83" customWidth="1"/>
    <col min="5" max="5" width="25.421875" style="83" customWidth="1"/>
    <col min="6" max="6" width="7.57421875" style="83" customWidth="1"/>
    <col min="7" max="7" width="14.28125" style="83" customWidth="1"/>
    <col min="8" max="8" width="19.57421875" style="83" hidden="1" customWidth="1"/>
    <col min="9" max="9" width="20.57421875" style="83" customWidth="1"/>
    <col min="10" max="13" width="10.57421875" style="83" customWidth="1"/>
    <col min="14" max="14" width="10.00390625" style="83" customWidth="1"/>
    <col min="15" max="15" width="5.00390625" style="83" customWidth="1"/>
    <col min="16" max="16" width="9.28125" style="83" customWidth="1"/>
    <col min="17" max="17" width="12.140625" style="83" customWidth="1"/>
    <col min="18" max="16384" width="9.140625" style="83" customWidth="1"/>
  </cols>
  <sheetData>
    <row r="1" spans="1:17" ht="57" customHeight="1">
      <c r="A1" s="263" t="s">
        <v>0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</row>
    <row r="2" spans="1:24" s="85" customFormat="1" ht="15" customHeight="1">
      <c r="A2" s="264" t="s">
        <v>63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84"/>
      <c r="S2" s="84"/>
      <c r="T2" s="84"/>
      <c r="U2" s="84"/>
      <c r="V2" s="84"/>
      <c r="W2" s="84"/>
      <c r="X2" s="84"/>
    </row>
    <row r="3" spans="1:17" ht="21.75" customHeight="1">
      <c r="A3" s="265" t="s">
        <v>20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</row>
    <row r="4" spans="1:24" s="85" customFormat="1" ht="26.25" customHeight="1">
      <c r="A4" s="266" t="s">
        <v>64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86"/>
      <c r="S4" s="86"/>
      <c r="T4" s="86"/>
      <c r="U4" s="86"/>
      <c r="V4" s="86"/>
      <c r="W4" s="86"/>
      <c r="X4" s="86"/>
    </row>
    <row r="5" spans="1:17" s="103" customFormat="1" ht="20.25" customHeight="1">
      <c r="A5" s="260" t="s">
        <v>183</v>
      </c>
      <c r="B5" s="260"/>
      <c r="C5" s="260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</row>
    <row r="6" spans="1:20" s="89" customFormat="1" ht="17.25" customHeight="1">
      <c r="A6" s="82" t="s">
        <v>45</v>
      </c>
      <c r="B6" s="87"/>
      <c r="C6" s="87"/>
      <c r="D6" s="87"/>
      <c r="E6" s="87"/>
      <c r="F6" s="88"/>
      <c r="G6" s="88"/>
      <c r="H6" s="88"/>
      <c r="I6" s="88"/>
      <c r="J6" s="88"/>
      <c r="K6" s="88"/>
      <c r="L6" s="88"/>
      <c r="M6" s="88"/>
      <c r="N6" s="88"/>
      <c r="P6" s="90" t="s">
        <v>65</v>
      </c>
      <c r="Q6" s="91"/>
      <c r="R6" s="92"/>
      <c r="S6" s="92"/>
      <c r="T6" s="93"/>
    </row>
    <row r="7" spans="1:17" s="94" customFormat="1" ht="33.75" customHeight="1">
      <c r="A7" s="262" t="s">
        <v>36</v>
      </c>
      <c r="B7" s="259" t="s">
        <v>5</v>
      </c>
      <c r="C7" s="259" t="s">
        <v>30</v>
      </c>
      <c r="D7" s="262" t="s">
        <v>31</v>
      </c>
      <c r="E7" s="259" t="s">
        <v>6</v>
      </c>
      <c r="F7" s="259" t="s">
        <v>30</v>
      </c>
      <c r="G7" s="259" t="s">
        <v>32</v>
      </c>
      <c r="H7" s="269" t="s">
        <v>14</v>
      </c>
      <c r="I7" s="259" t="s">
        <v>33</v>
      </c>
      <c r="J7" s="257" t="s">
        <v>66</v>
      </c>
      <c r="K7" s="257" t="s">
        <v>67</v>
      </c>
      <c r="L7" s="257" t="s">
        <v>68</v>
      </c>
      <c r="M7" s="257" t="s">
        <v>69</v>
      </c>
      <c r="N7" s="257" t="s">
        <v>70</v>
      </c>
      <c r="O7" s="256" t="s">
        <v>71</v>
      </c>
      <c r="P7" s="258" t="s">
        <v>72</v>
      </c>
      <c r="Q7" s="256" t="s">
        <v>73</v>
      </c>
    </row>
    <row r="8" spans="1:17" s="94" customFormat="1" ht="39.75" customHeight="1">
      <c r="A8" s="262"/>
      <c r="B8" s="259"/>
      <c r="C8" s="259"/>
      <c r="D8" s="262"/>
      <c r="E8" s="259"/>
      <c r="F8" s="259"/>
      <c r="G8" s="259"/>
      <c r="H8" s="270"/>
      <c r="I8" s="259"/>
      <c r="J8" s="257"/>
      <c r="K8" s="257"/>
      <c r="L8" s="257"/>
      <c r="M8" s="257"/>
      <c r="N8" s="257"/>
      <c r="O8" s="256"/>
      <c r="P8" s="258"/>
      <c r="Q8" s="256"/>
    </row>
    <row r="9" spans="1:17" ht="48.75" customHeight="1">
      <c r="A9" s="268">
        <v>1</v>
      </c>
      <c r="B9" s="146" t="s">
        <v>102</v>
      </c>
      <c r="C9" s="79"/>
      <c r="D9" s="128" t="s">
        <v>18</v>
      </c>
      <c r="E9" s="123" t="s">
        <v>103</v>
      </c>
      <c r="F9" s="124"/>
      <c r="G9" s="147" t="s">
        <v>46</v>
      </c>
      <c r="H9" s="116" t="s">
        <v>43</v>
      </c>
      <c r="I9" s="117" t="s">
        <v>108</v>
      </c>
      <c r="J9" s="223">
        <v>7.8</v>
      </c>
      <c r="K9" s="223">
        <v>7.5</v>
      </c>
      <c r="L9" s="223">
        <v>7</v>
      </c>
      <c r="M9" s="223">
        <v>6.8</v>
      </c>
      <c r="N9" s="223">
        <v>7.3</v>
      </c>
      <c r="O9" s="224"/>
      <c r="P9" s="225">
        <f>J9+K9+L9+M9+N9</f>
        <v>36.4</v>
      </c>
      <c r="Q9" s="226">
        <f>P9*2</f>
        <v>72.8</v>
      </c>
    </row>
    <row r="10" spans="1:17" ht="48.75" customHeight="1">
      <c r="A10" s="268">
        <v>2</v>
      </c>
      <c r="B10" s="73" t="s">
        <v>93</v>
      </c>
      <c r="C10" s="79" t="s">
        <v>40</v>
      </c>
      <c r="D10" s="122">
        <v>1</v>
      </c>
      <c r="E10" s="133" t="s">
        <v>101</v>
      </c>
      <c r="F10" s="134"/>
      <c r="G10" s="72" t="s">
        <v>43</v>
      </c>
      <c r="H10" s="95" t="s">
        <v>38</v>
      </c>
      <c r="I10" s="117" t="s">
        <v>108</v>
      </c>
      <c r="J10" s="223">
        <v>7.2</v>
      </c>
      <c r="K10" s="223">
        <v>6.8</v>
      </c>
      <c r="L10" s="223">
        <v>7</v>
      </c>
      <c r="M10" s="223">
        <v>7</v>
      </c>
      <c r="N10" s="223">
        <v>7</v>
      </c>
      <c r="O10" s="224"/>
      <c r="P10" s="225">
        <f>J10+K10+L10+M10+N10</f>
        <v>35</v>
      </c>
      <c r="Q10" s="226">
        <f>P10*2</f>
        <v>70</v>
      </c>
    </row>
    <row r="11" s="96" customFormat="1" ht="51" customHeight="1"/>
    <row r="12" spans="1:9" s="98" customFormat="1" ht="40.5" customHeight="1">
      <c r="A12" s="97"/>
      <c r="B12" s="97" t="s">
        <v>34</v>
      </c>
      <c r="C12" s="97"/>
      <c r="D12" s="97"/>
      <c r="E12" s="97"/>
      <c r="F12" s="97"/>
      <c r="H12" s="99"/>
      <c r="I12" s="33" t="s">
        <v>62</v>
      </c>
    </row>
    <row r="13" spans="1:9" s="101" customFormat="1" ht="40.5" customHeight="1">
      <c r="A13" s="83"/>
      <c r="B13" s="97" t="s">
        <v>35</v>
      </c>
      <c r="C13" s="83"/>
      <c r="D13" s="83"/>
      <c r="E13" s="83"/>
      <c r="F13" s="83"/>
      <c r="G13" s="100"/>
      <c r="H13" s="100"/>
      <c r="I13" s="33" t="s">
        <v>26</v>
      </c>
    </row>
    <row r="14" s="96" customFormat="1" ht="12.75"/>
    <row r="15" spans="1:10" ht="12.75">
      <c r="A15" s="96"/>
      <c r="B15" s="96"/>
      <c r="C15" s="96"/>
      <c r="D15" s="96"/>
      <c r="E15" s="96"/>
      <c r="F15" s="96"/>
      <c r="G15" s="96"/>
      <c r="H15" s="96"/>
      <c r="I15" s="96"/>
      <c r="J15" s="96"/>
    </row>
  </sheetData>
  <sheetProtection/>
  <protectedRanges>
    <protectedRange sqref="H10" name="Диапазон1_3_1_1_1_1_1_4_1_4_1"/>
  </protectedRanges>
  <mergeCells count="22">
    <mergeCell ref="Q7:Q8"/>
    <mergeCell ref="M7:M8"/>
    <mergeCell ref="N7:N8"/>
    <mergeCell ref="O7:O8"/>
    <mergeCell ref="P7:P8"/>
    <mergeCell ref="I7:I8"/>
    <mergeCell ref="J7:J8"/>
    <mergeCell ref="K7:K8"/>
    <mergeCell ref="L7:L8"/>
    <mergeCell ref="A5:Q5"/>
    <mergeCell ref="A7:A8"/>
    <mergeCell ref="B7:B8"/>
    <mergeCell ref="C7:C8"/>
    <mergeCell ref="D7:D8"/>
    <mergeCell ref="E7:E8"/>
    <mergeCell ref="F7:F8"/>
    <mergeCell ref="G7:G8"/>
    <mergeCell ref="H7:H8"/>
    <mergeCell ref="A1:Q1"/>
    <mergeCell ref="A2:Q2"/>
    <mergeCell ref="A3:Q3"/>
    <mergeCell ref="A4:Q4"/>
  </mergeCells>
  <printOptions/>
  <pageMargins left="0.57" right="0.3937007874015748" top="0.984251968503937" bottom="0.984251968503937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1"/>
  <sheetViews>
    <sheetView view="pageBreakPreview" zoomScale="90" zoomScaleNormal="75" zoomScaleSheetLayoutView="90" workbookViewId="0" topLeftCell="A2">
      <selection activeCell="U10" sqref="U10"/>
    </sheetView>
  </sheetViews>
  <sheetFormatPr defaultColWidth="9.140625" defaultRowHeight="12.75"/>
  <cols>
    <col min="1" max="1" width="3.7109375" style="8" customWidth="1"/>
    <col min="2" max="2" width="16.57421875" style="8" customWidth="1"/>
    <col min="3" max="3" width="5.140625" style="8" customWidth="1"/>
    <col min="4" max="4" width="4.7109375" style="8" customWidth="1"/>
    <col min="5" max="5" width="36.140625" style="8" customWidth="1"/>
    <col min="6" max="6" width="8.7109375" style="8" customWidth="1"/>
    <col min="7" max="7" width="15.8515625" style="8" customWidth="1"/>
    <col min="8" max="8" width="15.8515625" style="8" hidden="1" customWidth="1"/>
    <col min="9" max="9" width="25.140625" style="8" customWidth="1"/>
    <col min="10" max="10" width="6.00390625" style="17" customWidth="1"/>
    <col min="11" max="11" width="8.7109375" style="18" customWidth="1"/>
    <col min="12" max="12" width="3.7109375" style="8" customWidth="1"/>
    <col min="13" max="13" width="6.28125" style="17" customWidth="1"/>
    <col min="14" max="14" width="8.7109375" style="18" customWidth="1"/>
    <col min="15" max="15" width="3.7109375" style="8" customWidth="1"/>
    <col min="16" max="16" width="6.57421875" style="17" customWidth="1"/>
    <col min="17" max="17" width="8.7109375" style="18" customWidth="1"/>
    <col min="18" max="18" width="3.7109375" style="8" customWidth="1"/>
    <col min="19" max="20" width="4.8515625" style="8" customWidth="1"/>
    <col min="21" max="21" width="6.7109375" style="8" customWidth="1"/>
    <col min="22" max="22" width="5.421875" style="8" customWidth="1"/>
    <col min="23" max="23" width="9.7109375" style="18" customWidth="1"/>
    <col min="24" max="16384" width="9.140625" style="8" customWidth="1"/>
  </cols>
  <sheetData>
    <row r="1" spans="1:23" s="3" customFormat="1" ht="7.5" customHeight="1" hidden="1">
      <c r="A1" s="1"/>
      <c r="B1" s="1"/>
      <c r="C1" s="1"/>
      <c r="D1" s="1"/>
      <c r="E1" s="1"/>
      <c r="F1" s="1"/>
      <c r="G1" s="1"/>
      <c r="H1" s="1"/>
      <c r="I1" s="1"/>
      <c r="J1" s="4"/>
      <c r="K1" s="5"/>
      <c r="L1" s="2"/>
      <c r="M1" s="6"/>
      <c r="N1" s="5"/>
      <c r="O1" s="2"/>
      <c r="P1" s="6"/>
      <c r="Q1" s="5"/>
      <c r="R1" s="2"/>
      <c r="W1" s="7"/>
    </row>
    <row r="2" spans="1:23" ht="37.5" customHeight="1">
      <c r="A2" s="230" t="s">
        <v>0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</row>
    <row r="3" spans="1:23" s="9" customFormat="1" ht="15.75" customHeight="1">
      <c r="A3" s="228" t="s">
        <v>28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</row>
    <row r="4" spans="1:23" s="10" customFormat="1" ht="15.75" customHeight="1">
      <c r="A4" s="229" t="s">
        <v>20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</row>
    <row r="5" spans="1:23" s="11" customFormat="1" ht="15.75" customHeight="1">
      <c r="A5" s="232" t="s">
        <v>76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</row>
    <row r="6" spans="1:22" s="80" customFormat="1" ht="21" customHeight="1">
      <c r="A6" s="254" t="s">
        <v>186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4"/>
      <c r="Q6" s="254"/>
      <c r="R6" s="254"/>
      <c r="S6" s="254"/>
      <c r="T6" s="254"/>
      <c r="U6" s="254"/>
      <c r="V6" s="254"/>
    </row>
    <row r="7" spans="1:23" s="69" customFormat="1" ht="24.75" customHeight="1">
      <c r="A7" s="82" t="s">
        <v>45</v>
      </c>
      <c r="B7" s="66"/>
      <c r="C7" s="66"/>
      <c r="D7" s="66"/>
      <c r="E7" s="67"/>
      <c r="F7" s="67"/>
      <c r="G7" s="68"/>
      <c r="H7" s="68"/>
      <c r="J7" s="26"/>
      <c r="W7" s="26" t="s">
        <v>1</v>
      </c>
    </row>
    <row r="8" spans="1:23" s="12" customFormat="1" ht="19.5" customHeight="1">
      <c r="A8" s="236" t="s">
        <v>36</v>
      </c>
      <c r="B8" s="234" t="s">
        <v>5</v>
      </c>
      <c r="C8" s="234" t="s">
        <v>30</v>
      </c>
      <c r="D8" s="236" t="s">
        <v>31</v>
      </c>
      <c r="E8" s="234" t="s">
        <v>6</v>
      </c>
      <c r="F8" s="234" t="s">
        <v>30</v>
      </c>
      <c r="G8" s="234" t="s">
        <v>32</v>
      </c>
      <c r="H8" s="246" t="s">
        <v>14</v>
      </c>
      <c r="I8" s="234" t="s">
        <v>33</v>
      </c>
      <c r="J8" s="235" t="s">
        <v>138</v>
      </c>
      <c r="K8" s="235"/>
      <c r="L8" s="235"/>
      <c r="M8" s="235" t="s">
        <v>13</v>
      </c>
      <c r="N8" s="235"/>
      <c r="O8" s="235"/>
      <c r="P8" s="235" t="s">
        <v>27</v>
      </c>
      <c r="Q8" s="235"/>
      <c r="R8" s="235"/>
      <c r="S8" s="244" t="s">
        <v>16</v>
      </c>
      <c r="T8" s="242" t="s">
        <v>17</v>
      </c>
      <c r="U8" s="236" t="s">
        <v>8</v>
      </c>
      <c r="V8" s="233" t="s">
        <v>15</v>
      </c>
      <c r="W8" s="237" t="s">
        <v>9</v>
      </c>
    </row>
    <row r="9" spans="1:23" s="12" customFormat="1" ht="39.75" customHeight="1">
      <c r="A9" s="236"/>
      <c r="B9" s="234"/>
      <c r="C9" s="234"/>
      <c r="D9" s="236"/>
      <c r="E9" s="234"/>
      <c r="F9" s="234"/>
      <c r="G9" s="234"/>
      <c r="H9" s="247"/>
      <c r="I9" s="234"/>
      <c r="J9" s="36" t="s">
        <v>11</v>
      </c>
      <c r="K9" s="37" t="s">
        <v>12</v>
      </c>
      <c r="L9" s="38" t="s">
        <v>36</v>
      </c>
      <c r="M9" s="36" t="s">
        <v>11</v>
      </c>
      <c r="N9" s="37" t="s">
        <v>12</v>
      </c>
      <c r="O9" s="38" t="s">
        <v>36</v>
      </c>
      <c r="P9" s="36" t="s">
        <v>11</v>
      </c>
      <c r="Q9" s="37" t="s">
        <v>12</v>
      </c>
      <c r="R9" s="38" t="s">
        <v>36</v>
      </c>
      <c r="S9" s="245"/>
      <c r="T9" s="243"/>
      <c r="U9" s="236"/>
      <c r="V9" s="233"/>
      <c r="W9" s="237"/>
    </row>
    <row r="10" spans="1:23" s="78" customFormat="1" ht="39" customHeight="1">
      <c r="A10" s="81">
        <f aca="true" t="shared" si="0" ref="A10:A16">RANK(W10,W$10:W$16)</f>
        <v>1</v>
      </c>
      <c r="B10" s="102" t="s">
        <v>148</v>
      </c>
      <c r="C10" s="132"/>
      <c r="D10" s="70" t="s">
        <v>18</v>
      </c>
      <c r="E10" s="120" t="s">
        <v>150</v>
      </c>
      <c r="F10" s="121" t="s">
        <v>151</v>
      </c>
      <c r="G10" s="106" t="s">
        <v>152</v>
      </c>
      <c r="H10" s="110" t="s">
        <v>153</v>
      </c>
      <c r="I10" s="227" t="s">
        <v>154</v>
      </c>
      <c r="J10" s="75">
        <v>123.5</v>
      </c>
      <c r="K10" s="155">
        <f aca="true" t="shared" si="1" ref="K10:K16">J10/1.9</f>
        <v>65</v>
      </c>
      <c r="L10" s="76">
        <f aca="true" t="shared" si="2" ref="L10:L16">RANK(K10,K$10:K$16,0)</f>
        <v>1</v>
      </c>
      <c r="M10" s="75">
        <v>130</v>
      </c>
      <c r="N10" s="155">
        <f aca="true" t="shared" si="3" ref="N10:N16">M10/1.9</f>
        <v>68.42105263157895</v>
      </c>
      <c r="O10" s="76">
        <f aca="true" t="shared" si="4" ref="O10:O16">RANK(N10,N$10:N$16,0)</f>
        <v>1</v>
      </c>
      <c r="P10" s="75">
        <v>128</v>
      </c>
      <c r="Q10" s="155">
        <f aca="true" t="shared" si="5" ref="Q10:Q16">P10/1.9</f>
        <v>67.36842105263158</v>
      </c>
      <c r="R10" s="76">
        <f aca="true" t="shared" si="6" ref="R10:R16">RANK(Q10,Q$10:Q$16,0)</f>
        <v>1</v>
      </c>
      <c r="S10" s="76"/>
      <c r="T10" s="76"/>
      <c r="U10" s="75">
        <f aca="true" t="shared" si="7" ref="U10:U16">J10+M10+P10</f>
        <v>381.5</v>
      </c>
      <c r="V10" s="77"/>
      <c r="W10" s="156">
        <f aca="true" t="shared" si="8" ref="W10:W16">ROUND(SUM(K10,N10,Q10)/3,3)-IF($S10=1,0.5,IF($S10=2,1.5,0))</f>
        <v>66.93</v>
      </c>
    </row>
    <row r="11" spans="1:23" s="78" customFormat="1" ht="39" customHeight="1">
      <c r="A11" s="81">
        <f t="shared" si="0"/>
        <v>2</v>
      </c>
      <c r="B11" s="140" t="s">
        <v>97</v>
      </c>
      <c r="C11" s="132"/>
      <c r="D11" s="70" t="s">
        <v>18</v>
      </c>
      <c r="E11" s="107" t="s">
        <v>98</v>
      </c>
      <c r="F11" s="108" t="s">
        <v>59</v>
      </c>
      <c r="G11" s="151" t="s">
        <v>60</v>
      </c>
      <c r="H11" s="152" t="s">
        <v>61</v>
      </c>
      <c r="I11" s="153" t="s">
        <v>99</v>
      </c>
      <c r="J11" s="75">
        <v>118</v>
      </c>
      <c r="K11" s="155">
        <f t="shared" si="1"/>
        <v>62.10526315789474</v>
      </c>
      <c r="L11" s="76">
        <f t="shared" si="2"/>
        <v>3</v>
      </c>
      <c r="M11" s="75">
        <v>120</v>
      </c>
      <c r="N11" s="155">
        <f t="shared" si="3"/>
        <v>63.15789473684211</v>
      </c>
      <c r="O11" s="76">
        <f t="shared" si="4"/>
        <v>2</v>
      </c>
      <c r="P11" s="75">
        <v>117</v>
      </c>
      <c r="Q11" s="155">
        <f t="shared" si="5"/>
        <v>61.578947368421055</v>
      </c>
      <c r="R11" s="76">
        <f t="shared" si="6"/>
        <v>3</v>
      </c>
      <c r="S11" s="76"/>
      <c r="T11" s="76"/>
      <c r="U11" s="75">
        <f t="shared" si="7"/>
        <v>355</v>
      </c>
      <c r="V11" s="77"/>
      <c r="W11" s="156">
        <f t="shared" si="8"/>
        <v>62.281</v>
      </c>
    </row>
    <row r="12" spans="1:23" s="78" customFormat="1" ht="39" customHeight="1">
      <c r="A12" s="81">
        <f t="shared" si="0"/>
        <v>3</v>
      </c>
      <c r="B12" s="127" t="s">
        <v>110</v>
      </c>
      <c r="C12" s="79"/>
      <c r="D12" s="128" t="s">
        <v>18</v>
      </c>
      <c r="E12" s="148" t="s">
        <v>185</v>
      </c>
      <c r="F12" s="149"/>
      <c r="G12" s="150" t="s">
        <v>44</v>
      </c>
      <c r="H12" s="116" t="s">
        <v>43</v>
      </c>
      <c r="I12" s="131" t="s">
        <v>145</v>
      </c>
      <c r="J12" s="75">
        <v>119</v>
      </c>
      <c r="K12" s="155">
        <f t="shared" si="1"/>
        <v>62.631578947368425</v>
      </c>
      <c r="L12" s="76">
        <f t="shared" si="2"/>
        <v>2</v>
      </c>
      <c r="M12" s="75">
        <v>114.5</v>
      </c>
      <c r="N12" s="155">
        <f t="shared" si="3"/>
        <v>60.26315789473684</v>
      </c>
      <c r="O12" s="76">
        <f t="shared" si="4"/>
        <v>5</v>
      </c>
      <c r="P12" s="75">
        <v>114.5</v>
      </c>
      <c r="Q12" s="155">
        <f t="shared" si="5"/>
        <v>60.26315789473684</v>
      </c>
      <c r="R12" s="76">
        <f t="shared" si="6"/>
        <v>4</v>
      </c>
      <c r="S12" s="76"/>
      <c r="T12" s="76"/>
      <c r="U12" s="75">
        <f t="shared" si="7"/>
        <v>348</v>
      </c>
      <c r="V12" s="77"/>
      <c r="W12" s="156">
        <f t="shared" si="8"/>
        <v>61.053</v>
      </c>
    </row>
    <row r="13" spans="1:23" s="78" customFormat="1" ht="39" customHeight="1">
      <c r="A13" s="81">
        <f t="shared" si="0"/>
        <v>4</v>
      </c>
      <c r="B13" s="140" t="s">
        <v>116</v>
      </c>
      <c r="C13" s="79"/>
      <c r="D13" s="128" t="s">
        <v>18</v>
      </c>
      <c r="E13" s="107" t="s">
        <v>113</v>
      </c>
      <c r="F13" s="108" t="s">
        <v>50</v>
      </c>
      <c r="G13" s="139" t="s">
        <v>39</v>
      </c>
      <c r="H13" s="139" t="s">
        <v>39</v>
      </c>
      <c r="I13" s="131" t="s">
        <v>47</v>
      </c>
      <c r="J13" s="75">
        <v>115</v>
      </c>
      <c r="K13" s="155">
        <f t="shared" si="1"/>
        <v>60.526315789473685</v>
      </c>
      <c r="L13" s="76">
        <f t="shared" si="2"/>
        <v>4</v>
      </c>
      <c r="M13" s="75">
        <v>114</v>
      </c>
      <c r="N13" s="155">
        <f t="shared" si="3"/>
        <v>60</v>
      </c>
      <c r="O13" s="76">
        <f t="shared" si="4"/>
        <v>6</v>
      </c>
      <c r="P13" s="75">
        <v>117.5</v>
      </c>
      <c r="Q13" s="155">
        <f t="shared" si="5"/>
        <v>61.8421052631579</v>
      </c>
      <c r="R13" s="76">
        <f t="shared" si="6"/>
        <v>2</v>
      </c>
      <c r="S13" s="76"/>
      <c r="T13" s="76">
        <v>1</v>
      </c>
      <c r="U13" s="75">
        <f t="shared" si="7"/>
        <v>346.5</v>
      </c>
      <c r="V13" s="77"/>
      <c r="W13" s="156">
        <f t="shared" si="8"/>
        <v>60.789</v>
      </c>
    </row>
    <row r="14" spans="1:23" s="78" customFormat="1" ht="39" customHeight="1">
      <c r="A14" s="81">
        <f t="shared" si="0"/>
        <v>5</v>
      </c>
      <c r="B14" s="140" t="s">
        <v>112</v>
      </c>
      <c r="C14" s="79"/>
      <c r="D14" s="128" t="s">
        <v>18</v>
      </c>
      <c r="E14" s="107" t="s">
        <v>113</v>
      </c>
      <c r="F14" s="108" t="s">
        <v>50</v>
      </c>
      <c r="G14" s="139" t="s">
        <v>39</v>
      </c>
      <c r="H14" s="139" t="s">
        <v>39</v>
      </c>
      <c r="I14" s="131" t="s">
        <v>47</v>
      </c>
      <c r="J14" s="75">
        <v>114.5</v>
      </c>
      <c r="K14" s="155">
        <f t="shared" si="1"/>
        <v>60.26315789473684</v>
      </c>
      <c r="L14" s="76">
        <f t="shared" si="2"/>
        <v>5</v>
      </c>
      <c r="M14" s="75">
        <v>116</v>
      </c>
      <c r="N14" s="155">
        <f t="shared" si="3"/>
        <v>61.05263157894737</v>
      </c>
      <c r="O14" s="76">
        <f t="shared" si="4"/>
        <v>3</v>
      </c>
      <c r="P14" s="75">
        <v>112</v>
      </c>
      <c r="Q14" s="155">
        <f t="shared" si="5"/>
        <v>58.94736842105264</v>
      </c>
      <c r="R14" s="76">
        <f t="shared" si="6"/>
        <v>6</v>
      </c>
      <c r="S14" s="76"/>
      <c r="T14" s="76"/>
      <c r="U14" s="75">
        <f t="shared" si="7"/>
        <v>342.5</v>
      </c>
      <c r="V14" s="77"/>
      <c r="W14" s="156">
        <f t="shared" si="8"/>
        <v>60.088</v>
      </c>
    </row>
    <row r="15" spans="1:23" s="78" customFormat="1" ht="39" customHeight="1">
      <c r="A15" s="81">
        <f t="shared" si="0"/>
        <v>6</v>
      </c>
      <c r="B15" s="127" t="s">
        <v>110</v>
      </c>
      <c r="C15" s="79"/>
      <c r="D15" s="128" t="s">
        <v>18</v>
      </c>
      <c r="E15" s="148" t="s">
        <v>178</v>
      </c>
      <c r="F15" s="149" t="s">
        <v>171</v>
      </c>
      <c r="G15" s="150" t="s">
        <v>44</v>
      </c>
      <c r="H15" s="116" t="s">
        <v>43</v>
      </c>
      <c r="I15" s="131" t="s">
        <v>145</v>
      </c>
      <c r="J15" s="75">
        <v>113.5</v>
      </c>
      <c r="K15" s="155">
        <f t="shared" si="1"/>
        <v>59.73684210526316</v>
      </c>
      <c r="L15" s="76">
        <f t="shared" si="2"/>
        <v>6</v>
      </c>
      <c r="M15" s="75">
        <v>115</v>
      </c>
      <c r="N15" s="155">
        <f t="shared" si="3"/>
        <v>60.526315789473685</v>
      </c>
      <c r="O15" s="76">
        <f t="shared" si="4"/>
        <v>4</v>
      </c>
      <c r="P15" s="75">
        <v>113.5</v>
      </c>
      <c r="Q15" s="155">
        <f t="shared" si="5"/>
        <v>59.73684210526316</v>
      </c>
      <c r="R15" s="76">
        <f t="shared" si="6"/>
        <v>5</v>
      </c>
      <c r="S15" s="76"/>
      <c r="T15" s="76"/>
      <c r="U15" s="75">
        <f t="shared" si="7"/>
        <v>342</v>
      </c>
      <c r="V15" s="77"/>
      <c r="W15" s="156">
        <f t="shared" si="8"/>
        <v>60</v>
      </c>
    </row>
    <row r="16" spans="1:23" s="78" customFormat="1" ht="39" customHeight="1">
      <c r="A16" s="81">
        <f t="shared" si="0"/>
        <v>7</v>
      </c>
      <c r="B16" s="111" t="s">
        <v>111</v>
      </c>
      <c r="C16" s="79"/>
      <c r="D16" s="112" t="s">
        <v>18</v>
      </c>
      <c r="E16" s="113" t="s">
        <v>184</v>
      </c>
      <c r="F16" s="114"/>
      <c r="G16" s="115" t="s">
        <v>43</v>
      </c>
      <c r="H16" s="116" t="s">
        <v>43</v>
      </c>
      <c r="I16" s="117" t="s">
        <v>108</v>
      </c>
      <c r="J16" s="75">
        <v>113</v>
      </c>
      <c r="K16" s="155">
        <f t="shared" si="1"/>
        <v>59.473684210526315</v>
      </c>
      <c r="L16" s="76">
        <f t="shared" si="2"/>
        <v>7</v>
      </c>
      <c r="M16" s="75">
        <v>112.5</v>
      </c>
      <c r="N16" s="155">
        <f t="shared" si="3"/>
        <v>59.21052631578948</v>
      </c>
      <c r="O16" s="76">
        <f t="shared" si="4"/>
        <v>7</v>
      </c>
      <c r="P16" s="75">
        <v>111</v>
      </c>
      <c r="Q16" s="155">
        <f t="shared" si="5"/>
        <v>58.42105263157895</v>
      </c>
      <c r="R16" s="76">
        <f t="shared" si="6"/>
        <v>7</v>
      </c>
      <c r="S16" s="76"/>
      <c r="T16" s="76"/>
      <c r="U16" s="75">
        <f t="shared" si="7"/>
        <v>336.5</v>
      </c>
      <c r="V16" s="77"/>
      <c r="W16" s="156">
        <f t="shared" si="8"/>
        <v>59.035</v>
      </c>
    </row>
    <row r="17" spans="1:23" s="13" customFormat="1" ht="9" customHeight="1">
      <c r="A17" s="20"/>
      <c r="B17" s="27"/>
      <c r="C17" s="28"/>
      <c r="D17" s="29"/>
      <c r="E17" s="30"/>
      <c r="F17" s="31"/>
      <c r="G17" s="31"/>
      <c r="H17" s="31"/>
      <c r="I17" s="32"/>
      <c r="J17" s="23"/>
      <c r="K17" s="24"/>
      <c r="L17" s="22"/>
      <c r="M17" s="23"/>
      <c r="N17" s="24"/>
      <c r="O17" s="22"/>
      <c r="P17" s="23"/>
      <c r="Q17" s="24"/>
      <c r="R17" s="22"/>
      <c r="S17" s="22"/>
      <c r="T17" s="22"/>
      <c r="U17" s="23"/>
      <c r="V17" s="23"/>
      <c r="W17" s="25"/>
    </row>
    <row r="18" spans="1:21" s="53" customFormat="1" ht="39.75" customHeight="1">
      <c r="A18" s="14"/>
      <c r="B18" s="14" t="s">
        <v>34</v>
      </c>
      <c r="C18" s="14"/>
      <c r="D18" s="14"/>
      <c r="E18" s="14"/>
      <c r="F18" s="33" t="s">
        <v>62</v>
      </c>
      <c r="G18" s="34"/>
      <c r="H18" s="33"/>
      <c r="I18" s="14"/>
      <c r="J18" s="15"/>
      <c r="K18" s="16"/>
      <c r="L18" s="14"/>
      <c r="M18" s="15"/>
      <c r="N18" s="16"/>
      <c r="O18" s="14"/>
      <c r="P18" s="14"/>
      <c r="Q18" s="14"/>
      <c r="R18" s="14"/>
      <c r="S18" s="14"/>
      <c r="T18" s="16"/>
      <c r="U18" s="14"/>
    </row>
    <row r="19" spans="1:21" s="53" customFormat="1" ht="39.75" customHeight="1">
      <c r="A19" s="14"/>
      <c r="B19" s="14" t="s">
        <v>35</v>
      </c>
      <c r="C19" s="14"/>
      <c r="D19" s="14"/>
      <c r="E19" s="14"/>
      <c r="F19" s="33" t="s">
        <v>26</v>
      </c>
      <c r="G19" s="34"/>
      <c r="H19" s="35"/>
      <c r="J19" s="15"/>
      <c r="K19" s="16"/>
      <c r="L19" s="14"/>
      <c r="M19" s="15"/>
      <c r="N19" s="16"/>
      <c r="O19" s="14"/>
      <c r="P19" s="14"/>
      <c r="Q19" s="14"/>
      <c r="R19" s="14"/>
      <c r="S19" s="14"/>
      <c r="T19" s="16"/>
      <c r="U19" s="14"/>
    </row>
    <row r="20" spans="9:11" ht="12.75">
      <c r="I20" s="33"/>
      <c r="J20" s="34"/>
      <c r="K20" s="33"/>
    </row>
    <row r="21" spans="9:11" ht="12.75">
      <c r="I21" s="33"/>
      <c r="J21" s="34"/>
      <c r="K21" s="33"/>
    </row>
  </sheetData>
  <sheetProtection/>
  <protectedRanges>
    <protectedRange sqref="I15" name="Диапазон1_3_1_1_3_11_1_1_3_3_2_1"/>
    <protectedRange sqref="G15" name="Диапазон1_3_1_1_3_11_1_1_3_1_3_1_2"/>
  </protectedRanges>
  <mergeCells count="22">
    <mergeCell ref="V8:V9"/>
    <mergeCell ref="W8:W9"/>
    <mergeCell ref="P8:R8"/>
    <mergeCell ref="S8:S9"/>
    <mergeCell ref="T8:T9"/>
    <mergeCell ref="U8:U9"/>
    <mergeCell ref="I8:I9"/>
    <mergeCell ref="J8:L8"/>
    <mergeCell ref="M8:O8"/>
    <mergeCell ref="C8:C9"/>
    <mergeCell ref="D8:D9"/>
    <mergeCell ref="E8:E9"/>
    <mergeCell ref="F8:F9"/>
    <mergeCell ref="H8:H9"/>
    <mergeCell ref="G8:G9"/>
    <mergeCell ref="A8:A9"/>
    <mergeCell ref="B8:B9"/>
    <mergeCell ref="A6:V6"/>
    <mergeCell ref="A2:W2"/>
    <mergeCell ref="A3:W3"/>
    <mergeCell ref="A4:W4"/>
    <mergeCell ref="A5:W5"/>
  </mergeCells>
  <printOptions/>
  <pageMargins left="0.45" right="0.1968503937007874" top="0.45" bottom="0.1968503937007874" header="0.52" footer="0.11811023622047245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2017-06-24T20:53:23Z</cp:lastPrinted>
  <dcterms:created xsi:type="dcterms:W3CDTF">1996-10-08T23:32:33Z</dcterms:created>
  <dcterms:modified xsi:type="dcterms:W3CDTF">2017-06-24T20:54:27Z</dcterms:modified>
  <cp:category/>
  <cp:version/>
  <cp:contentType/>
  <cp:contentStatus/>
</cp:coreProperties>
</file>