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40 без огр." sheetId="1" r:id="rId1"/>
    <sheet name="40 огр" sheetId="2" r:id="rId2"/>
    <sheet name="50 огр" sheetId="3" r:id="rId3"/>
    <sheet name="80 огр" sheetId="4" r:id="rId4"/>
    <sheet name="ЧиП СПб" sheetId="5" r:id="rId5"/>
  </sheets>
  <definedNames>
    <definedName name="_xlnm.Print_Area" localSheetId="0">'40 без огр.'!$A$2:$S$16</definedName>
    <definedName name="_xlnm.Print_Area" localSheetId="1">'40 огр'!$A$2:$T$16</definedName>
    <definedName name="_xlnm.Print_Area" localSheetId="2">'50 огр'!$A$2:$T$13</definedName>
    <definedName name="_xlnm.Print_Area" localSheetId="3">'80 огр'!$A$2:$T$18</definedName>
    <definedName name="_xlnm.Print_Area" localSheetId="4">'ЧиП СПб'!$A$2:$T$12</definedName>
    <definedName name="_xlnm.Print_Titles" localSheetId="0">'40 без огр.'!$9:$11</definedName>
    <definedName name="_xlnm.Print_Titles" localSheetId="1">'40 огр'!$9:$11</definedName>
    <definedName name="_xlnm.Print_Titles" localSheetId="2">'50 огр'!$9:$11</definedName>
    <definedName name="_xlnm.Print_Titles" localSheetId="3">'80 огр'!$9:$12</definedName>
    <definedName name="_xlnm.Print_Titles" localSheetId="4">'ЧиП СПб'!$9:$12</definedName>
    <definedName name="Excel_BuiltIn_Print_Area" localSheetId="4">'ЧиП СПб'!$A$2:$T$12</definedName>
    <definedName name="Excel_BuiltIn_Print_Titles" localSheetId="4">'ЧиП СПб'!$9:$12</definedName>
    <definedName name="_xlnm.Print_Titles" localSheetId="0">'40 без огр.'!$9:$11</definedName>
    <definedName name="_xlnm.Print_Titles" localSheetId="1">'40 огр'!$9:$11</definedName>
    <definedName name="_xlnm.Print_Titles" localSheetId="3">'80 огр'!$9:$12</definedName>
    <definedName name="_xlnm.Print_Area" localSheetId="0">'40 без огр.'!$A$2:$S$16</definedName>
    <definedName name="_xlnm.Print_Area" localSheetId="1">'40 огр'!$A$2:$T$16</definedName>
    <definedName name="_xlnm.Print_Area" localSheetId="3">'80 огр'!$A$2:$T$18</definedName>
  </definedNames>
  <calcPr fullCalcOnLoad="1"/>
</workbook>
</file>

<file path=xl/sharedStrings.xml><?xml version="1.0" encoding="utf-8"?>
<sst xmlns="http://schemas.openxmlformats.org/spreadsheetml/2006/main" count="330" uniqueCount="133">
  <si>
    <t>Place</t>
  </si>
  <si>
    <t>Rider_ID</t>
  </si>
  <si>
    <t>Horse_ID</t>
  </si>
  <si>
    <t>SPh</t>
  </si>
  <si>
    <t>SAver</t>
  </si>
  <si>
    <t>TTime</t>
  </si>
  <si>
    <t xml:space="preserve"> КУБОК ОРГАНИЗАТОРОВ - 6 ЭТАП</t>
  </si>
  <si>
    <t>Дистанционные конные пробеги</t>
  </si>
  <si>
    <t>Технические результаты</t>
  </si>
  <si>
    <r>
      <t xml:space="preserve">Дистанция CEN </t>
    </r>
    <r>
      <rPr>
        <sz val="12"/>
        <color indexed="8"/>
        <rFont val="Verdana"/>
        <family val="2"/>
      </rPr>
      <t>40</t>
    </r>
    <r>
      <rPr>
        <sz val="12"/>
        <rFont val="Verdana"/>
        <family val="2"/>
      </rPr>
      <t xml:space="preserve"> км (без ограничения скорости)</t>
    </r>
  </si>
  <si>
    <t>КСК «Исток», Ленинградская обл., Всеволожский р-н, мр «Ясно-Янино»</t>
  </si>
  <si>
    <t>10 мая 2019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</si>
  <si>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</si>
  <si>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</si>
  <si>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</si>
  <si>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</si>
  <si>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</si>
  <si>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</si>
  <si>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</si>
  <si>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</si>
  <si>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</si>
  <si>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</si>
  <si>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</si>
  <si>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</si>
  <si>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t>Вып.
норм.</t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</si>
  <si>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</si>
  <si>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</si>
  <si>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</si>
  <si>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</si>
  <si>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</si>
  <si>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</si>
  <si>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</si>
  <si>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</si>
  <si>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</si>
  <si>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ИЛЬИНА 
</t>
    </r>
    <r>
      <rPr>
        <sz val="9"/>
        <rFont val="Verdana"/>
        <family val="2"/>
      </rPr>
      <t>Мария</t>
    </r>
  </si>
  <si>
    <t>047804</t>
  </si>
  <si>
    <r>
      <t xml:space="preserve">КАНТРИ-02
</t>
    </r>
    <r>
      <rPr>
        <sz val="9"/>
        <color indexed="8"/>
        <rFont val="Verdana"/>
        <family val="2"/>
      </rPr>
      <t>сер., коб., помесь, неизв., Лен.обл.</t>
    </r>
  </si>
  <si>
    <t>005852</t>
  </si>
  <si>
    <t>Ворожцова О.</t>
  </si>
  <si>
    <t>КСК "Исток" Ленинградская область</t>
  </si>
  <si>
    <r>
      <t xml:space="preserve">ПАВЛОВСКИЙ
</t>
    </r>
    <r>
      <rPr>
        <sz val="9"/>
        <color indexed="8"/>
        <rFont val="Verdana"/>
        <family val="2"/>
      </rPr>
      <t>Алексей</t>
    </r>
  </si>
  <si>
    <t>012972</t>
  </si>
  <si>
    <r>
      <t xml:space="preserve">РЕМАРКА-11
</t>
    </r>
    <r>
      <rPr>
        <sz val="9"/>
        <color indexed="8"/>
        <rFont val="Verdana"/>
        <family val="2"/>
      </rPr>
      <t>т.гн., коб., сп.полук.,  Миф, КЗ "Ковчег"</t>
    </r>
  </si>
  <si>
    <t>016157</t>
  </si>
  <si>
    <t>Гришина М.</t>
  </si>
  <si>
    <t>КЗ Ковчег
Ленинградская область</t>
  </si>
  <si>
    <t>Главный судья</t>
  </si>
  <si>
    <t>Корнилова О. 1 категория, Санкт-Петербург</t>
  </si>
  <si>
    <t>Главный секретарь</t>
  </si>
  <si>
    <t>Смирнов А. 1 категория, Ленинградская обл.</t>
  </si>
  <si>
    <r>
      <t xml:space="preserve">Дистанция CEN </t>
    </r>
    <r>
      <rPr>
        <sz val="12"/>
        <color indexed="8"/>
        <rFont val="Verdana"/>
        <family val="2"/>
      </rPr>
      <t>40</t>
    </r>
    <r>
      <rPr>
        <sz val="12"/>
        <rFont val="Verdana"/>
        <family val="2"/>
      </rPr>
      <t xml:space="preserve"> км (с ограничением скорости)</t>
    </r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</si>
  <si>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</si>
  <si>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r>
      <t xml:space="preserve">КРИБЕЛЕВА
</t>
    </r>
    <r>
      <rPr>
        <sz val="9"/>
        <rFont val="Verdana"/>
        <family val="2"/>
      </rPr>
      <t>Наталья</t>
    </r>
  </si>
  <si>
    <t>009083</t>
  </si>
  <si>
    <r>
      <t xml:space="preserve">НОВАКАРИ-07 
</t>
    </r>
    <r>
      <rPr>
        <sz val="9"/>
        <rFont val="Verdana"/>
        <family val="2"/>
      </rPr>
      <t>рыж., коб., араб., Кайрат, Лаг-Сервис, Россия</t>
    </r>
  </si>
  <si>
    <t>015229</t>
  </si>
  <si>
    <t>Крибелева Н.</t>
  </si>
  <si>
    <t>ФХ Крибелевых Ленинградская область</t>
  </si>
  <si>
    <r>
      <t xml:space="preserve">ЖИРНОВ
</t>
    </r>
    <r>
      <rPr>
        <sz val="9"/>
        <color indexed="8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</si>
  <si>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</si>
  <si>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color indexed="8"/>
        <rFont val="Verdana"/>
        <family val="2"/>
      </rPr>
      <t xml:space="preserve">гн., мер., русск.рыс., Распев,  СПК ПЗ "Псковский"         </t>
    </r>
  </si>
  <si>
    <t>007888</t>
  </si>
  <si>
    <t>Жирнов Н.</t>
  </si>
  <si>
    <t>ч/в
Санкт-Петербург</t>
  </si>
  <si>
    <r>
      <t xml:space="preserve">ВОРОЖЦОВА
</t>
    </r>
    <r>
      <rPr>
        <sz val="9"/>
        <rFont val="Verdana"/>
        <family val="2"/>
      </rPr>
      <t>Анастасия</t>
    </r>
  </si>
  <si>
    <t>022202</t>
  </si>
  <si>
    <r>
      <t xml:space="preserve">КОДА-05
</t>
    </r>
    <r>
      <rPr>
        <sz val="9"/>
        <color indexed="8"/>
        <rFont val="Verdana"/>
        <family val="2"/>
      </rPr>
      <t>рыж., коб., ах-донск., Герлык, КЗ им. Буденного</t>
    </r>
  </si>
  <si>
    <t>004945</t>
  </si>
  <si>
    <r>
      <t xml:space="preserve">АРТЕМЬЕВ
</t>
    </r>
    <r>
      <rPr>
        <sz val="9"/>
        <color indexed="8"/>
        <rFont val="Verdana"/>
        <family val="2"/>
      </rPr>
      <t>Михаил, 2004</t>
    </r>
  </si>
  <si>
    <t>на
оформ.</t>
  </si>
  <si>
    <r>
      <t xml:space="preserve">ГРАФ-10 
</t>
    </r>
    <r>
      <rPr>
        <sz val="9"/>
        <color indexed="8"/>
        <rFont val="Verdana"/>
        <family val="2"/>
      </rPr>
      <t>т.гнед., жер., буден., Гинофор, КЗ Зимовниковский</t>
    </r>
  </si>
  <si>
    <t>014563</t>
  </si>
  <si>
    <t>3Ю</t>
  </si>
  <si>
    <r>
      <t xml:space="preserve">НЕЧАЕВСКАЯ
</t>
    </r>
    <r>
      <rPr>
        <sz val="9"/>
        <color indexed="8"/>
        <rFont val="Verdana"/>
        <family val="2"/>
      </rPr>
      <t>Александра</t>
    </r>
  </si>
  <si>
    <t>085801</t>
  </si>
  <si>
    <r>
      <t xml:space="preserve">АРГЕНТУМ-14
</t>
    </r>
    <r>
      <rPr>
        <sz val="9"/>
        <color indexed="8"/>
        <rFont val="Verdana"/>
        <family val="2"/>
      </rPr>
      <t>вор., жер., араб., Гранат, КЗ "Ковчег"</t>
    </r>
  </si>
  <si>
    <t>020564</t>
  </si>
  <si>
    <r>
      <t xml:space="preserve">АРТЕМЬЕВ
</t>
    </r>
    <r>
      <rPr>
        <sz val="9"/>
        <color indexed="8"/>
        <rFont val="Verdana"/>
        <family val="2"/>
      </rPr>
      <t>Артем, 1976</t>
    </r>
  </si>
  <si>
    <r>
      <t xml:space="preserve">ГРОЗНАЯ-06
</t>
    </r>
    <r>
      <rPr>
        <sz val="9"/>
        <color indexed="8"/>
        <rFont val="Verdana"/>
        <family val="2"/>
      </rPr>
      <t>гнед., коб., буденн., Гинофор, Зимовниковский КЗ</t>
    </r>
  </si>
  <si>
    <t>013286</t>
  </si>
  <si>
    <r>
      <t xml:space="preserve">КОПАШИЛИНА
</t>
    </r>
    <r>
      <rPr>
        <sz val="9"/>
        <color indexed="8"/>
        <rFont val="Verdana"/>
        <family val="2"/>
      </rPr>
      <t>Маргарита</t>
    </r>
  </si>
  <si>
    <t>043999</t>
  </si>
  <si>
    <r>
      <t xml:space="preserve">БАЯЗЕТ-11
</t>
    </r>
    <r>
      <rPr>
        <sz val="9"/>
        <color indexed="8"/>
        <rFont val="Verdana"/>
        <family val="2"/>
      </rPr>
      <t>сер., жер.,терск., Бурелом, Ленинградская обл.</t>
    </r>
  </si>
  <si>
    <t>011750</t>
  </si>
  <si>
    <t>Суворова Е.</t>
  </si>
  <si>
    <t>ч/в
Ленинградская область</t>
  </si>
  <si>
    <r>
      <t xml:space="preserve">Дистанция CEN </t>
    </r>
    <r>
      <rPr>
        <sz val="12"/>
        <color indexed="8"/>
        <rFont val="Verdana"/>
        <family val="2"/>
      </rPr>
      <t>80</t>
    </r>
    <r>
      <rPr>
        <sz val="12"/>
        <rFont val="Verdana"/>
        <family val="2"/>
      </rPr>
      <t xml:space="preserve"> км (с ограничением скорости)</t>
    </r>
  </si>
  <si>
    <t>3 этап:</t>
  </si>
  <si>
    <t>CENCh 1*80</t>
  </si>
  <si>
    <r>
      <t xml:space="preserve">ПАВЛОВСКИЙ
</t>
    </r>
    <r>
      <rPr>
        <sz val="9"/>
        <color indexed="8"/>
        <rFont val="Verdana"/>
        <family val="2"/>
      </rPr>
      <t>Владлен</t>
    </r>
  </si>
  <si>
    <t>007406</t>
  </si>
  <si>
    <r>
      <t xml:space="preserve">ГОЛДЕН ЭНДЖЕЛ-13
</t>
    </r>
    <r>
      <rPr>
        <sz val="9"/>
        <color indexed="8"/>
        <rFont val="Verdana"/>
        <family val="2"/>
      </rPr>
      <t>рыж., коб., араб., Адриатик, КЗ Ковчег</t>
    </r>
  </si>
  <si>
    <t>017476</t>
  </si>
  <si>
    <t>I</t>
  </si>
  <si>
    <r>
      <t xml:space="preserve">ПАВЛОВСКАЯ
</t>
    </r>
    <r>
      <rPr>
        <sz val="9"/>
        <color indexed="8"/>
        <rFont val="Verdana"/>
        <family val="2"/>
      </rPr>
      <t>Грета</t>
    </r>
  </si>
  <si>
    <t>003807</t>
  </si>
  <si>
    <r>
      <t xml:space="preserve">ГЛИГЕЯ-07
</t>
    </r>
    <r>
      <rPr>
        <sz val="9"/>
        <color indexed="8"/>
        <rFont val="Verdana"/>
        <family val="2"/>
      </rPr>
      <t>коб., гнедая, араб., Габардин, ООО «Ковчег»</t>
    </r>
  </si>
  <si>
    <t>011209</t>
  </si>
  <si>
    <t>CENYJ 1*80</t>
  </si>
  <si>
    <r>
      <t xml:space="preserve">КУТУЗОВ
</t>
    </r>
    <r>
      <rPr>
        <sz val="9"/>
        <color indexed="8"/>
        <rFont val="Verdana"/>
        <family val="2"/>
      </rPr>
      <t>Богдан</t>
    </r>
  </si>
  <si>
    <t>016203</t>
  </si>
  <si>
    <r>
      <t xml:space="preserve">АДРИАТИК-07
</t>
    </r>
    <r>
      <rPr>
        <sz val="9"/>
        <color indexed="8"/>
        <rFont val="Verdana"/>
        <family val="2"/>
      </rPr>
      <t>сер., жер., араб., Дадон, ООО "Ковчег"</t>
    </r>
  </si>
  <si>
    <t>017408</t>
  </si>
  <si>
    <t>ЧЕМПИОНАТ САНКТ-ПЕТЕРБУРГА</t>
  </si>
  <si>
    <r>
      <t xml:space="preserve">ДЕЧ
</t>
    </r>
    <r>
      <rPr>
        <sz val="9"/>
        <color indexed="8"/>
        <rFont val="Verdana"/>
        <family val="2"/>
      </rPr>
      <t>Татьяна</t>
    </r>
  </si>
  <si>
    <t>030098</t>
  </si>
  <si>
    <r>
      <t xml:space="preserve">ГАМБАР-09
</t>
    </r>
    <r>
      <rPr>
        <sz val="9"/>
        <color indexed="8"/>
        <rFont val="Verdana"/>
        <family val="2"/>
      </rPr>
      <t>гнед., мер., араб., Драгоценный, ООО "Ковчег"</t>
    </r>
  </si>
  <si>
    <t>011256</t>
  </si>
  <si>
    <t>Деч Т.</t>
  </si>
  <si>
    <t>КЗ "Ковчег"
Санкт-Петербург</t>
  </si>
  <si>
    <r>
      <t xml:space="preserve">ВАХИТОВА
</t>
    </r>
    <r>
      <rPr>
        <sz val="9"/>
        <color indexed="8"/>
        <rFont val="Verdana"/>
        <family val="2"/>
      </rPr>
      <t>Алина</t>
    </r>
  </si>
  <si>
    <t>010090</t>
  </si>
  <si>
    <r>
      <t xml:space="preserve">УРГЕНЧ ДОР-12
</t>
    </r>
    <r>
      <rPr>
        <sz val="9"/>
        <color indexed="8"/>
        <rFont val="Verdana"/>
        <family val="2"/>
      </rPr>
      <t>гнед., мер., ахал. помесь, Рапдан, Лен. область</t>
    </r>
  </si>
  <si>
    <t>016108</t>
  </si>
  <si>
    <t>Вахитова А.</t>
  </si>
  <si>
    <r>
      <t xml:space="preserve">ЕЛИЗАРКОВА
</t>
    </r>
    <r>
      <rPr>
        <sz val="9"/>
        <color indexed="8"/>
        <rFont val="Verdana"/>
        <family val="2"/>
      </rPr>
      <t>Мария</t>
    </r>
  </si>
  <si>
    <t>027091</t>
  </si>
  <si>
    <r>
      <t xml:space="preserve">ПРИТТИ ГЕРЛ-11
</t>
    </r>
    <r>
      <rPr>
        <sz val="9"/>
        <color indexed="8"/>
        <rFont val="Verdana"/>
        <family val="2"/>
      </rPr>
      <t>рыж., коб</t>
    </r>
    <r>
      <rPr>
        <b/>
        <sz val="9"/>
        <color indexed="8"/>
        <rFont val="Verdana"/>
        <family val="2"/>
      </rPr>
      <t>.</t>
    </r>
    <r>
      <rPr>
        <sz val="9"/>
        <color indexed="8"/>
        <rFont val="Verdana"/>
        <family val="2"/>
      </rPr>
      <t>, араб., Господин, КЗ Ковчег</t>
    </r>
  </si>
  <si>
    <t>017423</t>
  </si>
  <si>
    <r>
      <t xml:space="preserve">СМИРНОВА
</t>
    </r>
    <r>
      <rPr>
        <sz val="9"/>
        <color indexed="8"/>
        <rFont val="Verdana"/>
        <family val="2"/>
      </rPr>
      <t>Жанна</t>
    </r>
  </si>
  <si>
    <t>029388</t>
  </si>
  <si>
    <r>
      <t xml:space="preserve">СОЛАР-10
</t>
    </r>
    <r>
      <rPr>
        <sz val="9"/>
        <color indexed="8"/>
        <rFont val="Verdana"/>
        <family val="2"/>
      </rPr>
      <t>сер.,коб.,п/к, Секундомер, Ленинградская обл.</t>
    </r>
    <r>
      <rPr>
        <b/>
        <sz val="9"/>
        <color indexed="8"/>
        <rFont val="Verdana"/>
        <family val="2"/>
      </rPr>
      <t xml:space="preserve"> </t>
    </r>
  </si>
  <si>
    <t>017500</t>
  </si>
  <si>
    <t>Смирнова Ж.</t>
  </si>
  <si>
    <r>
      <t xml:space="preserve">АРТАРОВА
</t>
    </r>
    <r>
      <rPr>
        <sz val="9"/>
        <color indexed="8"/>
        <rFont val="Verdana"/>
        <family val="2"/>
      </rPr>
      <t>Валерия</t>
    </r>
  </si>
  <si>
    <t>039795</t>
  </si>
  <si>
    <r>
      <t xml:space="preserve">ГОЛУБИКА-14
</t>
    </r>
    <r>
      <rPr>
        <sz val="9"/>
        <color indexed="8"/>
        <rFont val="Verdana"/>
        <family val="2"/>
      </rPr>
      <t>рыж., коб., араб., Господин, ООО "Ковчег"</t>
    </r>
  </si>
  <si>
    <t>020565</t>
  </si>
  <si>
    <r>
      <t xml:space="preserve">ВЕБЕР
</t>
    </r>
    <r>
      <rPr>
        <sz val="9"/>
        <color indexed="8"/>
        <rFont val="Verdana"/>
        <family val="2"/>
      </rPr>
      <t>Юлия</t>
    </r>
  </si>
  <si>
    <t>031386</t>
  </si>
  <si>
    <r>
      <t xml:space="preserve">ПАРГЕЛИЙ-13
</t>
    </r>
    <r>
      <rPr>
        <sz val="9"/>
        <color indexed="8"/>
        <rFont val="Verdana"/>
        <family val="2"/>
      </rPr>
      <t>рыж., жер., араб., Господин, ООО "Ковчег"</t>
    </r>
  </si>
  <si>
    <t>020531</t>
  </si>
  <si>
    <t>Шевелькова Ю.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</si>
</sst>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h]:mm:ss;@"/>
  </numFmts>
  <fonts count="5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b/>
      <u val="single"/>
      <sz val="10"/>
      <name val="Verdana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55" applyFont="1" applyAlignment="1" applyProtection="1">
      <alignment vertical="center"/>
      <protection locked="0"/>
    </xf>
    <xf numFmtId="0" fontId="0" fillId="33" borderId="0" xfId="61" applyFont="1" applyFill="1" applyBorder="1" applyAlignment="1" applyProtection="1">
      <alignment horizontal="center" vertical="top"/>
      <protection/>
    </xf>
    <xf numFmtId="0" fontId="0" fillId="33" borderId="0" xfId="61" applyFont="1" applyFill="1" applyBorder="1" applyAlignment="1" applyProtection="1">
      <alignment vertical="top"/>
      <protection locked="0"/>
    </xf>
    <xf numFmtId="0" fontId="0" fillId="33" borderId="0" xfId="61" applyFont="1" applyFill="1" applyBorder="1" applyAlignment="1" applyProtection="1">
      <alignment horizontal="center" vertical="top"/>
      <protection locked="0"/>
    </xf>
    <xf numFmtId="0" fontId="3" fillId="33" borderId="0" xfId="61" applyFont="1" applyFill="1" applyBorder="1" applyAlignment="1" applyProtection="1">
      <alignment horizontal="center" vertical="top" shrinkToFi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Protection="1">
      <alignment/>
      <protection locked="0"/>
    </xf>
    <xf numFmtId="0" fontId="4" fillId="33" borderId="0" xfId="61" applyFont="1" applyFill="1" applyProtection="1">
      <alignment/>
      <protection locked="0"/>
    </xf>
    <xf numFmtId="0" fontId="5" fillId="0" borderId="0" xfId="59" applyFont="1" applyAlignment="1" applyProtection="1">
      <alignment vertical="center" wrapText="1"/>
      <protection locked="0"/>
    </xf>
    <xf numFmtId="0" fontId="6" fillId="0" borderId="0" xfId="59" applyFont="1" applyAlignment="1" applyProtection="1">
      <alignment horizontal="right" vertical="center"/>
      <protection locked="0"/>
    </xf>
    <xf numFmtId="0" fontId="0" fillId="0" borderId="0" xfId="59" applyAlignment="1" applyProtection="1">
      <alignment vertical="center"/>
      <protection locked="0"/>
    </xf>
    <xf numFmtId="0" fontId="0" fillId="0" borderId="0" xfId="59" applyFont="1" applyAlignment="1" applyProtection="1">
      <alignment vertical="center"/>
      <protection locked="0"/>
    </xf>
    <xf numFmtId="0" fontId="9" fillId="0" borderId="0" xfId="59" applyFont="1" applyAlignment="1" applyProtection="1">
      <alignment vertical="center"/>
      <protection locked="0"/>
    </xf>
    <xf numFmtId="0" fontId="12" fillId="0" borderId="0" xfId="59" applyFont="1" applyAlignment="1" applyProtection="1">
      <alignment vertical="center"/>
      <protection locked="0"/>
    </xf>
    <xf numFmtId="0" fontId="13" fillId="0" borderId="0" xfId="59" applyFont="1" applyAlignment="1" applyProtection="1">
      <alignment vertical="center"/>
      <protection locked="0"/>
    </xf>
    <xf numFmtId="0" fontId="13" fillId="0" borderId="0" xfId="59" applyFont="1" applyProtection="1">
      <alignment/>
      <protection locked="0"/>
    </xf>
    <xf numFmtId="0" fontId="13" fillId="0" borderId="0" xfId="59" applyFont="1" applyAlignment="1" applyProtection="1">
      <alignment wrapText="1"/>
      <protection locked="0"/>
    </xf>
    <xf numFmtId="0" fontId="13" fillId="0" borderId="0" xfId="59" applyFont="1" applyAlignment="1" applyProtection="1">
      <alignment shrinkToFit="1"/>
      <protection locked="0"/>
    </xf>
    <xf numFmtId="0" fontId="13" fillId="0" borderId="0" xfId="59" applyFont="1" applyBorder="1" applyAlignment="1" applyProtection="1">
      <alignment horizontal="right" vertical="center"/>
      <protection locked="0"/>
    </xf>
    <xf numFmtId="0" fontId="14" fillId="0" borderId="0" xfId="59" applyFont="1" applyProtection="1">
      <alignment/>
      <protection locked="0"/>
    </xf>
    <xf numFmtId="0" fontId="16" fillId="34" borderId="10" xfId="53" applyFont="1" applyFill="1" applyBorder="1" applyAlignment="1" applyProtection="1">
      <alignment horizontal="right" vertical="center"/>
      <protection locked="0"/>
    </xf>
    <xf numFmtId="0" fontId="17" fillId="34" borderId="11" xfId="53" applyFont="1" applyFill="1" applyBorder="1" applyAlignment="1" applyProtection="1">
      <alignment horizontal="center" vertical="center"/>
      <protection locked="0"/>
    </xf>
    <xf numFmtId="0" fontId="16" fillId="34" borderId="11" xfId="53" applyFont="1" applyFill="1" applyBorder="1" applyAlignment="1" applyProtection="1">
      <alignment vertical="center"/>
      <protection locked="0"/>
    </xf>
    <xf numFmtId="0" fontId="16" fillId="34" borderId="11" xfId="53" applyFont="1" applyFill="1" applyBorder="1" applyAlignment="1" applyProtection="1">
      <alignment horizontal="center" vertical="center"/>
      <protection locked="0"/>
    </xf>
    <xf numFmtId="21" fontId="17" fillId="34" borderId="12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5" applyFont="1" applyAlignment="1" applyProtection="1">
      <alignment vertical="center"/>
      <protection locked="0"/>
    </xf>
    <xf numFmtId="0" fontId="16" fillId="34" borderId="13" xfId="53" applyFont="1" applyFill="1" applyBorder="1" applyAlignment="1" applyProtection="1">
      <alignment horizontal="right" vertical="center"/>
      <protection locked="0"/>
    </xf>
    <xf numFmtId="0" fontId="17" fillId="34" borderId="14" xfId="53" applyFont="1" applyFill="1" applyBorder="1" applyAlignment="1" applyProtection="1">
      <alignment horizontal="center" vertical="center"/>
      <protection locked="0"/>
    </xf>
    <xf numFmtId="0" fontId="16" fillId="34" borderId="14" xfId="53" applyFont="1" applyFill="1" applyBorder="1" applyAlignment="1" applyProtection="1">
      <alignment vertical="center"/>
      <protection locked="0"/>
    </xf>
    <xf numFmtId="0" fontId="16" fillId="34" borderId="14" xfId="53" applyFont="1" applyFill="1" applyBorder="1" applyAlignment="1" applyProtection="1">
      <alignment horizontal="right" vertical="center"/>
      <protection locked="0"/>
    </xf>
    <xf numFmtId="0" fontId="16" fillId="34" borderId="14" xfId="53" applyFont="1" applyFill="1" applyBorder="1" applyAlignment="1" applyProtection="1">
      <alignment horizontal="center" vertical="center"/>
      <protection locked="0"/>
    </xf>
    <xf numFmtId="21" fontId="17" fillId="34" borderId="15" xfId="53" applyNumberFormat="1" applyFont="1" applyFill="1" applyBorder="1" applyAlignment="1" applyProtection="1">
      <alignment horizontal="center" vertical="center"/>
      <protection locked="0"/>
    </xf>
    <xf numFmtId="0" fontId="16" fillId="34" borderId="16" xfId="53" applyFont="1" applyFill="1" applyBorder="1" applyAlignment="1" applyProtection="1">
      <alignment horizontal="center" vertical="center" wrapText="1"/>
      <protection locked="0"/>
    </xf>
    <xf numFmtId="164" fontId="16" fillId="34" borderId="16" xfId="33" applyNumberFormat="1" applyFont="1" applyFill="1" applyBorder="1" applyAlignment="1" applyProtection="1">
      <alignment horizontal="center" vertical="center" wrapText="1"/>
      <protection locked="0"/>
    </xf>
    <xf numFmtId="164" fontId="16" fillId="34" borderId="16" xfId="53" applyNumberFormat="1" applyFont="1" applyFill="1" applyBorder="1" applyAlignment="1" applyProtection="1">
      <alignment horizontal="center" vertical="center" wrapText="1"/>
      <protection locked="0"/>
    </xf>
    <xf numFmtId="2" fontId="16" fillId="34" borderId="16" xfId="53" applyNumberFormat="1" applyFont="1" applyFill="1" applyBorder="1" applyAlignment="1" applyProtection="1">
      <alignment horizontal="center" vertical="center" wrapText="1"/>
      <protection locked="0"/>
    </xf>
    <xf numFmtId="164" fontId="18" fillId="34" borderId="16" xfId="33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55" applyFont="1" applyBorder="1" applyAlignment="1" applyProtection="1">
      <alignment horizontal="center" vertical="center" wrapText="1"/>
      <protection locked="0"/>
    </xf>
    <xf numFmtId="21" fontId="16" fillId="35" borderId="17" xfId="53" applyNumberFormat="1" applyFont="1" applyFill="1" applyBorder="1" applyAlignment="1" applyProtection="1">
      <alignment horizontal="center" vertical="center"/>
      <protection locked="0"/>
    </xf>
    <xf numFmtId="164" fontId="16" fillId="0" borderId="17" xfId="33" applyNumberFormat="1" applyFont="1" applyFill="1" applyBorder="1" applyAlignment="1" applyProtection="1">
      <alignment horizontal="center" vertical="center" wrapText="1"/>
      <protection locked="0"/>
    </xf>
    <xf numFmtId="21" fontId="16" fillId="0" borderId="17" xfId="53" applyNumberFormat="1" applyFont="1" applyFill="1" applyBorder="1" applyAlignment="1" applyProtection="1">
      <alignment horizontal="center" vertical="center"/>
      <protection locked="0"/>
    </xf>
    <xf numFmtId="21" fontId="16" fillId="0" borderId="17" xfId="0" applyNumberFormat="1" applyFont="1" applyFill="1" applyBorder="1" applyAlignment="1" applyProtection="1">
      <alignment horizontal="center" vertical="center"/>
      <protection locked="0"/>
    </xf>
    <xf numFmtId="164" fontId="16" fillId="0" borderId="17" xfId="53" applyNumberFormat="1" applyFont="1" applyFill="1" applyBorder="1" applyAlignment="1" applyProtection="1">
      <alignment horizontal="center" vertical="center"/>
      <protection locked="0"/>
    </xf>
    <xf numFmtId="2" fontId="16" fillId="0" borderId="17" xfId="53" applyNumberFormat="1" applyFont="1" applyFill="1" applyBorder="1" applyAlignment="1" applyProtection="1">
      <alignment horizontal="center" vertical="center"/>
      <protection locked="0"/>
    </xf>
    <xf numFmtId="0" fontId="20" fillId="0" borderId="0" xfId="55" applyFont="1" applyAlignment="1" applyProtection="1">
      <alignment vertical="center"/>
      <protection locked="0"/>
    </xf>
    <xf numFmtId="0" fontId="16" fillId="0" borderId="16" xfId="55" applyFont="1" applyBorder="1" applyAlignment="1" applyProtection="1">
      <alignment horizontal="center" vertical="center" wrapText="1"/>
      <protection locked="0"/>
    </xf>
    <xf numFmtId="21" fontId="16" fillId="0" borderId="16" xfId="53" applyNumberFormat="1" applyFont="1" applyFill="1" applyBorder="1" applyAlignment="1" applyProtection="1">
      <alignment horizontal="center" vertical="center"/>
      <protection locked="0"/>
    </xf>
    <xf numFmtId="164" fontId="13" fillId="0" borderId="16" xfId="33" applyNumberFormat="1" applyFont="1" applyFill="1" applyBorder="1" applyAlignment="1" applyProtection="1">
      <alignment horizontal="center" vertical="center" wrapText="1"/>
      <protection locked="0"/>
    </xf>
    <xf numFmtId="21" fontId="16" fillId="0" borderId="16" xfId="0" applyNumberFormat="1" applyFont="1" applyFill="1" applyBorder="1" applyAlignment="1" applyProtection="1">
      <alignment horizontal="center" vertical="center"/>
      <protection locked="0"/>
    </xf>
    <xf numFmtId="164" fontId="16" fillId="0" borderId="16" xfId="53" applyNumberFormat="1" applyFont="1" applyFill="1" applyBorder="1" applyAlignment="1" applyProtection="1">
      <alignment horizontal="center" vertical="center"/>
      <protection locked="0"/>
    </xf>
    <xf numFmtId="2" fontId="16" fillId="0" borderId="16" xfId="53" applyNumberFormat="1" applyFont="1" applyFill="1" applyBorder="1" applyAlignment="1" applyProtection="1">
      <alignment horizontal="center" vertical="center"/>
      <protection locked="0"/>
    </xf>
    <xf numFmtId="0" fontId="6" fillId="0" borderId="0" xfId="59" applyFont="1" applyAlignment="1" applyProtection="1">
      <alignment horizontal="left" vertical="center"/>
      <protection locked="0"/>
    </xf>
    <xf numFmtId="0" fontId="21" fillId="0" borderId="0" xfId="55" applyFont="1" applyAlignment="1" applyProtection="1">
      <alignment vertical="center"/>
      <protection locked="0"/>
    </xf>
    <xf numFmtId="0" fontId="7" fillId="0" borderId="0" xfId="55" applyFont="1" applyAlignment="1" applyProtection="1">
      <alignment vertical="center"/>
      <protection locked="0"/>
    </xf>
    <xf numFmtId="0" fontId="0" fillId="0" borderId="0" xfId="56" applyFont="1" applyAlignment="1" applyProtection="1">
      <alignment vertical="center"/>
      <protection locked="0"/>
    </xf>
    <xf numFmtId="0" fontId="5" fillId="0" borderId="0" xfId="60" applyFont="1" applyAlignment="1" applyProtection="1">
      <alignment vertical="center" wrapText="1"/>
      <protection locked="0"/>
    </xf>
    <xf numFmtId="0" fontId="6" fillId="0" borderId="0" xfId="60" applyFont="1" applyAlignment="1" applyProtection="1">
      <alignment horizontal="right" vertical="center"/>
      <protection locked="0"/>
    </xf>
    <xf numFmtId="0" fontId="0" fillId="0" borderId="0" xfId="60" applyAlignment="1" applyProtection="1">
      <alignment vertical="center"/>
      <protection locked="0"/>
    </xf>
    <xf numFmtId="0" fontId="0" fillId="0" borderId="0" xfId="60" applyFont="1" applyAlignment="1" applyProtection="1">
      <alignment vertical="center"/>
      <protection locked="0"/>
    </xf>
    <xf numFmtId="0" fontId="9" fillId="0" borderId="0" xfId="60" applyFont="1" applyAlignment="1" applyProtection="1">
      <alignment vertical="center"/>
      <protection locked="0"/>
    </xf>
    <xf numFmtId="0" fontId="12" fillId="0" borderId="0" xfId="60" applyFont="1" applyAlignment="1" applyProtection="1">
      <alignment vertical="center"/>
      <protection locked="0"/>
    </xf>
    <xf numFmtId="0" fontId="13" fillId="0" borderId="0" xfId="60" applyFont="1" applyAlignment="1" applyProtection="1">
      <alignment vertical="center"/>
      <protection locked="0"/>
    </xf>
    <xf numFmtId="0" fontId="13" fillId="0" borderId="0" xfId="60" applyFont="1" applyProtection="1">
      <alignment/>
      <protection locked="0"/>
    </xf>
    <xf numFmtId="0" fontId="13" fillId="0" borderId="0" xfId="60" applyFont="1" applyAlignment="1" applyProtection="1">
      <alignment wrapText="1"/>
      <protection locked="0"/>
    </xf>
    <xf numFmtId="0" fontId="13" fillId="0" borderId="0" xfId="60" applyFont="1" applyAlignment="1" applyProtection="1">
      <alignment shrinkToFit="1"/>
      <protection locked="0"/>
    </xf>
    <xf numFmtId="0" fontId="13" fillId="0" borderId="0" xfId="60" applyFont="1" applyBorder="1" applyAlignment="1" applyProtection="1">
      <alignment horizontal="right" vertical="center"/>
      <protection locked="0"/>
    </xf>
    <xf numFmtId="0" fontId="14" fillId="0" borderId="0" xfId="60" applyFont="1" applyProtection="1">
      <alignment/>
      <protection locked="0"/>
    </xf>
    <xf numFmtId="0" fontId="12" fillId="0" borderId="0" xfId="56" applyFont="1" applyAlignment="1" applyProtection="1">
      <alignment vertical="center"/>
      <protection locked="0"/>
    </xf>
    <xf numFmtId="0" fontId="16" fillId="0" borderId="17" xfId="56" applyFont="1" applyBorder="1" applyAlignment="1" applyProtection="1">
      <alignment horizontal="center" vertical="center" wrapText="1"/>
      <protection locked="0"/>
    </xf>
    <xf numFmtId="2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0" xfId="56" applyFont="1" applyAlignment="1" applyProtection="1">
      <alignment vertical="center"/>
      <protection locked="0"/>
    </xf>
    <xf numFmtId="0" fontId="16" fillId="0" borderId="16" xfId="56" applyFont="1" applyBorder="1" applyAlignment="1" applyProtection="1">
      <alignment horizontal="center" vertical="center" wrapText="1"/>
      <protection locked="0"/>
    </xf>
    <xf numFmtId="21" fontId="13" fillId="0" borderId="16" xfId="53" applyNumberFormat="1" applyFont="1" applyFill="1" applyBorder="1" applyAlignment="1" applyProtection="1">
      <alignment horizontal="center" vertical="center"/>
      <protection locked="0"/>
    </xf>
    <xf numFmtId="2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34" borderId="18" xfId="53" applyFont="1" applyFill="1" applyBorder="1" applyAlignment="1" applyProtection="1">
      <alignment horizontal="right" vertical="center"/>
      <protection locked="0"/>
    </xf>
    <xf numFmtId="0" fontId="17" fillId="34" borderId="0" xfId="53" applyFont="1" applyFill="1" applyBorder="1" applyAlignment="1" applyProtection="1">
      <alignment horizontal="center" vertical="center"/>
      <protection locked="0"/>
    </xf>
    <xf numFmtId="0" fontId="16" fillId="34" borderId="0" xfId="53" applyFont="1" applyFill="1" applyBorder="1" applyAlignment="1" applyProtection="1">
      <alignment vertical="center"/>
      <protection locked="0"/>
    </xf>
    <xf numFmtId="0" fontId="16" fillId="34" borderId="0" xfId="53" applyFont="1" applyFill="1" applyBorder="1" applyAlignment="1" applyProtection="1">
      <alignment horizontal="right" vertical="center"/>
      <protection locked="0"/>
    </xf>
    <xf numFmtId="0" fontId="16" fillId="34" borderId="0" xfId="53" applyFont="1" applyFill="1" applyBorder="1" applyAlignment="1" applyProtection="1">
      <alignment horizontal="center" vertical="center"/>
      <protection locked="0"/>
    </xf>
    <xf numFmtId="21" fontId="17" fillId="34" borderId="19" xfId="53" applyNumberFormat="1" applyFont="1" applyFill="1" applyBorder="1" applyAlignment="1" applyProtection="1">
      <alignment horizontal="center" vertical="center"/>
      <protection locked="0"/>
    </xf>
    <xf numFmtId="164" fontId="18" fillId="34" borderId="20" xfId="3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16" fillId="0" borderId="21" xfId="56" applyFont="1" applyBorder="1" applyAlignment="1" applyProtection="1">
      <alignment horizontal="center" vertical="center" wrapText="1"/>
      <protection locked="0"/>
    </xf>
    <xf numFmtId="21" fontId="16" fillId="0" borderId="21" xfId="53" applyNumberFormat="1" applyFont="1" applyFill="1" applyBorder="1" applyAlignment="1" applyProtection="1">
      <alignment horizontal="center" vertical="center"/>
      <protection locked="0"/>
    </xf>
    <xf numFmtId="164" fontId="16" fillId="0" borderId="21" xfId="33" applyNumberFormat="1" applyFont="1" applyFill="1" applyBorder="1" applyAlignment="1" applyProtection="1">
      <alignment horizontal="center" vertical="center" wrapText="1"/>
      <protection locked="0"/>
    </xf>
    <xf numFmtId="21" fontId="16" fillId="0" borderId="21" xfId="0" applyNumberFormat="1" applyFont="1" applyFill="1" applyBorder="1" applyAlignment="1" applyProtection="1">
      <alignment horizontal="center" vertical="center"/>
      <protection locked="0"/>
    </xf>
    <xf numFmtId="164" fontId="16" fillId="0" borderId="21" xfId="53" applyNumberFormat="1" applyFont="1" applyFill="1" applyBorder="1" applyAlignment="1" applyProtection="1">
      <alignment horizontal="center" vertical="center"/>
      <protection locked="0"/>
    </xf>
    <xf numFmtId="2" fontId="16" fillId="0" borderId="21" xfId="53" applyNumberFormat="1" applyFont="1" applyFill="1" applyBorder="1" applyAlignment="1" applyProtection="1">
      <alignment horizontal="center" vertical="center"/>
      <protection locked="0"/>
    </xf>
    <xf numFmtId="2" fontId="16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7" fillId="0" borderId="0" xfId="59" applyFont="1" applyBorder="1" applyAlignment="1" applyProtection="1">
      <alignment horizontal="center" vertical="center" wrapText="1"/>
      <protection locked="0"/>
    </xf>
    <xf numFmtId="0" fontId="8" fillId="0" borderId="0" xfId="59" applyFont="1" applyBorder="1" applyAlignment="1" applyProtection="1">
      <alignment horizontal="center" vertical="center"/>
      <protection locked="0"/>
    </xf>
    <xf numFmtId="0" fontId="10" fillId="0" borderId="0" xfId="59" applyFont="1" applyBorder="1" applyAlignment="1" applyProtection="1">
      <alignment horizontal="center" vertical="center"/>
      <protection locked="0"/>
    </xf>
    <xf numFmtId="0" fontId="13" fillId="34" borderId="22" xfId="59" applyFont="1" applyFill="1" applyBorder="1" applyAlignment="1" applyProtection="1">
      <alignment horizontal="center" vertical="center" textRotation="90" wrapText="1"/>
      <protection locked="0"/>
    </xf>
    <xf numFmtId="0" fontId="15" fillId="34" borderId="23" xfId="59" applyFont="1" applyFill="1" applyBorder="1" applyAlignment="1" applyProtection="1">
      <alignment horizontal="center" vertical="center" textRotation="90" wrapText="1"/>
      <protection locked="0"/>
    </xf>
    <xf numFmtId="0" fontId="13" fillId="34" borderId="23" xfId="59" applyFont="1" applyFill="1" applyBorder="1" applyAlignment="1" applyProtection="1">
      <alignment horizontal="left" vertical="center" wrapText="1"/>
      <protection locked="0"/>
    </xf>
    <xf numFmtId="0" fontId="13" fillId="34" borderId="23" xfId="59" applyFont="1" applyFill="1" applyBorder="1" applyAlignment="1" applyProtection="1">
      <alignment horizontal="center" vertical="center" wrapText="1"/>
      <protection locked="0"/>
    </xf>
    <xf numFmtId="0" fontId="13" fillId="34" borderId="23" xfId="59" applyFont="1" applyFill="1" applyBorder="1" applyAlignment="1" applyProtection="1">
      <alignment horizontal="center" vertical="center" textRotation="90" wrapText="1"/>
      <protection locked="0"/>
    </xf>
    <xf numFmtId="0" fontId="16" fillId="34" borderId="11" xfId="53" applyFont="1" applyFill="1" applyBorder="1" applyAlignment="1" applyProtection="1">
      <alignment horizontal="right" vertical="center"/>
      <protection locked="0"/>
    </xf>
    <xf numFmtId="0" fontId="13" fillId="34" borderId="24" xfId="59" applyFont="1" applyFill="1" applyBorder="1" applyAlignment="1" applyProtection="1">
      <alignment horizontal="center" vertical="center" wrapText="1"/>
      <protection locked="0"/>
    </xf>
    <xf numFmtId="0" fontId="16" fillId="0" borderId="22" xfId="57" applyFont="1" applyBorder="1" applyAlignment="1" applyProtection="1">
      <alignment horizontal="center" vertical="center" wrapText="1"/>
      <protection locked="0"/>
    </xf>
    <xf numFmtId="0" fontId="8" fillId="0" borderId="23" xfId="59" applyFont="1" applyFill="1" applyBorder="1" applyAlignment="1" applyProtection="1">
      <alignment horizontal="center" vertical="center"/>
      <protection locked="0"/>
    </xf>
    <xf numFmtId="0" fontId="13" fillId="0" borderId="23" xfId="62" applyFont="1" applyBorder="1" applyAlignment="1" applyProtection="1">
      <alignment horizontal="left" vertical="center" wrapText="1"/>
      <protection locked="0"/>
    </xf>
    <xf numFmtId="49" fontId="16" fillId="0" borderId="23" xfId="62" applyNumberFormat="1" applyFont="1" applyBorder="1" applyAlignment="1" applyProtection="1">
      <alignment horizontal="center" vertical="center" wrapText="1"/>
      <protection locked="0"/>
    </xf>
    <xf numFmtId="0" fontId="16" fillId="0" borderId="23" xfId="62" applyFont="1" applyBorder="1" applyAlignment="1" applyProtection="1">
      <alignment horizontal="center" vertical="center"/>
      <protection locked="0"/>
    </xf>
    <xf numFmtId="49" fontId="16" fillId="0" borderId="23" xfId="62" applyNumberFormat="1" applyFont="1" applyBorder="1" applyAlignment="1" applyProtection="1">
      <alignment horizontal="center" vertical="center"/>
      <protection locked="0"/>
    </xf>
    <xf numFmtId="0" fontId="16" fillId="0" borderId="23" xfId="62" applyFont="1" applyBorder="1" applyAlignment="1" applyProtection="1">
      <alignment horizontal="center" vertical="center" wrapText="1"/>
      <protection locked="0"/>
    </xf>
    <xf numFmtId="0" fontId="16" fillId="0" borderId="23" xfId="55" applyFont="1" applyBorder="1" applyAlignment="1" applyProtection="1">
      <alignment horizontal="center" vertical="center" wrapText="1"/>
      <protection locked="0"/>
    </xf>
    <xf numFmtId="2" fontId="16" fillId="0" borderId="23" xfId="53" applyNumberFormat="1" applyFont="1" applyFill="1" applyBorder="1" applyAlignment="1" applyProtection="1">
      <alignment horizontal="center" vertical="center"/>
      <protection locked="0"/>
    </xf>
    <xf numFmtId="164" fontId="19" fillId="35" borderId="23" xfId="33" applyNumberFormat="1" applyFont="1" applyFill="1" applyBorder="1" applyAlignment="1" applyProtection="1">
      <alignment horizontal="center" vertical="center"/>
      <protection locked="0"/>
    </xf>
    <xf numFmtId="0" fontId="13" fillId="0" borderId="24" xfId="55" applyFont="1" applyBorder="1" applyAlignment="1" applyProtection="1">
      <alignment horizontal="center" vertical="center" wrapText="1"/>
      <protection locked="0"/>
    </xf>
    <xf numFmtId="0" fontId="5" fillId="0" borderId="0" xfId="56" applyFont="1" applyBorder="1" applyAlignment="1" applyProtection="1">
      <alignment horizontal="center" vertical="center" wrapText="1"/>
      <protection locked="0"/>
    </xf>
    <xf numFmtId="0" fontId="7" fillId="0" borderId="0" xfId="60" applyFont="1" applyBorder="1" applyAlignment="1" applyProtection="1">
      <alignment horizontal="center" vertical="center" wrapText="1"/>
      <protection locked="0"/>
    </xf>
    <xf numFmtId="0" fontId="8" fillId="0" borderId="0" xfId="60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horizontal="center" vertical="center"/>
      <protection locked="0"/>
    </xf>
    <xf numFmtId="0" fontId="13" fillId="34" borderId="22" xfId="60" applyFont="1" applyFill="1" applyBorder="1" applyAlignment="1" applyProtection="1">
      <alignment horizontal="center" vertical="center" textRotation="90" wrapText="1"/>
      <protection locked="0"/>
    </xf>
    <xf numFmtId="0" fontId="15" fillId="34" borderId="23" xfId="60" applyFont="1" applyFill="1" applyBorder="1" applyAlignment="1" applyProtection="1">
      <alignment horizontal="center" vertical="center" textRotation="90" wrapText="1"/>
      <protection locked="0"/>
    </xf>
    <xf numFmtId="0" fontId="13" fillId="34" borderId="23" xfId="60" applyFont="1" applyFill="1" applyBorder="1" applyAlignment="1" applyProtection="1">
      <alignment horizontal="left" vertical="center" wrapText="1"/>
      <protection locked="0"/>
    </xf>
    <xf numFmtId="0" fontId="13" fillId="34" borderId="23" xfId="60" applyFont="1" applyFill="1" applyBorder="1" applyAlignment="1" applyProtection="1">
      <alignment horizontal="center" vertical="center" wrapText="1"/>
      <protection locked="0"/>
    </xf>
    <xf numFmtId="0" fontId="13" fillId="34" borderId="23" xfId="60" applyFont="1" applyFill="1" applyBorder="1" applyAlignment="1" applyProtection="1">
      <alignment horizontal="center" vertical="center" textRotation="90" wrapText="1"/>
      <protection locked="0"/>
    </xf>
    <xf numFmtId="21" fontId="22" fillId="34" borderId="23" xfId="53" applyNumberFormat="1" applyFont="1" applyFill="1" applyBorder="1" applyAlignment="1" applyProtection="1">
      <alignment horizontal="center" vertical="center" wrapText="1"/>
      <protection locked="0"/>
    </xf>
    <xf numFmtId="0" fontId="13" fillId="34" borderId="24" xfId="60" applyFont="1" applyFill="1" applyBorder="1" applyAlignment="1" applyProtection="1">
      <alignment horizontal="center" vertical="center" wrapText="1"/>
      <protection locked="0"/>
    </xf>
    <xf numFmtId="0" fontId="16" fillId="0" borderId="22" xfId="58" applyFont="1" applyBorder="1" applyAlignment="1" applyProtection="1">
      <alignment horizontal="center" vertical="center" wrapText="1"/>
      <protection locked="0"/>
    </xf>
    <xf numFmtId="0" fontId="8" fillId="0" borderId="23" xfId="60" applyFont="1" applyFill="1" applyBorder="1" applyAlignment="1" applyProtection="1">
      <alignment horizontal="center" vertical="center"/>
      <protection locked="0"/>
    </xf>
    <xf numFmtId="0" fontId="16" fillId="0" borderId="23" xfId="56" applyFont="1" applyBorder="1" applyAlignment="1" applyProtection="1">
      <alignment horizontal="center" vertical="center" wrapText="1"/>
      <protection locked="0"/>
    </xf>
    <xf numFmtId="2" fontId="16" fillId="0" borderId="23" xfId="0" applyNumberFormat="1" applyFont="1" applyFill="1" applyBorder="1" applyAlignment="1" applyProtection="1">
      <alignment horizontal="center" vertical="center"/>
      <protection locked="0"/>
    </xf>
    <xf numFmtId="164" fontId="19" fillId="0" borderId="23" xfId="33" applyNumberFormat="1" applyFont="1" applyFill="1" applyBorder="1" applyAlignment="1" applyProtection="1">
      <alignment horizontal="center" vertical="center"/>
      <protection locked="0"/>
    </xf>
    <xf numFmtId="0" fontId="13" fillId="0" borderId="24" xfId="56" applyFont="1" applyBorder="1" applyAlignment="1" applyProtection="1">
      <alignment horizontal="center" vertical="center" wrapText="1"/>
      <protection locked="0"/>
    </xf>
    <xf numFmtId="164" fontId="19" fillId="0" borderId="25" xfId="33" applyNumberFormat="1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ыездка технические1" xfId="55"/>
    <cellStyle name="Обычный_Выездка технические1 2" xfId="56"/>
    <cellStyle name="Обычный_Измайлово-2003" xfId="57"/>
    <cellStyle name="Обычный_Измайлово-2003 2" xfId="58"/>
    <cellStyle name="Обычный_Лист Microsoft Excel" xfId="59"/>
    <cellStyle name="Обычный_Лист Microsoft Excel 2" xfId="60"/>
    <cellStyle name="Обычный_ПРИМЕРЫ ТЕХ.РЕЗУЛЬТАТОВ - Выездка" xfId="61"/>
    <cellStyle name="Обычный_Россия (В) юниоры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9"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266700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857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266700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857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266700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857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276225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47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276225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47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V34"/>
  <sheetViews>
    <sheetView zoomScaleSheetLayoutView="70" zoomScalePageLayoutView="0" workbookViewId="0" topLeftCell="A2">
      <selection activeCell="A34" sqref="A3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15.8515625" style="1" customWidth="1"/>
    <col min="4" max="4" width="7.7109375" style="1" customWidth="1"/>
    <col min="5" max="5" width="0" style="1" hidden="1" customWidth="1"/>
    <col min="6" max="6" width="25.8515625" style="1" customWidth="1"/>
    <col min="7" max="7" width="7.7109375" style="1" customWidth="1"/>
    <col min="8" max="8" width="14.57421875" style="1" customWidth="1"/>
    <col min="9" max="9" width="16.28125" style="1" customWidth="1"/>
    <col min="10" max="10" width="3.7109375" style="1" customWidth="1"/>
    <col min="11" max="11" width="9.7109375" style="1" customWidth="1"/>
    <col min="12" max="12" width="10.7109375" style="1" customWidth="1"/>
    <col min="13" max="18" width="9.7109375" style="1" customWidth="1"/>
    <col min="19" max="19" width="6.7109375" style="1" customWidth="1"/>
    <col min="20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I1" s="4"/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 t="s">
        <v>5</v>
      </c>
      <c r="S1" s="5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8"/>
    </row>
    <row r="2" spans="1:19" s="11" customFormat="1" ht="4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19" ht="30" customHeight="1">
      <c r="A3" s="90" t="s">
        <v>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s="12" customFormat="1" ht="15.75" customHeight="1">
      <c r="A4" s="91" t="s">
        <v>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s="13" customFormat="1" ht="15.7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9" s="14" customFormat="1" ht="15.75" customHeight="1">
      <c r="A6" s="93" t="s">
        <v>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1:19" s="14" customFormat="1" ht="15.7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</row>
    <row r="8" spans="1:19" s="20" customFormat="1" ht="15" customHeight="1">
      <c r="A8" s="15" t="s">
        <v>10</v>
      </c>
      <c r="B8" s="16"/>
      <c r="C8" s="17"/>
      <c r="D8" s="17"/>
      <c r="E8" s="17"/>
      <c r="F8" s="17"/>
      <c r="G8" s="17"/>
      <c r="H8" s="18"/>
      <c r="I8" s="16"/>
      <c r="J8" s="16"/>
      <c r="K8" s="16"/>
      <c r="L8" s="16"/>
      <c r="M8" s="16"/>
      <c r="N8" s="16"/>
      <c r="O8" s="16"/>
      <c r="P8" s="16"/>
      <c r="Q8" s="16"/>
      <c r="R8" s="16"/>
      <c r="S8" s="19" t="s">
        <v>11</v>
      </c>
    </row>
    <row r="9" spans="1:19" s="26" customFormat="1" ht="15" customHeight="1">
      <c r="A9" s="94" t="s">
        <v>12</v>
      </c>
      <c r="B9" s="95" t="s">
        <v>13</v>
      </c>
      <c r="C9" s="96" t="s">
        <v>14</v>
      </c>
      <c r="D9" s="97" t="s">
        <v>15</v>
      </c>
      <c r="E9" s="98"/>
      <c r="F9" s="96" t="s">
        <v>16</v>
      </c>
      <c r="G9" s="97" t="s">
        <v>15</v>
      </c>
      <c r="H9" s="97" t="s">
        <v>17</v>
      </c>
      <c r="I9" s="97" t="s">
        <v>18</v>
      </c>
      <c r="J9" s="98" t="s">
        <v>19</v>
      </c>
      <c r="K9" s="21" t="s">
        <v>20</v>
      </c>
      <c r="L9" s="22">
        <v>20</v>
      </c>
      <c r="M9" s="23" t="s">
        <v>21</v>
      </c>
      <c r="N9" s="99" t="s">
        <v>22</v>
      </c>
      <c r="O9" s="99"/>
      <c r="P9" s="23">
        <v>1</v>
      </c>
      <c r="Q9" s="24" t="s">
        <v>23</v>
      </c>
      <c r="R9" s="25">
        <v>0.020833333333333332</v>
      </c>
      <c r="S9" s="100" t="s">
        <v>24</v>
      </c>
    </row>
    <row r="10" spans="1:19" s="26" customFormat="1" ht="15" customHeight="1">
      <c r="A10" s="94"/>
      <c r="B10" s="95"/>
      <c r="C10" s="96"/>
      <c r="D10" s="97"/>
      <c r="E10" s="98"/>
      <c r="F10" s="96"/>
      <c r="G10" s="97"/>
      <c r="H10" s="97"/>
      <c r="I10" s="97"/>
      <c r="J10" s="98"/>
      <c r="K10" s="27" t="s">
        <v>25</v>
      </c>
      <c r="L10" s="28">
        <v>20</v>
      </c>
      <c r="M10" s="29" t="s">
        <v>21</v>
      </c>
      <c r="N10" s="30"/>
      <c r="O10" s="30"/>
      <c r="P10" s="29"/>
      <c r="Q10" s="31"/>
      <c r="R10" s="32"/>
      <c r="S10" s="100"/>
    </row>
    <row r="11" spans="1:19" s="26" customFormat="1" ht="39.75" customHeight="1">
      <c r="A11" s="94"/>
      <c r="B11" s="95"/>
      <c r="C11" s="96"/>
      <c r="D11" s="97"/>
      <c r="E11" s="98"/>
      <c r="F11" s="96"/>
      <c r="G11" s="97"/>
      <c r="H11" s="97"/>
      <c r="I11" s="97"/>
      <c r="J11" s="98"/>
      <c r="K11" s="33" t="s">
        <v>26</v>
      </c>
      <c r="L11" s="34" t="s">
        <v>27</v>
      </c>
      <c r="M11" s="35" t="s">
        <v>28</v>
      </c>
      <c r="N11" s="35" t="s">
        <v>29</v>
      </c>
      <c r="O11" s="35" t="s">
        <v>30</v>
      </c>
      <c r="P11" s="36" t="s">
        <v>31</v>
      </c>
      <c r="Q11" s="36" t="s">
        <v>32</v>
      </c>
      <c r="R11" s="37" t="s">
        <v>33</v>
      </c>
      <c r="S11" s="100"/>
    </row>
    <row r="12" spans="1:19" s="45" customFormat="1" ht="23.25" customHeight="1">
      <c r="A12" s="101">
        <v>1</v>
      </c>
      <c r="B12" s="102">
        <v>13</v>
      </c>
      <c r="C12" s="103" t="s">
        <v>34</v>
      </c>
      <c r="D12" s="104" t="s">
        <v>35</v>
      </c>
      <c r="E12" s="105"/>
      <c r="F12" s="103" t="s">
        <v>36</v>
      </c>
      <c r="G12" s="106" t="s">
        <v>37</v>
      </c>
      <c r="H12" s="107" t="s">
        <v>38</v>
      </c>
      <c r="I12" s="108" t="s">
        <v>39</v>
      </c>
      <c r="J12" s="38">
        <v>1</v>
      </c>
      <c r="K12" s="39">
        <v>0.4097222222222222</v>
      </c>
      <c r="L12" s="40">
        <v>0.46020833333333333</v>
      </c>
      <c r="M12" s="41">
        <v>0.46197916666666666</v>
      </c>
      <c r="N12" s="42">
        <f>M12-L12</f>
        <v>0.0017708333333333326</v>
      </c>
      <c r="O12" s="43">
        <f>M12-K12</f>
        <v>0.05225694444444445</v>
      </c>
      <c r="P12" s="44">
        <f>$L$9/O12/24</f>
        <v>15.946843853820596</v>
      </c>
      <c r="Q12" s="109">
        <f>SUM($L$9:$L$10)/R12/24</f>
        <v>15.463917525773192</v>
      </c>
      <c r="R12" s="110">
        <f>SUM(O12:O13)</f>
        <v>0.1077777777777778</v>
      </c>
      <c r="S12" s="111">
        <v>3</v>
      </c>
    </row>
    <row r="13" spans="1:19" s="45" customFormat="1" ht="23.25" customHeight="1">
      <c r="A13" s="101"/>
      <c r="B13" s="102"/>
      <c r="C13" s="103"/>
      <c r="D13" s="104"/>
      <c r="E13" s="105"/>
      <c r="F13" s="103"/>
      <c r="G13" s="106"/>
      <c r="H13" s="107"/>
      <c r="I13" s="108"/>
      <c r="J13" s="46">
        <v>2</v>
      </c>
      <c r="K13" s="47">
        <f>M12+$R$9</f>
        <v>0.4828125</v>
      </c>
      <c r="L13" s="48">
        <v>0.5383333333333333</v>
      </c>
      <c r="M13" s="47">
        <v>0.5474189814814815</v>
      </c>
      <c r="N13" s="49">
        <f>M13-L13</f>
        <v>0.009085648148148162</v>
      </c>
      <c r="O13" s="50">
        <f>L13-K13</f>
        <v>0.05552083333333335</v>
      </c>
      <c r="P13" s="51">
        <f>$L$10/O13/24</f>
        <v>15.009380863039395</v>
      </c>
      <c r="Q13" s="109"/>
      <c r="R13" s="110"/>
      <c r="S13" s="111"/>
    </row>
    <row r="14" spans="1:19" s="45" customFormat="1" ht="23.25" customHeight="1">
      <c r="A14" s="101">
        <v>2</v>
      </c>
      <c r="B14" s="102">
        <v>7</v>
      </c>
      <c r="C14" s="103" t="s">
        <v>40</v>
      </c>
      <c r="D14" s="104" t="s">
        <v>41</v>
      </c>
      <c r="E14" s="105"/>
      <c r="F14" s="103" t="s">
        <v>42</v>
      </c>
      <c r="G14" s="106" t="s">
        <v>43</v>
      </c>
      <c r="H14" s="107" t="s">
        <v>44</v>
      </c>
      <c r="I14" s="108" t="s">
        <v>45</v>
      </c>
      <c r="J14" s="38">
        <v>1</v>
      </c>
      <c r="K14" s="39">
        <v>0.4041666666666667</v>
      </c>
      <c r="L14" s="40">
        <v>0.46979166666666666</v>
      </c>
      <c r="M14" s="41">
        <v>0.47085648148148146</v>
      </c>
      <c r="N14" s="42">
        <f>M14-L14</f>
        <v>0.0010648148148147962</v>
      </c>
      <c r="O14" s="43">
        <f>M14-K14</f>
        <v>0.06668981481481479</v>
      </c>
      <c r="P14" s="44">
        <f>$L$9/O14/24</f>
        <v>12.495661228740026</v>
      </c>
      <c r="Q14" s="109">
        <f>SUM($L$9:$L$10)/R14/24</f>
        <v>14.332636607942666</v>
      </c>
      <c r="R14" s="110">
        <f>SUM(O14:O15)</f>
        <v>0.11628472222222225</v>
      </c>
      <c r="S14" s="111"/>
    </row>
    <row r="15" spans="1:19" s="45" customFormat="1" ht="23.25" customHeight="1">
      <c r="A15" s="101"/>
      <c r="B15" s="102"/>
      <c r="C15" s="103"/>
      <c r="D15" s="104"/>
      <c r="E15" s="105"/>
      <c r="F15" s="103"/>
      <c r="G15" s="106"/>
      <c r="H15" s="107"/>
      <c r="I15" s="108"/>
      <c r="J15" s="46">
        <v>2</v>
      </c>
      <c r="K15" s="47">
        <f>M14+$R$9</f>
        <v>0.4916898148148148</v>
      </c>
      <c r="L15" s="48">
        <v>0.5412847222222222</v>
      </c>
      <c r="M15" s="47">
        <v>0.5543981481481481</v>
      </c>
      <c r="N15" s="49">
        <f>M15-L15</f>
        <v>0.013113425925925903</v>
      </c>
      <c r="O15" s="50">
        <f>L15-K15</f>
        <v>0.04959490740740746</v>
      </c>
      <c r="P15" s="51">
        <f>$L$10/O15/24</f>
        <v>16.80280046674444</v>
      </c>
      <c r="Q15" s="109"/>
      <c r="R15" s="110"/>
      <c r="S15" s="111"/>
    </row>
    <row r="16" spans="1:256" ht="30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12.75">
      <c r="A17" s="52"/>
    </row>
    <row r="18" ht="12.75">
      <c r="A18" s="53"/>
    </row>
    <row r="19" ht="12.75">
      <c r="A19" s="53"/>
    </row>
    <row r="33" spans="1:18" ht="30" customHeight="1">
      <c r="A33" s="54"/>
      <c r="B33" s="54"/>
      <c r="C33" s="54" t="s">
        <v>46</v>
      </c>
      <c r="D33" s="54"/>
      <c r="E33" s="54"/>
      <c r="F33" s="54"/>
      <c r="G33" s="54"/>
      <c r="H33" s="54" t="s">
        <v>47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ht="30" customHeight="1">
      <c r="A34" s="54"/>
      <c r="B34" s="54"/>
      <c r="C34" s="54" t="s">
        <v>48</v>
      </c>
      <c r="D34" s="54"/>
      <c r="E34" s="54"/>
      <c r="F34" s="54"/>
      <c r="G34" s="54"/>
      <c r="H34" s="54" t="s">
        <v>49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</row>
  </sheetData>
  <sheetProtection selectLockedCells="1" selectUnlockedCells="1"/>
  <mergeCells count="41">
    <mergeCell ref="H14:H15"/>
    <mergeCell ref="I14:I15"/>
    <mergeCell ref="Q14:Q15"/>
    <mergeCell ref="R14:R15"/>
    <mergeCell ref="S14:S15"/>
    <mergeCell ref="Q12:Q13"/>
    <mergeCell ref="R12:R13"/>
    <mergeCell ref="S12:S13"/>
    <mergeCell ref="A14:A15"/>
    <mergeCell ref="B14:B15"/>
    <mergeCell ref="C14:C15"/>
    <mergeCell ref="D14:D15"/>
    <mergeCell ref="E14:E15"/>
    <mergeCell ref="F14:F15"/>
    <mergeCell ref="G14:G15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F9:F11"/>
    <mergeCell ref="G9:G11"/>
    <mergeCell ref="H9:H11"/>
    <mergeCell ref="I9:I11"/>
    <mergeCell ref="J9:J11"/>
    <mergeCell ref="N9:O9"/>
    <mergeCell ref="A3:S3"/>
    <mergeCell ref="A4:S4"/>
    <mergeCell ref="A5:S5"/>
    <mergeCell ref="A6:S6"/>
    <mergeCell ref="A7:S7"/>
    <mergeCell ref="A9:A11"/>
    <mergeCell ref="B9:B11"/>
    <mergeCell ref="C9:C11"/>
    <mergeCell ref="D9:D11"/>
    <mergeCell ref="E9:E11"/>
  </mergeCells>
  <conditionalFormatting sqref="N12:N15">
    <cfRule type="cellIs" priority="1" dxfId="0" operator="greaterThan" stopIfTrue="1">
      <formula>0.0138888888888889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&amp;R&amp;"Calibri,Обычный"&amp;11©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36"/>
  <sheetViews>
    <sheetView zoomScaleSheetLayoutView="70" zoomScalePageLayoutView="0" workbookViewId="0" topLeftCell="A2">
      <selection activeCell="A3" sqref="A3"/>
    </sheetView>
  </sheetViews>
  <sheetFormatPr defaultColWidth="9.140625" defaultRowHeight="12.75"/>
  <cols>
    <col min="1" max="1" width="3.7109375" style="55" customWidth="1"/>
    <col min="2" max="2" width="4.7109375" style="55" customWidth="1"/>
    <col min="3" max="3" width="15.8515625" style="55" customWidth="1"/>
    <col min="4" max="4" width="7.7109375" style="55" customWidth="1"/>
    <col min="5" max="5" width="0" style="55" hidden="1" customWidth="1"/>
    <col min="6" max="6" width="30.421875" style="55" customWidth="1"/>
    <col min="7" max="7" width="7.7109375" style="55" customWidth="1"/>
    <col min="8" max="8" width="15.57421875" style="55" customWidth="1"/>
    <col min="9" max="9" width="16.57421875" style="55" customWidth="1"/>
    <col min="10" max="10" width="3.7109375" style="55" customWidth="1"/>
    <col min="11" max="11" width="9.7109375" style="55" customWidth="1"/>
    <col min="12" max="12" width="10.7109375" style="55" customWidth="1"/>
    <col min="13" max="13" width="10.421875" style="55" customWidth="1"/>
    <col min="14" max="19" width="9.7109375" style="55" customWidth="1"/>
    <col min="20" max="20" width="6.7109375" style="55" customWidth="1"/>
    <col min="21" max="16384" width="9.140625" style="55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8"/>
    </row>
    <row r="2" spans="1:20" s="58" customFormat="1" ht="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20" ht="30" customHeight="1">
      <c r="A3" s="112" t="s">
        <v>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s="59" customFormat="1" ht="15.75" customHeight="1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60" customFormat="1" ht="15.75" customHeight="1">
      <c r="A5" s="114" t="s">
        <v>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s="61" customFormat="1" ht="15.75" customHeight="1">
      <c r="A6" s="115" t="s">
        <v>50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61" customFormat="1" ht="15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67" customFormat="1" ht="15" customHeight="1">
      <c r="A8" s="62" t="s">
        <v>10</v>
      </c>
      <c r="B8" s="63"/>
      <c r="C8" s="64"/>
      <c r="D8" s="64"/>
      <c r="E8" s="64"/>
      <c r="F8" s="64"/>
      <c r="G8" s="64"/>
      <c r="H8" s="65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6" t="s">
        <v>11</v>
      </c>
    </row>
    <row r="9" spans="1:20" s="68" customFormat="1" ht="15" customHeight="1">
      <c r="A9" s="116" t="s">
        <v>12</v>
      </c>
      <c r="B9" s="117" t="s">
        <v>13</v>
      </c>
      <c r="C9" s="118" t="s">
        <v>14</v>
      </c>
      <c r="D9" s="119" t="s">
        <v>15</v>
      </c>
      <c r="E9" s="120"/>
      <c r="F9" s="118" t="s">
        <v>16</v>
      </c>
      <c r="G9" s="119" t="s">
        <v>15</v>
      </c>
      <c r="H9" s="119" t="s">
        <v>17</v>
      </c>
      <c r="I9" s="119" t="s">
        <v>18</v>
      </c>
      <c r="J9" s="120" t="s">
        <v>19</v>
      </c>
      <c r="K9" s="21" t="s">
        <v>20</v>
      </c>
      <c r="L9" s="22">
        <v>20</v>
      </c>
      <c r="M9" s="23" t="s">
        <v>21</v>
      </c>
      <c r="N9" s="99" t="s">
        <v>22</v>
      </c>
      <c r="O9" s="99"/>
      <c r="P9" s="23">
        <v>1</v>
      </c>
      <c r="Q9" s="24" t="s">
        <v>23</v>
      </c>
      <c r="R9" s="25">
        <v>0.020833333333333332</v>
      </c>
      <c r="S9" s="121" t="s">
        <v>51</v>
      </c>
      <c r="T9" s="122" t="s">
        <v>24</v>
      </c>
    </row>
    <row r="10" spans="1:20" s="68" customFormat="1" ht="15" customHeight="1">
      <c r="A10" s="116"/>
      <c r="B10" s="117"/>
      <c r="C10" s="118"/>
      <c r="D10" s="119"/>
      <c r="E10" s="120"/>
      <c r="F10" s="118"/>
      <c r="G10" s="119"/>
      <c r="H10" s="119"/>
      <c r="I10" s="119"/>
      <c r="J10" s="120"/>
      <c r="K10" s="27" t="s">
        <v>25</v>
      </c>
      <c r="L10" s="28">
        <v>20</v>
      </c>
      <c r="M10" s="29" t="s">
        <v>21</v>
      </c>
      <c r="N10" s="30"/>
      <c r="O10" s="30"/>
      <c r="P10" s="29"/>
      <c r="Q10" s="31"/>
      <c r="R10" s="32"/>
      <c r="S10" s="121"/>
      <c r="T10" s="122"/>
    </row>
    <row r="11" spans="1:20" s="68" customFormat="1" ht="39.75" customHeight="1">
      <c r="A11" s="116"/>
      <c r="B11" s="117"/>
      <c r="C11" s="118"/>
      <c r="D11" s="119"/>
      <c r="E11" s="120"/>
      <c r="F11" s="118"/>
      <c r="G11" s="119"/>
      <c r="H11" s="119"/>
      <c r="I11" s="119"/>
      <c r="J11" s="120"/>
      <c r="K11" s="33" t="s">
        <v>26</v>
      </c>
      <c r="L11" s="34" t="s">
        <v>27</v>
      </c>
      <c r="M11" s="35" t="s">
        <v>28</v>
      </c>
      <c r="N11" s="35" t="s">
        <v>29</v>
      </c>
      <c r="O11" s="35" t="s">
        <v>30</v>
      </c>
      <c r="P11" s="36" t="s">
        <v>31</v>
      </c>
      <c r="Q11" s="36" t="s">
        <v>32</v>
      </c>
      <c r="R11" s="37" t="s">
        <v>33</v>
      </c>
      <c r="S11" s="121"/>
      <c r="T11" s="122"/>
    </row>
    <row r="12" spans="1:20" s="71" customFormat="1" ht="23.25" customHeight="1">
      <c r="A12" s="123">
        <v>1</v>
      </c>
      <c r="B12" s="124">
        <v>17</v>
      </c>
      <c r="C12" s="103" t="s">
        <v>52</v>
      </c>
      <c r="D12" s="104" t="s">
        <v>53</v>
      </c>
      <c r="E12" s="105"/>
      <c r="F12" s="103" t="s">
        <v>54</v>
      </c>
      <c r="G12" s="106" t="s">
        <v>55</v>
      </c>
      <c r="H12" s="107" t="s">
        <v>56</v>
      </c>
      <c r="I12" s="125" t="s">
        <v>57</v>
      </c>
      <c r="J12" s="69">
        <v>1</v>
      </c>
      <c r="K12" s="39">
        <v>0.4652777777777778</v>
      </c>
      <c r="L12" s="40">
        <v>0.5219560185185185</v>
      </c>
      <c r="M12" s="41">
        <v>0.5240972222222222</v>
      </c>
      <c r="N12" s="42">
        <f aca="true" t="shared" si="0" ref="N12:N23">M12-L12</f>
        <v>0.0021412037037037424</v>
      </c>
      <c r="O12" s="43">
        <f aca="true" t="shared" si="1" ref="O12:O23">L12-K12</f>
        <v>0.05667824074074068</v>
      </c>
      <c r="P12" s="70">
        <f>$L$9/O12/24</f>
        <v>14.702879313865646</v>
      </c>
      <c r="Q12" s="126">
        <f>SUM($L$9:$L$10)/R12/24</f>
        <v>14.94551115723924</v>
      </c>
      <c r="R12" s="127">
        <f>SUM(O12:O13)</f>
        <v>0.11151620370370363</v>
      </c>
      <c r="S12" s="110">
        <f>SUM(N12)+R12</f>
        <v>0.11365740740740737</v>
      </c>
      <c r="T12" s="128"/>
    </row>
    <row r="13" spans="1:20" s="71" customFormat="1" ht="23.25" customHeight="1">
      <c r="A13" s="123"/>
      <c r="B13" s="124"/>
      <c r="C13" s="103"/>
      <c r="D13" s="104"/>
      <c r="E13" s="105"/>
      <c r="F13" s="103"/>
      <c r="G13" s="106"/>
      <c r="H13" s="107"/>
      <c r="I13" s="125"/>
      <c r="J13" s="72">
        <v>2</v>
      </c>
      <c r="K13" s="47">
        <f>M12+$R$9</f>
        <v>0.5449305555555556</v>
      </c>
      <c r="L13" s="48">
        <v>0.5997685185185185</v>
      </c>
      <c r="M13" s="73">
        <v>0.606550925925926</v>
      </c>
      <c r="N13" s="49">
        <f t="shared" si="0"/>
        <v>0.006782407407407431</v>
      </c>
      <c r="O13" s="50">
        <f t="shared" si="1"/>
        <v>0.05483796296296295</v>
      </c>
      <c r="P13" s="74">
        <f>$L$10/O13/24</f>
        <v>15.1962853524694</v>
      </c>
      <c r="Q13" s="126"/>
      <c r="R13" s="127"/>
      <c r="S13" s="110"/>
      <c r="T13" s="128"/>
    </row>
    <row r="14" spans="1:20" s="71" customFormat="1" ht="23.25" customHeight="1">
      <c r="A14" s="123">
        <v>2</v>
      </c>
      <c r="B14" s="124">
        <v>12</v>
      </c>
      <c r="C14" s="103" t="s">
        <v>58</v>
      </c>
      <c r="D14" s="104" t="s">
        <v>59</v>
      </c>
      <c r="E14" s="105"/>
      <c r="F14" s="103" t="s">
        <v>60</v>
      </c>
      <c r="G14" s="106" t="s">
        <v>61</v>
      </c>
      <c r="H14" s="107" t="s">
        <v>62</v>
      </c>
      <c r="I14" s="125" t="s">
        <v>63</v>
      </c>
      <c r="J14" s="69">
        <v>1</v>
      </c>
      <c r="K14" s="39">
        <v>0.4166666666666667</v>
      </c>
      <c r="L14" s="40">
        <v>0.4747106481481482</v>
      </c>
      <c r="M14" s="41">
        <v>0.47847222222222224</v>
      </c>
      <c r="N14" s="42">
        <f t="shared" si="0"/>
        <v>0.00376157407407407</v>
      </c>
      <c r="O14" s="43">
        <f t="shared" si="1"/>
        <v>0.05804398148148149</v>
      </c>
      <c r="P14" s="70">
        <f>$L$9/O14/24</f>
        <v>14.356929212362909</v>
      </c>
      <c r="Q14" s="126">
        <f>SUM($L$9:$L$10)/R14/24</f>
        <v>14.274385408406031</v>
      </c>
      <c r="R14" s="127">
        <f>SUM(O14:O15)</f>
        <v>0.11675925925925923</v>
      </c>
      <c r="S14" s="110">
        <f>SUM(N14)+R14</f>
        <v>0.1205208333333333</v>
      </c>
      <c r="T14" s="128"/>
    </row>
    <row r="15" spans="1:20" s="71" customFormat="1" ht="23.25" customHeight="1">
      <c r="A15" s="123"/>
      <c r="B15" s="124"/>
      <c r="C15" s="103"/>
      <c r="D15" s="104"/>
      <c r="E15" s="105"/>
      <c r="F15" s="103"/>
      <c r="G15" s="106"/>
      <c r="H15" s="107"/>
      <c r="I15" s="125"/>
      <c r="J15" s="72">
        <v>2</v>
      </c>
      <c r="K15" s="47">
        <f>M14+$R$9</f>
        <v>0.49930555555555556</v>
      </c>
      <c r="L15" s="48">
        <v>0.5580208333333333</v>
      </c>
      <c r="M15" s="73">
        <v>0.570474537037037</v>
      </c>
      <c r="N15" s="49">
        <f t="shared" si="0"/>
        <v>0.012453703703703689</v>
      </c>
      <c r="O15" s="50">
        <f t="shared" si="1"/>
        <v>0.05871527777777774</v>
      </c>
      <c r="P15" s="74">
        <f>$L$10/O15/24</f>
        <v>14.19278533412183</v>
      </c>
      <c r="Q15" s="126"/>
      <c r="R15" s="127"/>
      <c r="S15" s="110"/>
      <c r="T15" s="128"/>
    </row>
    <row r="16" spans="1:20" s="71" customFormat="1" ht="23.25" customHeight="1">
      <c r="A16" s="123">
        <v>3</v>
      </c>
      <c r="B16" s="124">
        <v>11</v>
      </c>
      <c r="C16" s="103" t="s">
        <v>64</v>
      </c>
      <c r="D16" s="104" t="s">
        <v>65</v>
      </c>
      <c r="E16" s="105"/>
      <c r="F16" s="103" t="s">
        <v>66</v>
      </c>
      <c r="G16" s="106" t="s">
        <v>67</v>
      </c>
      <c r="H16" s="107" t="s">
        <v>38</v>
      </c>
      <c r="I16" s="125" t="s">
        <v>39</v>
      </c>
      <c r="J16" s="69">
        <v>1</v>
      </c>
      <c r="K16" s="39">
        <v>0.4097222222222222</v>
      </c>
      <c r="L16" s="40">
        <v>0.4713773148148148</v>
      </c>
      <c r="M16" s="41">
        <v>0.47337962962962965</v>
      </c>
      <c r="N16" s="42">
        <f t="shared" si="0"/>
        <v>0.0020023148148148318</v>
      </c>
      <c r="O16" s="43">
        <f t="shared" si="1"/>
        <v>0.06165509259259261</v>
      </c>
      <c r="P16" s="70">
        <f>$L$9/O16/24</f>
        <v>13.516050309742816</v>
      </c>
      <c r="Q16" s="126">
        <f>SUM($L$9:$L$10)/R16/24</f>
        <v>13.412816691505219</v>
      </c>
      <c r="R16" s="127">
        <f>SUM(O16:O17)</f>
        <v>0.12425925925925924</v>
      </c>
      <c r="S16" s="110">
        <f>SUM(N16)+R16</f>
        <v>0.12626157407407407</v>
      </c>
      <c r="T16" s="128"/>
    </row>
    <row r="17" spans="1:20" s="71" customFormat="1" ht="23.25" customHeight="1">
      <c r="A17" s="123"/>
      <c r="B17" s="124"/>
      <c r="C17" s="103"/>
      <c r="D17" s="104"/>
      <c r="E17" s="105"/>
      <c r="F17" s="103"/>
      <c r="G17" s="106"/>
      <c r="H17" s="107"/>
      <c r="I17" s="125"/>
      <c r="J17" s="72">
        <v>2</v>
      </c>
      <c r="K17" s="47">
        <f>M16+$R$9</f>
        <v>0.49421296296296297</v>
      </c>
      <c r="L17" s="48">
        <v>0.5568171296296296</v>
      </c>
      <c r="M17" s="73">
        <v>0.5605555555555556</v>
      </c>
      <c r="N17" s="49">
        <f t="shared" si="0"/>
        <v>0.003738425925925992</v>
      </c>
      <c r="O17" s="50">
        <f t="shared" si="1"/>
        <v>0.06260416666666663</v>
      </c>
      <c r="P17" s="74">
        <f>$L$10/O17/24</f>
        <v>13.311148086522472</v>
      </c>
      <c r="Q17" s="126"/>
      <c r="R17" s="127"/>
      <c r="S17" s="110"/>
      <c r="T17" s="128"/>
    </row>
    <row r="18" spans="1:20" s="71" customFormat="1" ht="23.25" customHeight="1">
      <c r="A18" s="123">
        <v>4</v>
      </c>
      <c r="B18" s="124">
        <v>18</v>
      </c>
      <c r="C18" s="103" t="s">
        <v>68</v>
      </c>
      <c r="D18" s="104" t="s">
        <v>69</v>
      </c>
      <c r="E18" s="105"/>
      <c r="F18" s="103" t="s">
        <v>70</v>
      </c>
      <c r="G18" s="106" t="s">
        <v>71</v>
      </c>
      <c r="H18" s="107" t="s">
        <v>56</v>
      </c>
      <c r="I18" s="125" t="s">
        <v>57</v>
      </c>
      <c r="J18" s="69">
        <v>1</v>
      </c>
      <c r="K18" s="39">
        <v>0.4652777777777778</v>
      </c>
      <c r="L18" s="40">
        <v>0.5219444444444444</v>
      </c>
      <c r="M18" s="41">
        <v>0.5295486111111111</v>
      </c>
      <c r="N18" s="42">
        <f t="shared" si="0"/>
        <v>0.007604166666666634</v>
      </c>
      <c r="O18" s="43">
        <f t="shared" si="1"/>
        <v>0.05666666666666664</v>
      </c>
      <c r="P18" s="70">
        <f>$L$9/O18/24</f>
        <v>14.705882352941183</v>
      </c>
      <c r="Q18" s="126">
        <f>SUM($L$9:$L$10)/R18/24</f>
        <v>13.696024348487734</v>
      </c>
      <c r="R18" s="127">
        <f>SUM(O18:O19)</f>
        <v>0.12168981481481478</v>
      </c>
      <c r="S18" s="110">
        <f>SUM(N18)+R18</f>
        <v>0.1292939814814814</v>
      </c>
      <c r="T18" s="128" t="s">
        <v>72</v>
      </c>
    </row>
    <row r="19" spans="1:20" s="71" customFormat="1" ht="23.25" customHeight="1">
      <c r="A19" s="123"/>
      <c r="B19" s="124"/>
      <c r="C19" s="103"/>
      <c r="D19" s="104"/>
      <c r="E19" s="105"/>
      <c r="F19" s="103"/>
      <c r="G19" s="106"/>
      <c r="H19" s="107"/>
      <c r="I19" s="125"/>
      <c r="J19" s="72">
        <v>2</v>
      </c>
      <c r="K19" s="47">
        <f>M18+$R$9</f>
        <v>0.5503819444444444</v>
      </c>
      <c r="L19" s="48">
        <v>0.6154050925925926</v>
      </c>
      <c r="M19" s="73">
        <v>0.6292361111111111</v>
      </c>
      <c r="N19" s="49">
        <f t="shared" si="0"/>
        <v>0.013831018518518534</v>
      </c>
      <c r="O19" s="50">
        <f t="shared" si="1"/>
        <v>0.06502314814814814</v>
      </c>
      <c r="P19" s="74">
        <f>$L$10/O19/24</f>
        <v>12.815948736205058</v>
      </c>
      <c r="Q19" s="126"/>
      <c r="R19" s="127"/>
      <c r="S19" s="110"/>
      <c r="T19" s="128"/>
    </row>
    <row r="20" spans="1:20" s="71" customFormat="1" ht="23.25" customHeight="1">
      <c r="A20" s="123">
        <v>5</v>
      </c>
      <c r="B20" s="124">
        <v>8</v>
      </c>
      <c r="C20" s="103" t="s">
        <v>73</v>
      </c>
      <c r="D20" s="104" t="s">
        <v>74</v>
      </c>
      <c r="E20" s="105"/>
      <c r="F20" s="103" t="s">
        <v>75</v>
      </c>
      <c r="G20" s="106" t="s">
        <v>76</v>
      </c>
      <c r="H20" s="107" t="s">
        <v>44</v>
      </c>
      <c r="I20" s="125" t="s">
        <v>45</v>
      </c>
      <c r="J20" s="69">
        <v>1</v>
      </c>
      <c r="K20" s="39">
        <v>0.4041666666666667</v>
      </c>
      <c r="L20" s="40">
        <v>0.46978009259259257</v>
      </c>
      <c r="M20" s="41">
        <v>0.4751388888888889</v>
      </c>
      <c r="N20" s="42">
        <f t="shared" si="0"/>
        <v>0.00535879629629632</v>
      </c>
      <c r="O20" s="43">
        <f t="shared" si="1"/>
        <v>0.0656134259259259</v>
      </c>
      <c r="P20" s="70">
        <f>$L$9/O20/24</f>
        <v>12.700652672429007</v>
      </c>
      <c r="Q20" s="126">
        <f>SUM($L$9:$L$10)/R20/24</f>
        <v>12.612770430060436</v>
      </c>
      <c r="R20" s="127">
        <f>SUM(O20:O21)</f>
        <v>0.1321412037037037</v>
      </c>
      <c r="S20" s="110">
        <f>SUM(N20)+R20</f>
        <v>0.1375</v>
      </c>
      <c r="T20" s="128"/>
    </row>
    <row r="21" spans="1:20" s="71" customFormat="1" ht="23.25" customHeight="1">
      <c r="A21" s="123"/>
      <c r="B21" s="124"/>
      <c r="C21" s="103"/>
      <c r="D21" s="104"/>
      <c r="E21" s="105"/>
      <c r="F21" s="103"/>
      <c r="G21" s="106"/>
      <c r="H21" s="107"/>
      <c r="I21" s="125"/>
      <c r="J21" s="72">
        <v>2</v>
      </c>
      <c r="K21" s="47">
        <f>M20+$R$9</f>
        <v>0.4959722222222222</v>
      </c>
      <c r="L21" s="48">
        <v>0.5625</v>
      </c>
      <c r="M21" s="73">
        <v>0.5760185185185185</v>
      </c>
      <c r="N21" s="49">
        <f t="shared" si="0"/>
        <v>0.013518518518518485</v>
      </c>
      <c r="O21" s="50">
        <f t="shared" si="1"/>
        <v>0.0665277777777778</v>
      </c>
      <c r="P21" s="74">
        <f>$L$10/O21/24</f>
        <v>12.52609603340292</v>
      </c>
      <c r="Q21" s="126"/>
      <c r="R21" s="127"/>
      <c r="S21" s="110"/>
      <c r="T21" s="128"/>
    </row>
    <row r="22" spans="1:20" s="71" customFormat="1" ht="23.25" customHeight="1">
      <c r="A22" s="123">
        <v>6</v>
      </c>
      <c r="B22" s="124">
        <v>20</v>
      </c>
      <c r="C22" s="103" t="s">
        <v>77</v>
      </c>
      <c r="D22" s="104" t="s">
        <v>69</v>
      </c>
      <c r="E22" s="105"/>
      <c r="F22" s="103" t="s">
        <v>78</v>
      </c>
      <c r="G22" s="106" t="s">
        <v>79</v>
      </c>
      <c r="H22" s="107" t="s">
        <v>56</v>
      </c>
      <c r="I22" s="125" t="s">
        <v>57</v>
      </c>
      <c r="J22" s="69">
        <v>1</v>
      </c>
      <c r="K22" s="39">
        <v>0.4652777777777778</v>
      </c>
      <c r="L22" s="40">
        <v>0.5221875</v>
      </c>
      <c r="M22" s="41">
        <v>0.5271412037037037</v>
      </c>
      <c r="N22" s="42">
        <f t="shared" si="0"/>
        <v>0.004953703703703627</v>
      </c>
      <c r="O22" s="43">
        <f t="shared" si="1"/>
        <v>0.05690972222222224</v>
      </c>
      <c r="P22" s="70">
        <f>$L$9/O22/24</f>
        <v>14.643075045759607</v>
      </c>
      <c r="Q22" s="126">
        <f>SUM($L$9:$L$10)/R22/24</f>
        <v>12.151898734177214</v>
      </c>
      <c r="R22" s="127">
        <f>SUM(O22:O23)</f>
        <v>0.1371527777777778</v>
      </c>
      <c r="S22" s="110">
        <f>SUM(N22)+R22</f>
        <v>0.14210648148148142</v>
      </c>
      <c r="T22" s="128"/>
    </row>
    <row r="23" spans="1:20" s="71" customFormat="1" ht="23.25" customHeight="1">
      <c r="A23" s="123"/>
      <c r="B23" s="124"/>
      <c r="C23" s="103"/>
      <c r="D23" s="104"/>
      <c r="E23" s="105"/>
      <c r="F23" s="103"/>
      <c r="G23" s="106"/>
      <c r="H23" s="107"/>
      <c r="I23" s="125"/>
      <c r="J23" s="72">
        <v>2</v>
      </c>
      <c r="K23" s="47">
        <f>M22+$R$9</f>
        <v>0.547974537037037</v>
      </c>
      <c r="L23" s="48">
        <v>0.6282175925925926</v>
      </c>
      <c r="M23" s="73">
        <v>0.6372106481481481</v>
      </c>
      <c r="N23" s="49">
        <f t="shared" si="0"/>
        <v>0.008993055555555518</v>
      </c>
      <c r="O23" s="50">
        <f t="shared" si="1"/>
        <v>0.08024305555555555</v>
      </c>
      <c r="P23" s="74">
        <f>$L$10/O23/24</f>
        <v>10.38511466897447</v>
      </c>
      <c r="Q23" s="126"/>
      <c r="R23" s="127"/>
      <c r="S23" s="110"/>
      <c r="T23" s="128"/>
    </row>
    <row r="27" spans="1:18" s="1" customFormat="1" ht="30" customHeight="1">
      <c r="A27" s="54"/>
      <c r="B27" s="54"/>
      <c r="C27" s="54" t="s">
        <v>46</v>
      </c>
      <c r="D27" s="54"/>
      <c r="E27" s="54"/>
      <c r="F27" s="54"/>
      <c r="G27" s="54"/>
      <c r="H27" s="54" t="s">
        <v>47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1" customFormat="1" ht="30" customHeight="1">
      <c r="A28" s="54"/>
      <c r="B28" s="54"/>
      <c r="C28" s="54" t="s">
        <v>48</v>
      </c>
      <c r="D28" s="54"/>
      <c r="E28" s="54"/>
      <c r="F28" s="54"/>
      <c r="G28" s="54"/>
      <c r="H28" s="54" t="s">
        <v>49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35" spans="1:256" ht="3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0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sheetProtection selectLockedCells="1" selectUnlockedCells="1"/>
  <mergeCells count="96">
    <mergeCell ref="S22:S23"/>
    <mergeCell ref="T22:T23"/>
    <mergeCell ref="F22:F23"/>
    <mergeCell ref="G22:G23"/>
    <mergeCell ref="H22:H23"/>
    <mergeCell ref="I22:I23"/>
    <mergeCell ref="Q22:Q23"/>
    <mergeCell ref="R22:R23"/>
    <mergeCell ref="I20:I21"/>
    <mergeCell ref="Q20:Q21"/>
    <mergeCell ref="R20:R21"/>
    <mergeCell ref="S20:S21"/>
    <mergeCell ref="T20:T21"/>
    <mergeCell ref="A22:A23"/>
    <mergeCell ref="B22:B23"/>
    <mergeCell ref="C22:C23"/>
    <mergeCell ref="D22:D23"/>
    <mergeCell ref="E22:E23"/>
    <mergeCell ref="S18:S19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F18:F19"/>
    <mergeCell ref="G18:G19"/>
    <mergeCell ref="H18:H19"/>
    <mergeCell ref="I18:I19"/>
    <mergeCell ref="Q18:Q19"/>
    <mergeCell ref="R18:R19"/>
    <mergeCell ref="I16:I17"/>
    <mergeCell ref="Q16:Q17"/>
    <mergeCell ref="R16:R17"/>
    <mergeCell ref="S16:S17"/>
    <mergeCell ref="T16:T17"/>
    <mergeCell ref="A18:A19"/>
    <mergeCell ref="B18:B19"/>
    <mergeCell ref="C18:C19"/>
    <mergeCell ref="D18:D19"/>
    <mergeCell ref="E18:E19"/>
    <mergeCell ref="S14:S15"/>
    <mergeCell ref="T14:T15"/>
    <mergeCell ref="A16:A17"/>
    <mergeCell ref="B16:B17"/>
    <mergeCell ref="C16:C17"/>
    <mergeCell ref="D16:D17"/>
    <mergeCell ref="E16:E17"/>
    <mergeCell ref="F16:F17"/>
    <mergeCell ref="G16:G17"/>
    <mergeCell ref="H16:H17"/>
    <mergeCell ref="F14:F15"/>
    <mergeCell ref="G14:G15"/>
    <mergeCell ref="H14:H15"/>
    <mergeCell ref="I14:I15"/>
    <mergeCell ref="Q14:Q15"/>
    <mergeCell ref="R14:R15"/>
    <mergeCell ref="I12:I13"/>
    <mergeCell ref="Q12:Q13"/>
    <mergeCell ref="R12:R13"/>
    <mergeCell ref="S12:S13"/>
    <mergeCell ref="T12:T13"/>
    <mergeCell ref="A14:A15"/>
    <mergeCell ref="B14:B15"/>
    <mergeCell ref="C14:C15"/>
    <mergeCell ref="D14:D15"/>
    <mergeCell ref="E14:E15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F9:F11"/>
    <mergeCell ref="G9:G11"/>
    <mergeCell ref="H9:H11"/>
    <mergeCell ref="I9:I11"/>
    <mergeCell ref="J9:J11"/>
    <mergeCell ref="N9:O9"/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</mergeCells>
  <conditionalFormatting sqref="N12:N23">
    <cfRule type="cellIs" priority="1" dxfId="0" operator="greaterThan" stopIfTrue="1">
      <formula>0.0138888888888889</formula>
    </cfRule>
  </conditionalFormatting>
  <conditionalFormatting sqref="P12:P23">
    <cfRule type="cellIs" priority="2" dxfId="0" operator="greaterThan" stopIfTrue="1">
      <formula>16</formula>
    </cfRule>
  </conditionalFormatting>
  <conditionalFormatting sqref="Q12:Q23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&amp;R&amp;"Calibri,Обычный"&amp;11©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26"/>
  <sheetViews>
    <sheetView zoomScaleSheetLayoutView="70" zoomScalePageLayoutView="0" workbookViewId="0" topLeftCell="A2">
      <selection activeCell="A18" sqref="A18"/>
    </sheetView>
  </sheetViews>
  <sheetFormatPr defaultColWidth="9.140625" defaultRowHeight="12.75"/>
  <cols>
    <col min="1" max="1" width="3.7109375" style="55" customWidth="1"/>
    <col min="2" max="2" width="4.7109375" style="55" customWidth="1"/>
    <col min="3" max="3" width="15.8515625" style="55" customWidth="1"/>
    <col min="4" max="4" width="7.7109375" style="55" customWidth="1"/>
    <col min="5" max="5" width="0" style="55" hidden="1" customWidth="1"/>
    <col min="6" max="6" width="25.8515625" style="55" customWidth="1"/>
    <col min="7" max="7" width="7.7109375" style="55" customWidth="1"/>
    <col min="8" max="8" width="12.8515625" style="55" customWidth="1"/>
    <col min="9" max="9" width="16.57421875" style="55" customWidth="1"/>
    <col min="10" max="10" width="3.7109375" style="55" customWidth="1"/>
    <col min="11" max="11" width="9.7109375" style="55" customWidth="1"/>
    <col min="12" max="12" width="10.7109375" style="55" customWidth="1"/>
    <col min="13" max="13" width="10.421875" style="55" customWidth="1"/>
    <col min="14" max="19" width="9.7109375" style="55" customWidth="1"/>
    <col min="20" max="20" width="6.7109375" style="55" customWidth="1"/>
    <col min="21" max="16384" width="9.140625" style="55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8"/>
    </row>
    <row r="2" spans="1:20" s="58" customFormat="1" ht="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20" ht="30" customHeight="1">
      <c r="A3" s="112" t="s">
        <v>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s="59" customFormat="1" ht="15.75" customHeight="1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60" customFormat="1" ht="15.75" customHeight="1">
      <c r="A5" s="114" t="s">
        <v>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s="61" customFormat="1" ht="15.75" customHeight="1">
      <c r="A6" s="115" t="s">
        <v>50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61" customFormat="1" ht="15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67" customFormat="1" ht="15" customHeight="1">
      <c r="A8" s="62" t="s">
        <v>10</v>
      </c>
      <c r="B8" s="63"/>
      <c r="C8" s="64"/>
      <c r="D8" s="64"/>
      <c r="E8" s="64"/>
      <c r="F8" s="64"/>
      <c r="G8" s="64"/>
      <c r="H8" s="65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6" t="s">
        <v>11</v>
      </c>
    </row>
    <row r="9" spans="1:20" s="68" customFormat="1" ht="15" customHeight="1">
      <c r="A9" s="116" t="s">
        <v>12</v>
      </c>
      <c r="B9" s="117" t="s">
        <v>13</v>
      </c>
      <c r="C9" s="118" t="s">
        <v>14</v>
      </c>
      <c r="D9" s="119" t="s">
        <v>15</v>
      </c>
      <c r="E9" s="120"/>
      <c r="F9" s="118" t="s">
        <v>16</v>
      </c>
      <c r="G9" s="119" t="s">
        <v>15</v>
      </c>
      <c r="H9" s="119" t="s">
        <v>17</v>
      </c>
      <c r="I9" s="119" t="s">
        <v>18</v>
      </c>
      <c r="J9" s="120" t="s">
        <v>19</v>
      </c>
      <c r="K9" s="21" t="s">
        <v>20</v>
      </c>
      <c r="L9" s="22">
        <v>25</v>
      </c>
      <c r="M9" s="23" t="s">
        <v>21</v>
      </c>
      <c r="N9" s="99" t="s">
        <v>22</v>
      </c>
      <c r="O9" s="99"/>
      <c r="P9" s="23">
        <v>1</v>
      </c>
      <c r="Q9" s="24" t="s">
        <v>23</v>
      </c>
      <c r="R9" s="25">
        <v>0.020833333333333332</v>
      </c>
      <c r="S9" s="121" t="s">
        <v>51</v>
      </c>
      <c r="T9" s="122" t="s">
        <v>24</v>
      </c>
    </row>
    <row r="10" spans="1:20" s="68" customFormat="1" ht="15" customHeight="1">
      <c r="A10" s="116"/>
      <c r="B10" s="117"/>
      <c r="C10" s="118"/>
      <c r="D10" s="119"/>
      <c r="E10" s="120"/>
      <c r="F10" s="118"/>
      <c r="G10" s="119"/>
      <c r="H10" s="119"/>
      <c r="I10" s="119"/>
      <c r="J10" s="120"/>
      <c r="K10" s="27" t="s">
        <v>25</v>
      </c>
      <c r="L10" s="28">
        <v>25</v>
      </c>
      <c r="M10" s="29" t="s">
        <v>21</v>
      </c>
      <c r="N10" s="30"/>
      <c r="O10" s="30"/>
      <c r="P10" s="29"/>
      <c r="Q10" s="31"/>
      <c r="R10" s="32"/>
      <c r="S10" s="121"/>
      <c r="T10" s="122"/>
    </row>
    <row r="11" spans="1:20" s="68" customFormat="1" ht="39.75" customHeight="1">
      <c r="A11" s="116"/>
      <c r="B11" s="117"/>
      <c r="C11" s="118"/>
      <c r="D11" s="119"/>
      <c r="E11" s="120"/>
      <c r="F11" s="118"/>
      <c r="G11" s="119"/>
      <c r="H11" s="119"/>
      <c r="I11" s="119"/>
      <c r="J11" s="120"/>
      <c r="K11" s="33" t="s">
        <v>26</v>
      </c>
      <c r="L11" s="34" t="s">
        <v>27</v>
      </c>
      <c r="M11" s="35" t="s">
        <v>28</v>
      </c>
      <c r="N11" s="35" t="s">
        <v>29</v>
      </c>
      <c r="O11" s="35" t="s">
        <v>30</v>
      </c>
      <c r="P11" s="36" t="s">
        <v>31</v>
      </c>
      <c r="Q11" s="36" t="s">
        <v>32</v>
      </c>
      <c r="R11" s="37" t="s">
        <v>33</v>
      </c>
      <c r="S11" s="121"/>
      <c r="T11" s="122"/>
    </row>
    <row r="12" spans="1:20" s="71" customFormat="1" ht="23.25" customHeight="1">
      <c r="A12" s="123">
        <v>1</v>
      </c>
      <c r="B12" s="124">
        <v>14</v>
      </c>
      <c r="C12" s="103" t="s">
        <v>80</v>
      </c>
      <c r="D12" s="104" t="s">
        <v>81</v>
      </c>
      <c r="E12" s="105"/>
      <c r="F12" s="103" t="s">
        <v>82</v>
      </c>
      <c r="G12" s="106" t="s">
        <v>83</v>
      </c>
      <c r="H12" s="107" t="s">
        <v>84</v>
      </c>
      <c r="I12" s="125" t="s">
        <v>85</v>
      </c>
      <c r="J12" s="69">
        <v>1</v>
      </c>
      <c r="K12" s="39">
        <v>0.4444444444444444</v>
      </c>
      <c r="L12" s="40">
        <v>0.5112731481481482</v>
      </c>
      <c r="M12" s="41">
        <v>0.5182407407407408</v>
      </c>
      <c r="N12" s="42">
        <f>M12-L12</f>
        <v>0.0069675925925926085</v>
      </c>
      <c r="O12" s="43">
        <f>L12-K12</f>
        <v>0.06682870370370375</v>
      </c>
      <c r="P12" s="70">
        <f>$L$9/O12/24</f>
        <v>15.587114651887761</v>
      </c>
      <c r="Q12" s="126">
        <f>SUM($L$9:$L$10)/R12/24</f>
        <v>15.46657501288882</v>
      </c>
      <c r="R12" s="127">
        <f>SUM(O12:O13)</f>
        <v>0.134699074074074</v>
      </c>
      <c r="S12" s="110">
        <f>SUM(N12)+R12</f>
        <v>0.1416666666666666</v>
      </c>
      <c r="T12" s="128">
        <v>3</v>
      </c>
    </row>
    <row r="13" spans="1:20" s="71" customFormat="1" ht="23.25" customHeight="1">
      <c r="A13" s="123"/>
      <c r="B13" s="124"/>
      <c r="C13" s="103"/>
      <c r="D13" s="104"/>
      <c r="E13" s="105"/>
      <c r="F13" s="103"/>
      <c r="G13" s="106"/>
      <c r="H13" s="107"/>
      <c r="I13" s="125"/>
      <c r="J13" s="72">
        <v>2</v>
      </c>
      <c r="K13" s="47">
        <f>M12+$R$9</f>
        <v>0.5390740740740741</v>
      </c>
      <c r="L13" s="48">
        <v>0.6069444444444444</v>
      </c>
      <c r="M13" s="73">
        <v>0.618287037037037</v>
      </c>
      <c r="N13" s="49">
        <f>M13-L13</f>
        <v>0.011342592592592626</v>
      </c>
      <c r="O13" s="50">
        <f>L13-K13</f>
        <v>0.06787037037037025</v>
      </c>
      <c r="P13" s="74">
        <f>$L$10/O13/24</f>
        <v>15.34788540245569</v>
      </c>
      <c r="Q13" s="126"/>
      <c r="R13" s="127"/>
      <c r="S13" s="110"/>
      <c r="T13" s="128"/>
    </row>
    <row r="17" spans="1:18" s="1" customFormat="1" ht="30" customHeight="1">
      <c r="A17" s="54"/>
      <c r="B17" s="54"/>
      <c r="C17" s="54" t="s">
        <v>46</v>
      </c>
      <c r="D17" s="54"/>
      <c r="E17" s="54"/>
      <c r="F17" s="54"/>
      <c r="G17" s="54"/>
      <c r="H17" s="54" t="s">
        <v>47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1" customFormat="1" ht="30" customHeight="1">
      <c r="A18" s="54"/>
      <c r="B18" s="54"/>
      <c r="C18" s="54" t="s">
        <v>48</v>
      </c>
      <c r="D18" s="54"/>
      <c r="E18" s="54"/>
      <c r="F18" s="54"/>
      <c r="G18" s="54"/>
      <c r="H18" s="54" t="s">
        <v>49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25" spans="1:256" ht="30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sheetProtection selectLockedCells="1" selectUnlockedCells="1"/>
  <mergeCells count="31">
    <mergeCell ref="I12:I13"/>
    <mergeCell ref="Q12:Q13"/>
    <mergeCell ref="R12:R13"/>
    <mergeCell ref="S12:S13"/>
    <mergeCell ref="T12:T13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F9:F11"/>
    <mergeCell ref="G9:G11"/>
    <mergeCell ref="H9:H11"/>
    <mergeCell ref="I9:I11"/>
    <mergeCell ref="J9:J11"/>
    <mergeCell ref="N9:O9"/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</mergeCells>
  <conditionalFormatting sqref="N12:N13">
    <cfRule type="cellIs" priority="1" dxfId="0" operator="greaterThan" stopIfTrue="1">
      <formula>0.0138888888888889</formula>
    </cfRule>
  </conditionalFormatting>
  <conditionalFormatting sqref="P12:P13">
    <cfRule type="cellIs" priority="2" dxfId="0" operator="greaterThan" stopIfTrue="1">
      <formula>16</formula>
    </cfRule>
  </conditionalFormatting>
  <conditionalFormatting sqref="Q12:Q13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&amp;R&amp;"Calibri,Обычный"&amp;11© Комитет по ДКП ФКСР, 2015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40"/>
  <sheetViews>
    <sheetView zoomScaleSheetLayoutView="70" zoomScalePageLayoutView="0" workbookViewId="0" topLeftCell="A2">
      <selection activeCell="N26" sqref="N26"/>
    </sheetView>
  </sheetViews>
  <sheetFormatPr defaultColWidth="9.140625" defaultRowHeight="12.75"/>
  <cols>
    <col min="1" max="1" width="3.7109375" style="55" customWidth="1"/>
    <col min="2" max="2" width="7.421875" style="55" customWidth="1"/>
    <col min="3" max="3" width="15.8515625" style="55" customWidth="1"/>
    <col min="4" max="4" width="9.00390625" style="55" customWidth="1"/>
    <col min="5" max="5" width="0" style="55" hidden="1" customWidth="1"/>
    <col min="6" max="6" width="25.8515625" style="55" customWidth="1"/>
    <col min="7" max="7" width="9.00390625" style="55" customWidth="1"/>
    <col min="8" max="8" width="19.140625" style="55" customWidth="1"/>
    <col min="9" max="9" width="17.28125" style="55" customWidth="1"/>
    <col min="10" max="10" width="3.7109375" style="55" customWidth="1"/>
    <col min="11" max="11" width="9.7109375" style="55" customWidth="1"/>
    <col min="12" max="12" width="10.7109375" style="55" customWidth="1"/>
    <col min="13" max="13" width="10.421875" style="55" customWidth="1"/>
    <col min="14" max="19" width="9.7109375" style="55" customWidth="1"/>
    <col min="20" max="20" width="6.7109375" style="55" customWidth="1"/>
    <col min="21" max="16384" width="9.140625" style="55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8"/>
    </row>
    <row r="2" spans="1:20" s="58" customFormat="1" ht="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20" ht="53.25" customHeight="1">
      <c r="A3" s="112" t="s">
        <v>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s="59" customFormat="1" ht="15.75" customHeight="1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60" customFormat="1" ht="15.75" customHeight="1">
      <c r="A5" s="114" t="s">
        <v>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s="61" customFormat="1" ht="15.75" customHeight="1">
      <c r="A6" s="115" t="s">
        <v>86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61" customFormat="1" ht="15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67" customFormat="1" ht="15" customHeight="1">
      <c r="A8" s="62" t="s">
        <v>10</v>
      </c>
      <c r="B8" s="63"/>
      <c r="C8" s="64"/>
      <c r="D8" s="64"/>
      <c r="E8" s="64"/>
      <c r="F8" s="64"/>
      <c r="G8" s="64"/>
      <c r="H8" s="65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6" t="s">
        <v>11</v>
      </c>
    </row>
    <row r="9" spans="1:20" s="68" customFormat="1" ht="15" customHeight="1">
      <c r="A9" s="116" t="s">
        <v>12</v>
      </c>
      <c r="B9" s="117" t="s">
        <v>13</v>
      </c>
      <c r="C9" s="118" t="s">
        <v>14</v>
      </c>
      <c r="D9" s="119" t="s">
        <v>15</v>
      </c>
      <c r="E9" s="120"/>
      <c r="F9" s="118" t="s">
        <v>16</v>
      </c>
      <c r="G9" s="119" t="s">
        <v>15</v>
      </c>
      <c r="H9" s="119" t="s">
        <v>17</v>
      </c>
      <c r="I9" s="119" t="s">
        <v>18</v>
      </c>
      <c r="J9" s="120" t="s">
        <v>19</v>
      </c>
      <c r="K9" s="21" t="s">
        <v>20</v>
      </c>
      <c r="L9" s="22">
        <v>30</v>
      </c>
      <c r="M9" s="23" t="s">
        <v>21</v>
      </c>
      <c r="N9" s="99" t="s">
        <v>22</v>
      </c>
      <c r="O9" s="99"/>
      <c r="P9" s="23">
        <v>1</v>
      </c>
      <c r="Q9" s="24" t="s">
        <v>23</v>
      </c>
      <c r="R9" s="25">
        <v>0.020833333333333332</v>
      </c>
      <c r="S9" s="121" t="s">
        <v>51</v>
      </c>
      <c r="T9" s="122" t="s">
        <v>24</v>
      </c>
    </row>
    <row r="10" spans="1:20" s="68" customFormat="1" ht="15" customHeight="1">
      <c r="A10" s="116"/>
      <c r="B10" s="117"/>
      <c r="C10" s="118"/>
      <c r="D10" s="119"/>
      <c r="E10" s="120"/>
      <c r="F10" s="118"/>
      <c r="G10" s="119"/>
      <c r="H10" s="119"/>
      <c r="I10" s="119"/>
      <c r="J10" s="120"/>
      <c r="K10" s="75" t="s">
        <v>25</v>
      </c>
      <c r="L10" s="76">
        <v>30</v>
      </c>
      <c r="M10" s="77" t="s">
        <v>21</v>
      </c>
      <c r="N10" s="78"/>
      <c r="O10" s="78"/>
      <c r="P10" s="77">
        <v>2</v>
      </c>
      <c r="Q10" s="79" t="s">
        <v>23</v>
      </c>
      <c r="R10" s="80">
        <v>0.027777777777777776</v>
      </c>
      <c r="S10" s="121"/>
      <c r="T10" s="122"/>
    </row>
    <row r="11" spans="1:20" s="68" customFormat="1" ht="15" customHeight="1">
      <c r="A11" s="116"/>
      <c r="B11" s="117"/>
      <c r="C11" s="118"/>
      <c r="D11" s="119"/>
      <c r="E11" s="120"/>
      <c r="F11" s="118"/>
      <c r="G11" s="119"/>
      <c r="H11" s="119"/>
      <c r="I11" s="119"/>
      <c r="J11" s="120"/>
      <c r="K11" s="27" t="s">
        <v>87</v>
      </c>
      <c r="L11" s="28">
        <v>20</v>
      </c>
      <c r="M11" s="29" t="s">
        <v>21</v>
      </c>
      <c r="N11" s="30"/>
      <c r="O11" s="30"/>
      <c r="P11" s="29"/>
      <c r="Q11" s="31"/>
      <c r="R11" s="32"/>
      <c r="S11" s="121"/>
      <c r="T11" s="122"/>
    </row>
    <row r="12" spans="1:20" s="68" customFormat="1" ht="39.75" customHeight="1">
      <c r="A12" s="116"/>
      <c r="B12" s="117"/>
      <c r="C12" s="118"/>
      <c r="D12" s="119"/>
      <c r="E12" s="120"/>
      <c r="F12" s="118"/>
      <c r="G12" s="119"/>
      <c r="H12" s="119"/>
      <c r="I12" s="119"/>
      <c r="J12" s="120"/>
      <c r="K12" s="33" t="s">
        <v>26</v>
      </c>
      <c r="L12" s="34" t="s">
        <v>27</v>
      </c>
      <c r="M12" s="35" t="s">
        <v>28</v>
      </c>
      <c r="N12" s="35" t="s">
        <v>29</v>
      </c>
      <c r="O12" s="35" t="s">
        <v>30</v>
      </c>
      <c r="P12" s="36" t="s">
        <v>31</v>
      </c>
      <c r="Q12" s="36" t="s">
        <v>32</v>
      </c>
      <c r="R12" s="81" t="s">
        <v>33</v>
      </c>
      <c r="S12" s="121"/>
      <c r="T12" s="122"/>
    </row>
    <row r="13" spans="1:256" ht="18" customHeight="1">
      <c r="A13"/>
      <c r="B13"/>
      <c r="C13"/>
      <c r="D13"/>
      <c r="E13"/>
      <c r="F13"/>
      <c r="G13"/>
      <c r="H13"/>
      <c r="I13" s="82" t="s">
        <v>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0" s="71" customFormat="1" ht="18" customHeight="1">
      <c r="A14" s="123">
        <v>1</v>
      </c>
      <c r="B14" s="124">
        <v>108</v>
      </c>
      <c r="C14" s="103" t="s">
        <v>89</v>
      </c>
      <c r="D14" s="104" t="s">
        <v>90</v>
      </c>
      <c r="E14" s="105"/>
      <c r="F14" s="103" t="s">
        <v>91</v>
      </c>
      <c r="G14" s="106" t="s">
        <v>92</v>
      </c>
      <c r="H14" s="107" t="s">
        <v>44</v>
      </c>
      <c r="I14" s="125" t="s">
        <v>45</v>
      </c>
      <c r="J14" s="69">
        <v>1</v>
      </c>
      <c r="K14" s="39">
        <v>0.3951388888888889</v>
      </c>
      <c r="L14" s="40">
        <v>0.4773148148148148</v>
      </c>
      <c r="M14" s="41">
        <v>0.4882523148148148</v>
      </c>
      <c r="N14" s="42">
        <f aca="true" t="shared" si="0" ref="N14:N19">M14-L14</f>
        <v>0.010937499999999989</v>
      </c>
      <c r="O14" s="43">
        <f aca="true" t="shared" si="1" ref="O14:O19">L14-K14</f>
        <v>0.08217592592592593</v>
      </c>
      <c r="P14" s="70">
        <f>$L$9/O14/24</f>
        <v>15.211267605633802</v>
      </c>
      <c r="Q14" s="126">
        <f>SUM($L$9:$L$11)/R14/24</f>
        <v>15.576829466169071</v>
      </c>
      <c r="R14" s="129">
        <f>SUM(O14:O16)</f>
        <v>0.2139930555555556</v>
      </c>
      <c r="S14" s="110">
        <f>SUM(N14:N15)+R14</f>
        <v>0.23568287037037033</v>
      </c>
      <c r="T14" s="128" t="s">
        <v>93</v>
      </c>
    </row>
    <row r="15" spans="1:20" s="71" customFormat="1" ht="18" customHeight="1">
      <c r="A15" s="123"/>
      <c r="B15" s="124"/>
      <c r="C15" s="103"/>
      <c r="D15" s="104"/>
      <c r="E15" s="105"/>
      <c r="F15" s="103"/>
      <c r="G15" s="106"/>
      <c r="H15" s="107"/>
      <c r="I15" s="125"/>
      <c r="J15" s="83">
        <v>2</v>
      </c>
      <c r="K15" s="84">
        <f>M14+$R$9</f>
        <v>0.5090856481481482</v>
      </c>
      <c r="L15" s="85">
        <v>0.5877199074074074</v>
      </c>
      <c r="M15" s="84">
        <v>0.5984722222222222</v>
      </c>
      <c r="N15" s="86">
        <f t="shared" si="0"/>
        <v>0.010752314814814756</v>
      </c>
      <c r="O15" s="87">
        <f t="shared" si="1"/>
        <v>0.07863425925925926</v>
      </c>
      <c r="P15" s="88">
        <f>$L$10/O15/24</f>
        <v>15.896379158080657</v>
      </c>
      <c r="Q15" s="126"/>
      <c r="R15" s="129"/>
      <c r="S15" s="110"/>
      <c r="T15" s="128"/>
    </row>
    <row r="16" spans="1:20" s="71" customFormat="1" ht="18" customHeight="1">
      <c r="A16" s="123"/>
      <c r="B16" s="124"/>
      <c r="C16" s="103"/>
      <c r="D16" s="104"/>
      <c r="E16" s="105"/>
      <c r="F16" s="103"/>
      <c r="G16" s="106"/>
      <c r="H16" s="107"/>
      <c r="I16" s="125"/>
      <c r="J16" s="72">
        <v>3</v>
      </c>
      <c r="K16" s="47">
        <f>M15+$R$10</f>
        <v>0.62625</v>
      </c>
      <c r="L16" s="48">
        <v>0.6794328703703704</v>
      </c>
      <c r="M16" s="73">
        <v>0.6967476851851852</v>
      </c>
      <c r="N16" s="49">
        <f t="shared" si="0"/>
        <v>0.017314814814814783</v>
      </c>
      <c r="O16" s="50">
        <f t="shared" si="1"/>
        <v>0.053182870370370394</v>
      </c>
      <c r="P16" s="74">
        <f>$L$11/O16/24</f>
        <v>15.669205658324259</v>
      </c>
      <c r="Q16" s="126"/>
      <c r="R16" s="129"/>
      <c r="S16" s="110"/>
      <c r="T16" s="128"/>
    </row>
    <row r="17" spans="1:20" s="71" customFormat="1" ht="18" customHeight="1">
      <c r="A17" s="123">
        <v>2</v>
      </c>
      <c r="B17" s="124">
        <v>107</v>
      </c>
      <c r="C17" s="103" t="s">
        <v>94</v>
      </c>
      <c r="D17" s="104" t="s">
        <v>95</v>
      </c>
      <c r="E17" s="105"/>
      <c r="F17" s="103" t="s">
        <v>96</v>
      </c>
      <c r="G17" s="106" t="s">
        <v>97</v>
      </c>
      <c r="H17" s="107" t="s">
        <v>44</v>
      </c>
      <c r="I17" s="125" t="s">
        <v>45</v>
      </c>
      <c r="J17" s="69">
        <v>1</v>
      </c>
      <c r="K17" s="39">
        <v>0.3951388888888889</v>
      </c>
      <c r="L17" s="40">
        <v>0.47733796296296294</v>
      </c>
      <c r="M17" s="41">
        <v>0.4880671296296296</v>
      </c>
      <c r="N17" s="42">
        <f t="shared" si="0"/>
        <v>0.010729166666666679</v>
      </c>
      <c r="O17" s="43">
        <f t="shared" si="1"/>
        <v>0.08219907407407406</v>
      </c>
      <c r="P17" s="70">
        <f>$L$9/O17/24</f>
        <v>15.206983948183613</v>
      </c>
      <c r="Q17" s="126">
        <f>SUM($L$9:$L$11)/R17/24</f>
        <v>15.549076773566576</v>
      </c>
      <c r="R17" s="129">
        <f>SUM(O17:O19)</f>
        <v>0.21437499999999993</v>
      </c>
      <c r="S17" s="110">
        <f>SUM(N17:N18)+R17</f>
        <v>0.23568287037037033</v>
      </c>
      <c r="T17" s="128" t="s">
        <v>93</v>
      </c>
    </row>
    <row r="18" spans="1:20" s="71" customFormat="1" ht="18" customHeight="1">
      <c r="A18" s="123"/>
      <c r="B18" s="124"/>
      <c r="C18" s="103"/>
      <c r="D18" s="104"/>
      <c r="E18" s="105"/>
      <c r="F18" s="103"/>
      <c r="G18" s="106"/>
      <c r="H18" s="107"/>
      <c r="I18" s="125"/>
      <c r="J18" s="83">
        <v>2</v>
      </c>
      <c r="K18" s="84">
        <f>M17+$R$9</f>
        <v>0.508900462962963</v>
      </c>
      <c r="L18" s="85">
        <v>0.5877777777777777</v>
      </c>
      <c r="M18" s="84">
        <v>0.5983564814814815</v>
      </c>
      <c r="N18" s="86">
        <f t="shared" si="0"/>
        <v>0.010578703703703729</v>
      </c>
      <c r="O18" s="87">
        <f t="shared" si="1"/>
        <v>0.07887731481481475</v>
      </c>
      <c r="P18" s="89">
        <f>$L$10/O18/24</f>
        <v>15.847395451210579</v>
      </c>
      <c r="Q18" s="126"/>
      <c r="R18" s="129"/>
      <c r="S18" s="110"/>
      <c r="T18" s="128"/>
    </row>
    <row r="19" spans="1:20" s="71" customFormat="1" ht="18" customHeight="1">
      <c r="A19" s="123"/>
      <c r="B19" s="124"/>
      <c r="C19" s="103"/>
      <c r="D19" s="104"/>
      <c r="E19" s="105"/>
      <c r="F19" s="103"/>
      <c r="G19" s="106"/>
      <c r="H19" s="107"/>
      <c r="I19" s="125"/>
      <c r="J19" s="72">
        <v>3</v>
      </c>
      <c r="K19" s="47">
        <f>M18+$R$10</f>
        <v>0.6261342592592593</v>
      </c>
      <c r="L19" s="48">
        <v>0.6794328703703704</v>
      </c>
      <c r="M19" s="73">
        <v>0.6967592592592593</v>
      </c>
      <c r="N19" s="49">
        <f t="shared" si="0"/>
        <v>0.017326388888888933</v>
      </c>
      <c r="O19" s="50">
        <f t="shared" si="1"/>
        <v>0.053298611111111116</v>
      </c>
      <c r="P19" s="74">
        <f>$L$11/O19/24</f>
        <v>15.63517915309446</v>
      </c>
      <c r="Q19" s="126"/>
      <c r="R19" s="129"/>
      <c r="S19" s="110"/>
      <c r="T19" s="128"/>
    </row>
    <row r="20" spans="1:256" ht="18" customHeight="1">
      <c r="A20"/>
      <c r="B20"/>
      <c r="C20"/>
      <c r="D20"/>
      <c r="E20"/>
      <c r="F20"/>
      <c r="G20"/>
      <c r="H20"/>
      <c r="I20" s="82" t="s">
        <v>98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0" s="71" customFormat="1" ht="18" customHeight="1">
      <c r="A21" s="123">
        <v>1</v>
      </c>
      <c r="B21" s="124">
        <v>106</v>
      </c>
      <c r="C21" s="103" t="s">
        <v>99</v>
      </c>
      <c r="D21" s="104" t="s">
        <v>100</v>
      </c>
      <c r="E21" s="105"/>
      <c r="F21" s="103" t="s">
        <v>101</v>
      </c>
      <c r="G21" s="106" t="s">
        <v>102</v>
      </c>
      <c r="H21" s="107" t="s">
        <v>44</v>
      </c>
      <c r="I21" s="125" t="s">
        <v>45</v>
      </c>
      <c r="J21" s="69">
        <v>1</v>
      </c>
      <c r="K21" s="39">
        <v>0.3951388888888889</v>
      </c>
      <c r="L21" s="40">
        <v>0.4773611111111111</v>
      </c>
      <c r="M21" s="41">
        <v>0.4881828703703704</v>
      </c>
      <c r="N21" s="42">
        <f>M21-L21</f>
        <v>0.010821759259259267</v>
      </c>
      <c r="O21" s="43">
        <f>L21-K21</f>
        <v>0.08222222222222225</v>
      </c>
      <c r="P21" s="70">
        <f>$L$9/O21/24</f>
        <v>15.202702702702696</v>
      </c>
      <c r="Q21" s="126">
        <f>SUM($L$9:$L$11)/R21/24</f>
        <v>15.500538213132401</v>
      </c>
      <c r="R21" s="129">
        <f>SUM(O21:O23)</f>
        <v>0.2150462962962963</v>
      </c>
      <c r="S21" s="110">
        <f>SUM(N21:N22)+R21</f>
        <v>0.2362037037037037</v>
      </c>
      <c r="T21" s="128" t="s">
        <v>93</v>
      </c>
    </row>
    <row r="22" spans="1:20" s="71" customFormat="1" ht="18" customHeight="1">
      <c r="A22" s="123"/>
      <c r="B22" s="124"/>
      <c r="C22" s="103"/>
      <c r="D22" s="104"/>
      <c r="E22" s="105"/>
      <c r="F22" s="103"/>
      <c r="G22" s="106"/>
      <c r="H22" s="107"/>
      <c r="I22" s="125"/>
      <c r="J22" s="83">
        <v>2</v>
      </c>
      <c r="K22" s="84">
        <f>M21+$R$9</f>
        <v>0.5090162037037037</v>
      </c>
      <c r="L22" s="85">
        <v>0.5877893518518519</v>
      </c>
      <c r="M22" s="84">
        <v>0.598125</v>
      </c>
      <c r="N22" s="86">
        <f>M22-L22</f>
        <v>0.010335648148148135</v>
      </c>
      <c r="O22" s="87">
        <f>L22-K22</f>
        <v>0.07877314814814818</v>
      </c>
      <c r="P22" s="89">
        <f>$L$10/O22/24</f>
        <v>15.868351454598878</v>
      </c>
      <c r="Q22" s="126"/>
      <c r="R22" s="129"/>
      <c r="S22" s="110"/>
      <c r="T22" s="128"/>
    </row>
    <row r="23" spans="1:20" s="71" customFormat="1" ht="18" customHeight="1">
      <c r="A23" s="123"/>
      <c r="B23" s="124"/>
      <c r="C23" s="103"/>
      <c r="D23" s="104"/>
      <c r="E23" s="105"/>
      <c r="F23" s="103"/>
      <c r="G23" s="106"/>
      <c r="H23" s="107"/>
      <c r="I23" s="125"/>
      <c r="J23" s="72">
        <v>3</v>
      </c>
      <c r="K23" s="47">
        <f>M22+$R$10</f>
        <v>0.6259027777777778</v>
      </c>
      <c r="L23" s="48">
        <v>0.6799537037037037</v>
      </c>
      <c r="M23" s="73">
        <v>0.6987962962962962</v>
      </c>
      <c r="N23" s="49">
        <f>M23-L23</f>
        <v>0.018842592592592577</v>
      </c>
      <c r="O23" s="50">
        <f>L23-K23</f>
        <v>0.05405092592592586</v>
      </c>
      <c r="P23" s="74">
        <f>$L$11/O23/24</f>
        <v>15.417558886509653</v>
      </c>
      <c r="Q23" s="126"/>
      <c r="R23" s="129"/>
      <c r="S23" s="110"/>
      <c r="T23" s="128"/>
    </row>
    <row r="26" spans="1:18" s="1" customFormat="1" ht="30" customHeight="1">
      <c r="A26" s="54"/>
      <c r="B26" s="54"/>
      <c r="C26" s="54" t="s">
        <v>46</v>
      </c>
      <c r="D26" s="54"/>
      <c r="E26" s="54"/>
      <c r="F26" s="54"/>
      <c r="G26" s="54"/>
      <c r="H26" s="54" t="s">
        <v>47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1" customFormat="1" ht="30" customHeight="1">
      <c r="A27" s="54"/>
      <c r="B27" s="54"/>
      <c r="C27" s="54" t="s">
        <v>48</v>
      </c>
      <c r="D27" s="54"/>
      <c r="E27" s="54"/>
      <c r="F27" s="54"/>
      <c r="G27" s="54"/>
      <c r="H27" s="54" t="s">
        <v>49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256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9" spans="1:256" ht="30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0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selectLockedCells="1" selectUnlockedCells="1"/>
  <mergeCells count="57">
    <mergeCell ref="I21:I23"/>
    <mergeCell ref="Q21:Q23"/>
    <mergeCell ref="R21:R23"/>
    <mergeCell ref="S21:S23"/>
    <mergeCell ref="T21:T23"/>
    <mergeCell ref="S17:S19"/>
    <mergeCell ref="T17:T19"/>
    <mergeCell ref="A21:A23"/>
    <mergeCell ref="B21:B23"/>
    <mergeCell ref="C21:C23"/>
    <mergeCell ref="D21:D23"/>
    <mergeCell ref="E21:E23"/>
    <mergeCell ref="F21:F23"/>
    <mergeCell ref="G21:G23"/>
    <mergeCell ref="H21:H23"/>
    <mergeCell ref="F17:F19"/>
    <mergeCell ref="G17:G19"/>
    <mergeCell ref="H17:H19"/>
    <mergeCell ref="I17:I19"/>
    <mergeCell ref="Q17:Q19"/>
    <mergeCell ref="R17:R19"/>
    <mergeCell ref="I14:I16"/>
    <mergeCell ref="Q14:Q16"/>
    <mergeCell ref="R14:R16"/>
    <mergeCell ref="S14:S16"/>
    <mergeCell ref="T14:T16"/>
    <mergeCell ref="A17:A19"/>
    <mergeCell ref="B17:B19"/>
    <mergeCell ref="C17:C19"/>
    <mergeCell ref="D17:D19"/>
    <mergeCell ref="E17:E19"/>
    <mergeCell ref="S9:S12"/>
    <mergeCell ref="T9:T12"/>
    <mergeCell ref="A14:A16"/>
    <mergeCell ref="B14:B16"/>
    <mergeCell ref="C14:C16"/>
    <mergeCell ref="D14:D16"/>
    <mergeCell ref="E14:E16"/>
    <mergeCell ref="F14:F16"/>
    <mergeCell ref="G14:G16"/>
    <mergeCell ref="H14:H16"/>
    <mergeCell ref="F9:F12"/>
    <mergeCell ref="G9:G12"/>
    <mergeCell ref="H9:H12"/>
    <mergeCell ref="I9:I12"/>
    <mergeCell ref="J9:J12"/>
    <mergeCell ref="N9:O9"/>
    <mergeCell ref="A3:T3"/>
    <mergeCell ref="A4:T4"/>
    <mergeCell ref="A5:T5"/>
    <mergeCell ref="A6:T6"/>
    <mergeCell ref="A7:T7"/>
    <mergeCell ref="A9:A12"/>
    <mergeCell ref="B9:B12"/>
    <mergeCell ref="C9:C12"/>
    <mergeCell ref="D9:D12"/>
    <mergeCell ref="E9:E12"/>
  </mergeCells>
  <conditionalFormatting sqref="N14:N15 N17:N18 N21:N22">
    <cfRule type="cellIs" priority="1" dxfId="0" operator="greaterThan" stopIfTrue="1">
      <formula>0.0138888888888889</formula>
    </cfRule>
    <cfRule type="cellIs" priority="2" dxfId="0" operator="greaterThan" stopIfTrue="1">
      <formula>0.0138888888888889</formula>
    </cfRule>
  </conditionalFormatting>
  <conditionalFormatting sqref="N16 N19 N23">
    <cfRule type="cellIs" priority="3" dxfId="0" operator="greaterThan" stopIfTrue="1">
      <formula>0.0138888888888889</formula>
    </cfRule>
    <cfRule type="cellIs" priority="4" dxfId="0" operator="greaterThan" stopIfTrue="1">
      <formula>0.0208333333333333</formula>
    </cfRule>
  </conditionalFormatting>
  <conditionalFormatting sqref="P14:P19 P21:P23">
    <cfRule type="cellIs" priority="5" dxfId="0" operator="greaterThan" stopIfTrue="1">
      <formula>16</formula>
    </cfRule>
  </conditionalFormatting>
  <conditionalFormatting sqref="Q14:Q19 Q21:Q23">
    <cfRule type="cellIs" priority="6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&amp;R&amp;"Calibri,Обычный"&amp;8© Комитет по ДКП ФКСР, 2015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47"/>
  <sheetViews>
    <sheetView tabSelected="1" zoomScaleSheetLayoutView="70" zoomScalePageLayoutView="0" workbookViewId="0" topLeftCell="A2">
      <selection activeCell="G41" sqref="G41"/>
    </sheetView>
  </sheetViews>
  <sheetFormatPr defaultColWidth="9.140625" defaultRowHeight="12.75"/>
  <cols>
    <col min="1" max="1" width="3.7109375" style="55" customWidth="1"/>
    <col min="2" max="2" width="7.421875" style="55" customWidth="1"/>
    <col min="3" max="3" width="15.8515625" style="55" customWidth="1"/>
    <col min="4" max="4" width="9.00390625" style="55" customWidth="1"/>
    <col min="5" max="5" width="0" style="55" hidden="1" customWidth="1"/>
    <col min="6" max="6" width="25.8515625" style="55" customWidth="1"/>
    <col min="7" max="7" width="9.00390625" style="55" customWidth="1"/>
    <col min="8" max="8" width="19.140625" style="55" customWidth="1"/>
    <col min="9" max="9" width="17.28125" style="55" customWidth="1"/>
    <col min="10" max="10" width="3.7109375" style="55" customWidth="1"/>
    <col min="11" max="11" width="9.7109375" style="55" customWidth="1"/>
    <col min="12" max="12" width="10.7109375" style="55" customWidth="1"/>
    <col min="13" max="13" width="10.421875" style="55" customWidth="1"/>
    <col min="14" max="19" width="9.7109375" style="55" customWidth="1"/>
    <col min="20" max="20" width="6.7109375" style="55" customWidth="1"/>
    <col min="21" max="16384" width="9.140625" style="55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8"/>
    </row>
    <row r="2" spans="1:20" s="58" customFormat="1" ht="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20" ht="53.25" customHeight="1">
      <c r="A3" s="112" t="s">
        <v>103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s="59" customFormat="1" ht="15.75" customHeight="1">
      <c r="A4" s="113" t="s">
        <v>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60" customFormat="1" ht="15.75" customHeight="1">
      <c r="A5" s="114" t="s">
        <v>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s="61" customFormat="1" ht="15.75" customHeight="1">
      <c r="A6" s="115" t="s">
        <v>86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61" customFormat="1" ht="15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67" customFormat="1" ht="15" customHeight="1">
      <c r="A8" s="62" t="s">
        <v>10</v>
      </c>
      <c r="B8" s="63"/>
      <c r="C8" s="64"/>
      <c r="D8" s="64"/>
      <c r="E8" s="64"/>
      <c r="F8" s="64"/>
      <c r="G8" s="64"/>
      <c r="H8" s="65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6" t="s">
        <v>11</v>
      </c>
    </row>
    <row r="9" spans="1:20" s="68" customFormat="1" ht="15" customHeight="1">
      <c r="A9" s="116" t="s">
        <v>12</v>
      </c>
      <c r="B9" s="117" t="s">
        <v>13</v>
      </c>
      <c r="C9" s="118" t="s">
        <v>14</v>
      </c>
      <c r="D9" s="119" t="s">
        <v>15</v>
      </c>
      <c r="E9" s="120"/>
      <c r="F9" s="118" t="s">
        <v>16</v>
      </c>
      <c r="G9" s="119" t="s">
        <v>15</v>
      </c>
      <c r="H9" s="119" t="s">
        <v>17</v>
      </c>
      <c r="I9" s="119" t="s">
        <v>18</v>
      </c>
      <c r="J9" s="120" t="s">
        <v>19</v>
      </c>
      <c r="K9" s="21" t="s">
        <v>20</v>
      </c>
      <c r="L9" s="22">
        <v>30</v>
      </c>
      <c r="M9" s="23" t="s">
        <v>21</v>
      </c>
      <c r="N9" s="99" t="s">
        <v>22</v>
      </c>
      <c r="O9" s="99"/>
      <c r="P9" s="23">
        <v>1</v>
      </c>
      <c r="Q9" s="24" t="s">
        <v>23</v>
      </c>
      <c r="R9" s="25">
        <v>0.020833333333333332</v>
      </c>
      <c r="S9" s="121" t="s">
        <v>51</v>
      </c>
      <c r="T9" s="122" t="s">
        <v>24</v>
      </c>
    </row>
    <row r="10" spans="1:20" s="68" customFormat="1" ht="15" customHeight="1">
      <c r="A10" s="116"/>
      <c r="B10" s="117"/>
      <c r="C10" s="118"/>
      <c r="D10" s="119"/>
      <c r="E10" s="120"/>
      <c r="F10" s="118"/>
      <c r="G10" s="119"/>
      <c r="H10" s="119"/>
      <c r="I10" s="119"/>
      <c r="J10" s="120"/>
      <c r="K10" s="75" t="s">
        <v>25</v>
      </c>
      <c r="L10" s="76">
        <v>30</v>
      </c>
      <c r="M10" s="77" t="s">
        <v>21</v>
      </c>
      <c r="N10" s="78"/>
      <c r="O10" s="78"/>
      <c r="P10" s="77">
        <v>2</v>
      </c>
      <c r="Q10" s="79" t="s">
        <v>23</v>
      </c>
      <c r="R10" s="80">
        <v>0.027777777777777776</v>
      </c>
      <c r="S10" s="121"/>
      <c r="T10" s="122"/>
    </row>
    <row r="11" spans="1:20" s="68" customFormat="1" ht="15" customHeight="1">
      <c r="A11" s="116"/>
      <c r="B11" s="117"/>
      <c r="C11" s="118"/>
      <c r="D11" s="119"/>
      <c r="E11" s="120"/>
      <c r="F11" s="118"/>
      <c r="G11" s="119"/>
      <c r="H11" s="119"/>
      <c r="I11" s="119"/>
      <c r="J11" s="120"/>
      <c r="K11" s="27" t="s">
        <v>87</v>
      </c>
      <c r="L11" s="28">
        <v>20</v>
      </c>
      <c r="M11" s="29" t="s">
        <v>21</v>
      </c>
      <c r="N11" s="30"/>
      <c r="O11" s="30"/>
      <c r="P11" s="29"/>
      <c r="Q11" s="31"/>
      <c r="R11" s="32"/>
      <c r="S11" s="121"/>
      <c r="T11" s="122"/>
    </row>
    <row r="12" spans="1:20" s="68" customFormat="1" ht="39.75" customHeight="1">
      <c r="A12" s="116"/>
      <c r="B12" s="117"/>
      <c r="C12" s="118"/>
      <c r="D12" s="119"/>
      <c r="E12" s="120"/>
      <c r="F12" s="118"/>
      <c r="G12" s="119"/>
      <c r="H12" s="119"/>
      <c r="I12" s="119"/>
      <c r="J12" s="120"/>
      <c r="K12" s="33" t="s">
        <v>26</v>
      </c>
      <c r="L12" s="34" t="s">
        <v>27</v>
      </c>
      <c r="M12" s="35" t="s">
        <v>28</v>
      </c>
      <c r="N12" s="35" t="s">
        <v>29</v>
      </c>
      <c r="O12" s="35" t="s">
        <v>30</v>
      </c>
      <c r="P12" s="36" t="s">
        <v>31</v>
      </c>
      <c r="Q12" s="36" t="s">
        <v>32</v>
      </c>
      <c r="R12" s="81" t="s">
        <v>33</v>
      </c>
      <c r="S12" s="121"/>
      <c r="T12" s="122"/>
    </row>
    <row r="13" spans="1:20" s="71" customFormat="1" ht="18" customHeight="1">
      <c r="A13" s="123">
        <v>1</v>
      </c>
      <c r="B13" s="124">
        <v>104</v>
      </c>
      <c r="C13" s="103" t="s">
        <v>104</v>
      </c>
      <c r="D13" s="104" t="s">
        <v>105</v>
      </c>
      <c r="E13" s="105"/>
      <c r="F13" s="103" t="s">
        <v>106</v>
      </c>
      <c r="G13" s="106" t="s">
        <v>107</v>
      </c>
      <c r="H13" s="107" t="s">
        <v>108</v>
      </c>
      <c r="I13" s="125" t="s">
        <v>109</v>
      </c>
      <c r="J13" s="69">
        <v>1</v>
      </c>
      <c r="K13" s="39">
        <v>0.3951388888888889</v>
      </c>
      <c r="L13" s="40">
        <v>0.47737268518518516</v>
      </c>
      <c r="M13" s="41">
        <v>0.48802083333333335</v>
      </c>
      <c r="N13" s="42">
        <f aca="true" t="shared" si="0" ref="N13:N30">M13-L13</f>
        <v>0.010648148148148184</v>
      </c>
      <c r="O13" s="43">
        <f aca="true" t="shared" si="1" ref="O13:O30">L13-K13</f>
        <v>0.08223379629629629</v>
      </c>
      <c r="P13" s="70">
        <f>$L$9/O13/24</f>
        <v>15.200562983814216</v>
      </c>
      <c r="Q13" s="126">
        <f>SUM($L$9:$L$11)/R13/24</f>
        <v>15.513062213843256</v>
      </c>
      <c r="R13" s="129">
        <f>SUM(O13:O15)</f>
        <v>0.21487268518518515</v>
      </c>
      <c r="S13" s="110">
        <f>SUM(N13:N14)+R13</f>
        <v>0.23620370370370364</v>
      </c>
      <c r="T13" s="128" t="s">
        <v>93</v>
      </c>
    </row>
    <row r="14" spans="1:20" s="71" customFormat="1" ht="18" customHeight="1">
      <c r="A14" s="123"/>
      <c r="B14" s="124"/>
      <c r="C14" s="103"/>
      <c r="D14" s="104"/>
      <c r="E14" s="105"/>
      <c r="F14" s="103"/>
      <c r="G14" s="106"/>
      <c r="H14" s="107"/>
      <c r="I14" s="125"/>
      <c r="J14" s="83">
        <v>2</v>
      </c>
      <c r="K14" s="84">
        <f>M13+$R$9</f>
        <v>0.5088541666666667</v>
      </c>
      <c r="L14" s="85">
        <v>0.5876736111111112</v>
      </c>
      <c r="M14" s="84">
        <v>0.5983564814814815</v>
      </c>
      <c r="N14" s="86">
        <f t="shared" si="0"/>
        <v>0.010682870370370301</v>
      </c>
      <c r="O14" s="87">
        <f t="shared" si="1"/>
        <v>0.07881944444444444</v>
      </c>
      <c r="P14" s="89">
        <f>$L$10/O14/24</f>
        <v>15.859030837004406</v>
      </c>
      <c r="Q14" s="126"/>
      <c r="R14" s="129"/>
      <c r="S14" s="110"/>
      <c r="T14" s="128"/>
    </row>
    <row r="15" spans="1:20" s="71" customFormat="1" ht="18" customHeight="1">
      <c r="A15" s="123"/>
      <c r="B15" s="124"/>
      <c r="C15" s="103"/>
      <c r="D15" s="104"/>
      <c r="E15" s="105"/>
      <c r="F15" s="103"/>
      <c r="G15" s="106"/>
      <c r="H15" s="107"/>
      <c r="I15" s="125"/>
      <c r="J15" s="72">
        <v>3</v>
      </c>
      <c r="K15" s="47">
        <f>M14+$R$10</f>
        <v>0.6261342592592593</v>
      </c>
      <c r="L15" s="48">
        <v>0.6799537037037037</v>
      </c>
      <c r="M15" s="73">
        <v>0.6967592592592593</v>
      </c>
      <c r="N15" s="49">
        <f t="shared" si="0"/>
        <v>0.01680555555555563</v>
      </c>
      <c r="O15" s="50">
        <f t="shared" si="1"/>
        <v>0.05381944444444442</v>
      </c>
      <c r="P15" s="74">
        <f>$L$11/O15/24</f>
        <v>15.483870967741943</v>
      </c>
      <c r="Q15" s="126"/>
      <c r="R15" s="129"/>
      <c r="S15" s="110"/>
      <c r="T15" s="128"/>
    </row>
    <row r="16" spans="1:20" s="71" customFormat="1" ht="18" customHeight="1">
      <c r="A16" s="123">
        <v>2</v>
      </c>
      <c r="B16" s="124">
        <v>101</v>
      </c>
      <c r="C16" s="103" t="s">
        <v>110</v>
      </c>
      <c r="D16" s="104" t="s">
        <v>111</v>
      </c>
      <c r="E16" s="105"/>
      <c r="F16" s="103" t="s">
        <v>112</v>
      </c>
      <c r="G16" s="106" t="s">
        <v>113</v>
      </c>
      <c r="H16" s="107" t="s">
        <v>114</v>
      </c>
      <c r="I16" s="125" t="s">
        <v>109</v>
      </c>
      <c r="J16" s="69">
        <v>1</v>
      </c>
      <c r="K16" s="39">
        <v>0.3951388888888889</v>
      </c>
      <c r="L16" s="40">
        <v>0.47725694444444444</v>
      </c>
      <c r="M16" s="41">
        <v>0.4880787037037037</v>
      </c>
      <c r="N16" s="42">
        <f t="shared" si="0"/>
        <v>0.010821759259259267</v>
      </c>
      <c r="O16" s="43">
        <f t="shared" si="1"/>
        <v>0.08211805555555557</v>
      </c>
      <c r="P16" s="70">
        <f>$L$9/O16/24</f>
        <v>15.221987315010567</v>
      </c>
      <c r="Q16" s="126">
        <f>SUM($L$9:$L$11)/R16/24</f>
        <v>15.49053356282272</v>
      </c>
      <c r="R16" s="129">
        <f>SUM(O16:O18)</f>
        <v>0.2151851851851852</v>
      </c>
      <c r="S16" s="110">
        <f>SUM(N16:N17)+R16</f>
        <v>0.23645833333333333</v>
      </c>
      <c r="T16" s="128" t="s">
        <v>93</v>
      </c>
    </row>
    <row r="17" spans="1:20" s="71" customFormat="1" ht="18" customHeight="1">
      <c r="A17" s="123"/>
      <c r="B17" s="124"/>
      <c r="C17" s="103"/>
      <c r="D17" s="104"/>
      <c r="E17" s="105"/>
      <c r="F17" s="103"/>
      <c r="G17" s="106"/>
      <c r="H17" s="107"/>
      <c r="I17" s="125"/>
      <c r="J17" s="83">
        <v>2</v>
      </c>
      <c r="K17" s="84">
        <f>M16+$R$9</f>
        <v>0.508912037037037</v>
      </c>
      <c r="L17" s="85">
        <v>0.587650462962963</v>
      </c>
      <c r="M17" s="84">
        <v>0.5981018518518518</v>
      </c>
      <c r="N17" s="86">
        <f t="shared" si="0"/>
        <v>0.010451388888888857</v>
      </c>
      <c r="O17" s="87">
        <f t="shared" si="1"/>
        <v>0.07873842592592595</v>
      </c>
      <c r="P17" s="89">
        <f>$L$10/O17/24</f>
        <v>15.875349110686457</v>
      </c>
      <c r="Q17" s="126"/>
      <c r="R17" s="129"/>
      <c r="S17" s="110"/>
      <c r="T17" s="128"/>
    </row>
    <row r="18" spans="1:20" s="71" customFormat="1" ht="18" customHeight="1">
      <c r="A18" s="123"/>
      <c r="B18" s="124"/>
      <c r="C18" s="103"/>
      <c r="D18" s="104"/>
      <c r="E18" s="105"/>
      <c r="F18" s="103"/>
      <c r="G18" s="106"/>
      <c r="H18" s="107"/>
      <c r="I18" s="125"/>
      <c r="J18" s="72">
        <v>3</v>
      </c>
      <c r="K18" s="47">
        <f>M17+$R$10</f>
        <v>0.6258796296296296</v>
      </c>
      <c r="L18" s="48">
        <v>0.6802083333333333</v>
      </c>
      <c r="M18" s="73">
        <v>0.6988078703703704</v>
      </c>
      <c r="N18" s="49">
        <f t="shared" si="0"/>
        <v>0.018599537037037095</v>
      </c>
      <c r="O18" s="50">
        <f t="shared" si="1"/>
        <v>0.054328703703703685</v>
      </c>
      <c r="P18" s="74">
        <f>$L$11/O18/24</f>
        <v>15.338730293992336</v>
      </c>
      <c r="Q18" s="126"/>
      <c r="R18" s="129"/>
      <c r="S18" s="110"/>
      <c r="T18" s="128"/>
    </row>
    <row r="19" spans="1:20" s="71" customFormat="1" ht="18" customHeight="1">
      <c r="A19" s="123">
        <v>3</v>
      </c>
      <c r="B19" s="124">
        <v>112</v>
      </c>
      <c r="C19" s="103" t="s">
        <v>115</v>
      </c>
      <c r="D19" s="104" t="s">
        <v>116</v>
      </c>
      <c r="E19" s="105"/>
      <c r="F19" s="103" t="s">
        <v>117</v>
      </c>
      <c r="G19" s="106" t="s">
        <v>118</v>
      </c>
      <c r="H19" s="107" t="s">
        <v>44</v>
      </c>
      <c r="I19" s="125" t="s">
        <v>109</v>
      </c>
      <c r="J19" s="69">
        <v>1</v>
      </c>
      <c r="K19" s="39">
        <v>0.3951388888888889</v>
      </c>
      <c r="L19" s="40">
        <v>0.47734953703703703</v>
      </c>
      <c r="M19" s="41">
        <v>0.4880555555555556</v>
      </c>
      <c r="N19" s="42">
        <f t="shared" si="0"/>
        <v>0.010706018518518545</v>
      </c>
      <c r="O19" s="43">
        <f t="shared" si="1"/>
        <v>0.08221064814814816</v>
      </c>
      <c r="P19" s="70">
        <f>$L$9/O19/24</f>
        <v>15.204843024074334</v>
      </c>
      <c r="Q19" s="126">
        <f>SUM($L$9:$L$11)/R19/24</f>
        <v>15.483870967741943</v>
      </c>
      <c r="R19" s="129">
        <f>SUM(O19:O21)</f>
        <v>0.21527777777777768</v>
      </c>
      <c r="S19" s="110">
        <f>SUM(N19:N20)+R19</f>
        <v>0.23645833333333327</v>
      </c>
      <c r="T19" s="128" t="s">
        <v>93</v>
      </c>
    </row>
    <row r="20" spans="1:20" s="71" customFormat="1" ht="18" customHeight="1">
      <c r="A20" s="123"/>
      <c r="B20" s="124"/>
      <c r="C20" s="103"/>
      <c r="D20" s="104"/>
      <c r="E20" s="105"/>
      <c r="F20" s="103"/>
      <c r="G20" s="106"/>
      <c r="H20" s="107"/>
      <c r="I20" s="125"/>
      <c r="J20" s="83">
        <v>2</v>
      </c>
      <c r="K20" s="84">
        <f>M19+$R$9</f>
        <v>0.508888888888889</v>
      </c>
      <c r="L20" s="85">
        <v>0.5876388888888889</v>
      </c>
      <c r="M20" s="84">
        <v>0.598113425925926</v>
      </c>
      <c r="N20" s="86">
        <f t="shared" si="0"/>
        <v>0.010474537037037046</v>
      </c>
      <c r="O20" s="87">
        <f t="shared" si="1"/>
        <v>0.07874999999999999</v>
      </c>
      <c r="P20" s="89">
        <f>$L$10/O20/24</f>
        <v>15.873015873015875</v>
      </c>
      <c r="Q20" s="126"/>
      <c r="R20" s="129"/>
      <c r="S20" s="110"/>
      <c r="T20" s="128"/>
    </row>
    <row r="21" spans="1:20" s="71" customFormat="1" ht="18" customHeight="1">
      <c r="A21" s="123"/>
      <c r="B21" s="124"/>
      <c r="C21" s="103"/>
      <c r="D21" s="104"/>
      <c r="E21" s="105"/>
      <c r="F21" s="103"/>
      <c r="G21" s="106"/>
      <c r="H21" s="107"/>
      <c r="I21" s="125"/>
      <c r="J21" s="72">
        <v>3</v>
      </c>
      <c r="K21" s="47">
        <f>M20+$R$10</f>
        <v>0.6258912037037038</v>
      </c>
      <c r="L21" s="48">
        <v>0.6802083333333333</v>
      </c>
      <c r="M21" s="73">
        <v>0.6988310185185185</v>
      </c>
      <c r="N21" s="49">
        <f t="shared" si="0"/>
        <v>0.018622685185185173</v>
      </c>
      <c r="O21" s="50">
        <f t="shared" si="1"/>
        <v>0.054317129629629535</v>
      </c>
      <c r="P21" s="74">
        <f>$L$11/O21/24</f>
        <v>15.341998721500133</v>
      </c>
      <c r="Q21" s="126"/>
      <c r="R21" s="129"/>
      <c r="S21" s="110"/>
      <c r="T21" s="128"/>
    </row>
    <row r="22" spans="1:20" s="71" customFormat="1" ht="18" customHeight="1">
      <c r="A22" s="123">
        <v>4</v>
      </c>
      <c r="B22" s="124">
        <v>103</v>
      </c>
      <c r="C22" s="103" t="s">
        <v>119</v>
      </c>
      <c r="D22" s="104" t="s">
        <v>120</v>
      </c>
      <c r="E22" s="105"/>
      <c r="F22" s="103" t="s">
        <v>121</v>
      </c>
      <c r="G22" s="106" t="s">
        <v>122</v>
      </c>
      <c r="H22" s="107" t="s">
        <v>123</v>
      </c>
      <c r="I22" s="125" t="s">
        <v>109</v>
      </c>
      <c r="J22" s="69">
        <v>1</v>
      </c>
      <c r="K22" s="39">
        <v>0.3951388888888889</v>
      </c>
      <c r="L22" s="40">
        <v>0.4773263888888889</v>
      </c>
      <c r="M22" s="41">
        <v>0.48799768518518516</v>
      </c>
      <c r="N22" s="42">
        <f t="shared" si="0"/>
        <v>0.010671296296296262</v>
      </c>
      <c r="O22" s="43">
        <f t="shared" si="1"/>
        <v>0.08218750000000002</v>
      </c>
      <c r="P22" s="70">
        <f>$L$9/O22/24</f>
        <v>15.209125475285168</v>
      </c>
      <c r="Q22" s="126">
        <f>SUM($L$9:$L$11)/R22/24</f>
        <v>15.485536079148295</v>
      </c>
      <c r="R22" s="129">
        <f>SUM(O22:O24)</f>
        <v>0.21525462962962966</v>
      </c>
      <c r="S22" s="110">
        <f>SUM(N22:N23)+R22</f>
        <v>0.23646990740740742</v>
      </c>
      <c r="T22" s="128" t="s">
        <v>93</v>
      </c>
    </row>
    <row r="23" spans="1:20" s="71" customFormat="1" ht="18" customHeight="1">
      <c r="A23" s="123"/>
      <c r="B23" s="124"/>
      <c r="C23" s="103"/>
      <c r="D23" s="104"/>
      <c r="E23" s="105"/>
      <c r="F23" s="103"/>
      <c r="G23" s="106"/>
      <c r="H23" s="107"/>
      <c r="I23" s="125"/>
      <c r="J23" s="83">
        <v>2</v>
      </c>
      <c r="K23" s="84">
        <f>M22+$R$9</f>
        <v>0.5088310185185185</v>
      </c>
      <c r="L23" s="85">
        <v>0.587662037037037</v>
      </c>
      <c r="M23" s="84">
        <v>0.5982060185185185</v>
      </c>
      <c r="N23" s="86">
        <f t="shared" si="0"/>
        <v>0.010543981481481501</v>
      </c>
      <c r="O23" s="87">
        <f t="shared" si="1"/>
        <v>0.07883101851851848</v>
      </c>
      <c r="P23" s="89">
        <f>$L$10/O23/24</f>
        <v>15.856702393187499</v>
      </c>
      <c r="Q23" s="126"/>
      <c r="R23" s="129"/>
      <c r="S23" s="110"/>
      <c r="T23" s="128"/>
    </row>
    <row r="24" spans="1:20" s="71" customFormat="1" ht="18" customHeight="1">
      <c r="A24" s="123"/>
      <c r="B24" s="124"/>
      <c r="C24" s="103"/>
      <c r="D24" s="104"/>
      <c r="E24" s="105"/>
      <c r="F24" s="103"/>
      <c r="G24" s="106"/>
      <c r="H24" s="107"/>
      <c r="I24" s="125"/>
      <c r="J24" s="72">
        <v>3</v>
      </c>
      <c r="K24" s="47">
        <f>M23+$R$10</f>
        <v>0.6259837962962963</v>
      </c>
      <c r="L24" s="48">
        <v>0.6802199074074075</v>
      </c>
      <c r="M24" s="73">
        <v>0.6988194444444444</v>
      </c>
      <c r="N24" s="49">
        <f t="shared" si="0"/>
        <v>0.018599537037036984</v>
      </c>
      <c r="O24" s="50">
        <f t="shared" si="1"/>
        <v>0.05423611111111115</v>
      </c>
      <c r="P24" s="74">
        <f>$L$11/O24/24</f>
        <v>15.364916773367467</v>
      </c>
      <c r="Q24" s="126"/>
      <c r="R24" s="129"/>
      <c r="S24" s="110"/>
      <c r="T24" s="128"/>
    </row>
    <row r="25" spans="1:20" s="71" customFormat="1" ht="18" customHeight="1">
      <c r="A25" s="123">
        <v>5</v>
      </c>
      <c r="B25" s="124">
        <v>109</v>
      </c>
      <c r="C25" s="103" t="s">
        <v>124</v>
      </c>
      <c r="D25" s="104" t="s">
        <v>125</v>
      </c>
      <c r="E25" s="105"/>
      <c r="F25" s="103" t="s">
        <v>126</v>
      </c>
      <c r="G25" s="106" t="s">
        <v>127</v>
      </c>
      <c r="H25" s="107" t="s">
        <v>44</v>
      </c>
      <c r="I25" s="125" t="s">
        <v>109</v>
      </c>
      <c r="J25" s="69">
        <v>1</v>
      </c>
      <c r="K25" s="39">
        <v>0.3951388888888889</v>
      </c>
      <c r="L25" s="40">
        <v>0.47675925925925927</v>
      </c>
      <c r="M25" s="41">
        <v>0.4892361111111111</v>
      </c>
      <c r="N25" s="42">
        <f t="shared" si="0"/>
        <v>0.012476851851851822</v>
      </c>
      <c r="O25" s="43">
        <f t="shared" si="1"/>
        <v>0.0816203703703704</v>
      </c>
      <c r="P25" s="70">
        <f>$L$9/O25/24</f>
        <v>15.3148043108338</v>
      </c>
      <c r="Q25" s="126">
        <f>SUM($L$9:$L$11)/R25/24</f>
        <v>15.596230910863211</v>
      </c>
      <c r="R25" s="129">
        <f>SUM(O25:O27)</f>
        <v>0.2137268518518518</v>
      </c>
      <c r="S25" s="110">
        <f>SUM(N25:N26)+R25</f>
        <v>0.2364930555555555</v>
      </c>
      <c r="T25" s="128" t="s">
        <v>93</v>
      </c>
    </row>
    <row r="26" spans="1:20" s="71" customFormat="1" ht="18" customHeight="1">
      <c r="A26" s="123"/>
      <c r="B26" s="124"/>
      <c r="C26" s="103"/>
      <c r="D26" s="104"/>
      <c r="E26" s="105"/>
      <c r="F26" s="103"/>
      <c r="G26" s="106"/>
      <c r="H26" s="107"/>
      <c r="I26" s="125"/>
      <c r="J26" s="83">
        <v>2</v>
      </c>
      <c r="K26" s="84">
        <f>M25+$R$9</f>
        <v>0.5100694444444445</v>
      </c>
      <c r="L26" s="85">
        <v>0.5887847222222222</v>
      </c>
      <c r="M26" s="84">
        <v>0.5990740740740741</v>
      </c>
      <c r="N26" s="86">
        <f t="shared" si="0"/>
        <v>0.010289351851851869</v>
      </c>
      <c r="O26" s="87">
        <f t="shared" si="1"/>
        <v>0.07871527777777776</v>
      </c>
      <c r="P26" s="89">
        <f>$L$10/O26/24</f>
        <v>15.880017644464054</v>
      </c>
      <c r="Q26" s="126"/>
      <c r="R26" s="129"/>
      <c r="S26" s="110"/>
      <c r="T26" s="128"/>
    </row>
    <row r="27" spans="1:20" s="71" customFormat="1" ht="18" customHeight="1">
      <c r="A27" s="123"/>
      <c r="B27" s="124"/>
      <c r="C27" s="103"/>
      <c r="D27" s="104"/>
      <c r="E27" s="105"/>
      <c r="F27" s="103"/>
      <c r="G27" s="106"/>
      <c r="H27" s="107"/>
      <c r="I27" s="125"/>
      <c r="J27" s="72">
        <v>3</v>
      </c>
      <c r="K27" s="47">
        <f>M26+$R$10</f>
        <v>0.6268518518518519</v>
      </c>
      <c r="L27" s="48">
        <v>0.6802430555555555</v>
      </c>
      <c r="M27" s="73">
        <v>0.693113425925926</v>
      </c>
      <c r="N27" s="49">
        <f t="shared" si="0"/>
        <v>0.01287037037037042</v>
      </c>
      <c r="O27" s="50">
        <f t="shared" si="1"/>
        <v>0.05339120370370365</v>
      </c>
      <c r="P27" s="74">
        <f>$L$11/O27/24</f>
        <v>15.608064166486033</v>
      </c>
      <c r="Q27" s="126"/>
      <c r="R27" s="129"/>
      <c r="S27" s="110"/>
      <c r="T27" s="128"/>
    </row>
    <row r="28" spans="1:20" s="71" customFormat="1" ht="18" customHeight="1">
      <c r="A28" s="123">
        <v>6</v>
      </c>
      <c r="B28" s="124">
        <v>110</v>
      </c>
      <c r="C28" s="103" t="s">
        <v>128</v>
      </c>
      <c r="D28" s="104" t="s">
        <v>129</v>
      </c>
      <c r="E28" s="105"/>
      <c r="F28" s="103" t="s">
        <v>130</v>
      </c>
      <c r="G28" s="106" t="s">
        <v>131</v>
      </c>
      <c r="H28" s="107" t="s">
        <v>132</v>
      </c>
      <c r="I28" s="125" t="s">
        <v>109</v>
      </c>
      <c r="J28" s="69">
        <v>1</v>
      </c>
      <c r="K28" s="39">
        <v>0.3951388888888889</v>
      </c>
      <c r="L28" s="40">
        <v>0.47730324074074076</v>
      </c>
      <c r="M28" s="41">
        <v>0.488275462962963</v>
      </c>
      <c r="N28" s="42">
        <f t="shared" si="0"/>
        <v>0.010972222222222217</v>
      </c>
      <c r="O28" s="43">
        <f t="shared" si="1"/>
        <v>0.08216435185185189</v>
      </c>
      <c r="P28" s="70">
        <f>$L$9/O28/24</f>
        <v>15.213410339484426</v>
      </c>
      <c r="Q28" s="126">
        <f>SUM($L$9:$L$11)/R28/24</f>
        <v>15.496368038740913</v>
      </c>
      <c r="R28" s="129">
        <f>SUM(O28:O30)</f>
        <v>0.21510416666666676</v>
      </c>
      <c r="S28" s="110">
        <f>SUM(N28:N29)+R28</f>
        <v>0.23650462962962965</v>
      </c>
      <c r="T28" s="128" t="s">
        <v>93</v>
      </c>
    </row>
    <row r="29" spans="1:20" s="71" customFormat="1" ht="18" customHeight="1">
      <c r="A29" s="123"/>
      <c r="B29" s="124"/>
      <c r="C29" s="103"/>
      <c r="D29" s="104"/>
      <c r="E29" s="105"/>
      <c r="F29" s="103"/>
      <c r="G29" s="106"/>
      <c r="H29" s="107"/>
      <c r="I29" s="125"/>
      <c r="J29" s="83">
        <v>2</v>
      </c>
      <c r="K29" s="84">
        <f>M28+$R$9</f>
        <v>0.5091087962962964</v>
      </c>
      <c r="L29" s="85">
        <v>0.5877546296296297</v>
      </c>
      <c r="M29" s="84">
        <v>0.5981828703703703</v>
      </c>
      <c r="N29" s="86">
        <f t="shared" si="0"/>
        <v>0.010428240740740669</v>
      </c>
      <c r="O29" s="87">
        <f t="shared" si="1"/>
        <v>0.0786458333333333</v>
      </c>
      <c r="P29" s="89">
        <f>$L$10/O29/24</f>
        <v>15.894039735099343</v>
      </c>
      <c r="Q29" s="126"/>
      <c r="R29" s="129"/>
      <c r="S29" s="110"/>
      <c r="T29" s="128"/>
    </row>
    <row r="30" spans="1:20" s="71" customFormat="1" ht="18" customHeight="1">
      <c r="A30" s="123"/>
      <c r="B30" s="124"/>
      <c r="C30" s="103"/>
      <c r="D30" s="104"/>
      <c r="E30" s="105"/>
      <c r="F30" s="103"/>
      <c r="G30" s="106"/>
      <c r="H30" s="107"/>
      <c r="I30" s="125"/>
      <c r="J30" s="72">
        <v>3</v>
      </c>
      <c r="K30" s="47">
        <f>M29+$R$10</f>
        <v>0.6259606481481481</v>
      </c>
      <c r="L30" s="48">
        <v>0.6802546296296297</v>
      </c>
      <c r="M30" s="73">
        <v>0.6988194444444444</v>
      </c>
      <c r="N30" s="49">
        <f t="shared" si="0"/>
        <v>0.018564814814814756</v>
      </c>
      <c r="O30" s="50">
        <f t="shared" si="1"/>
        <v>0.05429398148148157</v>
      </c>
      <c r="P30" s="74">
        <f>$L$11/O30/24</f>
        <v>15.34853975698143</v>
      </c>
      <c r="Q30" s="126"/>
      <c r="R30" s="129"/>
      <c r="S30" s="110"/>
      <c r="T30" s="128"/>
    </row>
    <row r="33" spans="1:18" s="1" customFormat="1" ht="30" customHeight="1">
      <c r="A33" s="54"/>
      <c r="B33" s="54"/>
      <c r="C33" s="54" t="s">
        <v>46</v>
      </c>
      <c r="D33" s="54"/>
      <c r="E33" s="54"/>
      <c r="F33" s="54"/>
      <c r="G33" s="54"/>
      <c r="H33" s="54" t="s">
        <v>47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1" customFormat="1" ht="30" customHeight="1">
      <c r="A34" s="54"/>
      <c r="B34" s="54"/>
      <c r="C34" s="54" t="s">
        <v>48</v>
      </c>
      <c r="D34" s="54"/>
      <c r="E34" s="54"/>
      <c r="F34" s="54"/>
      <c r="G34" s="54"/>
      <c r="H34" s="54" t="s">
        <v>49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256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46" spans="1:256" ht="30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0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</sheetData>
  <sheetProtection selectLockedCells="1" selectUnlockedCells="1"/>
  <mergeCells count="96">
    <mergeCell ref="S28:S30"/>
    <mergeCell ref="T28:T30"/>
    <mergeCell ref="F28:F30"/>
    <mergeCell ref="G28:G30"/>
    <mergeCell ref="H28:H30"/>
    <mergeCell ref="I28:I30"/>
    <mergeCell ref="Q28:Q30"/>
    <mergeCell ref="R28:R30"/>
    <mergeCell ref="I25:I27"/>
    <mergeCell ref="Q25:Q27"/>
    <mergeCell ref="R25:R27"/>
    <mergeCell ref="S25:S27"/>
    <mergeCell ref="T25:T27"/>
    <mergeCell ref="A28:A30"/>
    <mergeCell ref="B28:B30"/>
    <mergeCell ref="C28:C30"/>
    <mergeCell ref="D28:D30"/>
    <mergeCell ref="E28:E30"/>
    <mergeCell ref="S22:S24"/>
    <mergeCell ref="T22:T24"/>
    <mergeCell ref="A25:A27"/>
    <mergeCell ref="B25:B27"/>
    <mergeCell ref="C25:C27"/>
    <mergeCell ref="D25:D27"/>
    <mergeCell ref="E25:E27"/>
    <mergeCell ref="F25:F27"/>
    <mergeCell ref="G25:G27"/>
    <mergeCell ref="H25:H27"/>
    <mergeCell ref="F22:F24"/>
    <mergeCell ref="G22:G24"/>
    <mergeCell ref="H22:H24"/>
    <mergeCell ref="I22:I24"/>
    <mergeCell ref="Q22:Q24"/>
    <mergeCell ref="R22:R24"/>
    <mergeCell ref="I19:I21"/>
    <mergeCell ref="Q19:Q21"/>
    <mergeCell ref="R19:R21"/>
    <mergeCell ref="S19:S21"/>
    <mergeCell ref="T19:T21"/>
    <mergeCell ref="A22:A24"/>
    <mergeCell ref="B22:B24"/>
    <mergeCell ref="C22:C24"/>
    <mergeCell ref="D22:D24"/>
    <mergeCell ref="E22:E24"/>
    <mergeCell ref="S16:S18"/>
    <mergeCell ref="T16:T18"/>
    <mergeCell ref="A19:A21"/>
    <mergeCell ref="B19:B21"/>
    <mergeCell ref="C19:C21"/>
    <mergeCell ref="D19:D21"/>
    <mergeCell ref="E19:E21"/>
    <mergeCell ref="F19:F21"/>
    <mergeCell ref="G19:G21"/>
    <mergeCell ref="H19:H21"/>
    <mergeCell ref="F16:F18"/>
    <mergeCell ref="G16:G18"/>
    <mergeCell ref="H16:H18"/>
    <mergeCell ref="I16:I18"/>
    <mergeCell ref="Q16:Q18"/>
    <mergeCell ref="R16:R18"/>
    <mergeCell ref="I13:I15"/>
    <mergeCell ref="Q13:Q15"/>
    <mergeCell ref="R13:R15"/>
    <mergeCell ref="S13:S15"/>
    <mergeCell ref="T13:T15"/>
    <mergeCell ref="A16:A18"/>
    <mergeCell ref="B16:B18"/>
    <mergeCell ref="C16:C18"/>
    <mergeCell ref="D16:D18"/>
    <mergeCell ref="E16:E18"/>
    <mergeCell ref="S9:S12"/>
    <mergeCell ref="T9:T12"/>
    <mergeCell ref="A13:A15"/>
    <mergeCell ref="B13:B15"/>
    <mergeCell ref="C13:C15"/>
    <mergeCell ref="D13:D15"/>
    <mergeCell ref="E13:E15"/>
    <mergeCell ref="F13:F15"/>
    <mergeCell ref="G13:G15"/>
    <mergeCell ref="H13:H15"/>
    <mergeCell ref="F9:F12"/>
    <mergeCell ref="G9:G12"/>
    <mergeCell ref="H9:H12"/>
    <mergeCell ref="I9:I12"/>
    <mergeCell ref="J9:J12"/>
    <mergeCell ref="N9:O9"/>
    <mergeCell ref="A3:T3"/>
    <mergeCell ref="A4:T4"/>
    <mergeCell ref="A5:T5"/>
    <mergeCell ref="A6:T6"/>
    <mergeCell ref="A7:T7"/>
    <mergeCell ref="A9:A12"/>
    <mergeCell ref="B9:B12"/>
    <mergeCell ref="C9:C12"/>
    <mergeCell ref="D9:D12"/>
    <mergeCell ref="E9:E12"/>
  </mergeCells>
  <conditionalFormatting sqref="N13:N14 N16:N17 N19:N20 N22:N23 N25:N26 N28:N29">
    <cfRule type="cellIs" priority="1" dxfId="0" operator="greaterThan" stopIfTrue="1">
      <formula>0.0138888888888889</formula>
    </cfRule>
    <cfRule type="cellIs" priority="2" dxfId="0" operator="greaterThan" stopIfTrue="1">
      <formula>0.0138888888888889</formula>
    </cfRule>
  </conditionalFormatting>
  <conditionalFormatting sqref="N15 N18 N21 N24 N27 N30">
    <cfRule type="cellIs" priority="3" dxfId="0" operator="greaterThan" stopIfTrue="1">
      <formula>0.0138888888888889</formula>
    </cfRule>
    <cfRule type="cellIs" priority="4" dxfId="0" operator="greaterThan" stopIfTrue="1">
      <formula>0.0208333333333333</formula>
    </cfRule>
  </conditionalFormatting>
  <conditionalFormatting sqref="P13:P30">
    <cfRule type="cellIs" priority="5" dxfId="0" operator="greaterThan" stopIfTrue="1">
      <formula>16</formula>
    </cfRule>
  </conditionalFormatting>
  <conditionalFormatting sqref="Q13:Q30">
    <cfRule type="cellIs" priority="6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&amp;R&amp;"Calibri,Обычный"&amp;8©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2019-05-16T13:56:19Z</dcterms:created>
  <dcterms:modified xsi:type="dcterms:W3CDTF">2019-05-16T13:56:19Z</dcterms:modified>
  <cp:category/>
  <cp:version/>
  <cp:contentType/>
  <cp:contentStatus/>
</cp:coreProperties>
</file>