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6605" windowHeight="9435" tabRatio="896" activeTab="9"/>
  </bookViews>
  <sheets>
    <sheet name="МЛ " sheetId="1" r:id="rId1"/>
    <sheet name="ППю" sheetId="2" r:id="rId2"/>
    <sheet name="ППю ок" sheetId="3" r:id="rId3"/>
    <sheet name="ППА д" sheetId="4" r:id="rId4"/>
    <sheet name=" ППДАОК" sheetId="5" r:id="rId5"/>
    <sheet name=" КПП" sheetId="6" r:id="rId6"/>
    <sheet name=" InrB" sheetId="7" r:id="rId7"/>
    <sheet name=" Выб2" sheetId="8" r:id="rId8"/>
    <sheet name=" Выб" sheetId="9" r:id="rId9"/>
    <sheet name="Судейская" sheetId="10" r:id="rId10"/>
  </sheets>
  <externalReferences>
    <externalReference r:id="rId13"/>
  </externalReferences>
  <definedNames>
    <definedName name="_xlnm.Print_Titles" localSheetId="6">' InrB'!$9:$10</definedName>
    <definedName name="_xlnm.Print_Titles" localSheetId="7">' Выб2'!$10:$12</definedName>
    <definedName name="_xlnm.Print_Titles" localSheetId="5">' КПП'!$9:$10</definedName>
    <definedName name="_xlnm.Print_Titles" localSheetId="4">' ППДАОК'!$9:$10</definedName>
    <definedName name="_xlnm.Print_Titles" localSheetId="3">'ППА д'!$9:$11</definedName>
    <definedName name="_xlnm.Print_Titles" localSheetId="1">'ППю'!$9:$10</definedName>
    <definedName name="_xlnm.Print_Titles" localSheetId="2">'ППю ок'!$9:$10</definedName>
    <definedName name="_xlnm.Print_Area" localSheetId="6">' InrB'!$A$1:$Z$15</definedName>
    <definedName name="_xlnm.Print_Area" localSheetId="8">' Выб'!$A$1:$T$13</definedName>
    <definedName name="_xlnm.Print_Area" localSheetId="7">' Выб2'!$A$1:$AA$17</definedName>
    <definedName name="_xlnm.Print_Area" localSheetId="5">' КПП'!$A$1:$Z$16</definedName>
    <definedName name="_xlnm.Print_Area" localSheetId="4">' ППДАОК'!$A$1:$Z$19</definedName>
    <definedName name="_xlnm.Print_Area" localSheetId="0">'МЛ '!$A$1:$L$33</definedName>
    <definedName name="_xlnm.Print_Area" localSheetId="3">'ППА д'!$A$1:$AA$22</definedName>
    <definedName name="_xlnm.Print_Area" localSheetId="1">'ППю'!$A$1:$Z$17</definedName>
    <definedName name="_xlnm.Print_Area" localSheetId="2">'ППю ок'!$A$1:$Z$19</definedName>
    <definedName name="_xlnm.Print_Area" localSheetId="9">'Судейская'!$A$1:$E$34</definedName>
  </definedNames>
  <calcPr fullCalcOnLoad="1"/>
</workbook>
</file>

<file path=xl/sharedStrings.xml><?xml version="1.0" encoding="utf-8"?>
<sst xmlns="http://schemas.openxmlformats.org/spreadsheetml/2006/main" count="810" uniqueCount="203">
  <si>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</si>
  <si>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</si>
  <si>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</si>
  <si>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</si>
  <si>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</si>
  <si>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</si>
  <si>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</si>
  <si>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</si>
  <si>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</si>
  <si>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</si>
  <si>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</si>
  <si>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</si>
  <si>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</si>
  <si>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</si>
  <si>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</si>
  <si>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</si>
  <si>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</si>
  <si>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</si>
  <si>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C</t>
  </si>
  <si>
    <t>Ошибки в схеме</t>
  </si>
  <si>
    <t>Всего баллов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</si>
  <si>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</si>
  <si>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</si>
  <si>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</si>
  <si>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</si>
  <si>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</si>
  <si>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</si>
  <si>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</si>
  <si>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</si>
  <si>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</si>
  <si>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</si>
  <si>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</si>
  <si>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</si>
  <si>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</si>
  <si>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Медиана</t>
  </si>
  <si>
    <t>1К</t>
  </si>
  <si>
    <t>Технический делегат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</si>
  <si>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</si>
  <si>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</si>
  <si>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</si>
  <si>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</si>
  <si>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</si>
  <si>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</si>
  <si>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</si>
  <si>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Ветеринарный врач</t>
  </si>
  <si>
    <t>Рысь</t>
  </si>
  <si>
    <t>Шаг</t>
  </si>
  <si>
    <t>Галоп</t>
  </si>
  <si>
    <t>Подчинение</t>
  </si>
  <si>
    <t>к-во ош.</t>
  </si>
  <si>
    <t>Сумма баллов</t>
  </si>
  <si>
    <t>Средний %</t>
  </si>
  <si>
    <t>самостоятельно</t>
  </si>
  <si>
    <t>Состав судейской коллегии</t>
  </si>
  <si>
    <t>СПРАВКА о составе судейской коллегии</t>
  </si>
  <si>
    <t>-</t>
  </si>
  <si>
    <t>Е</t>
  </si>
  <si>
    <t>2К</t>
  </si>
  <si>
    <t>Срединный результат</t>
  </si>
  <si>
    <t>Предварительный Приз А. Дети</t>
  </si>
  <si>
    <t>Шеф-стюард</t>
  </si>
  <si>
    <t>Технические ошибки</t>
  </si>
  <si>
    <t>М</t>
  </si>
  <si>
    <t>Допущен</t>
  </si>
  <si>
    <t>Член Гранд-Жюри</t>
  </si>
  <si>
    <t>Член Гранд-жюри, технический делегат</t>
  </si>
  <si>
    <t>ЕЗДА ПО ВЫБОРУ</t>
  </si>
  <si>
    <t>Перспектива</t>
  </si>
  <si>
    <t>Средняя оценка</t>
  </si>
  <si>
    <t xml:space="preserve">КУБОК КСК «ФРИРАЙД-РЭЙСИНГ»
Муниципальные соревнования </t>
  </si>
  <si>
    <t>КСК " Фрирайд"/Ленинградская область</t>
  </si>
  <si>
    <t xml:space="preserve"> 20 августа 2022 г.</t>
  </si>
  <si>
    <t xml:space="preserve"> Выездка, выездка (высота в холке до 150 см)</t>
  </si>
  <si>
    <t>036785</t>
  </si>
  <si>
    <t>023283</t>
  </si>
  <si>
    <t>Балабанова М.</t>
  </si>
  <si>
    <t>Крылова Ю.</t>
  </si>
  <si>
    <t>КК "Пудость"/ Ленинградская область</t>
  </si>
  <si>
    <t>030207</t>
  </si>
  <si>
    <t>1ю</t>
  </si>
  <si>
    <t>010462</t>
  </si>
  <si>
    <t>Бондаренко Е.</t>
  </si>
  <si>
    <t>КСОЦ "Берегиня" / 
Ленинградская область</t>
  </si>
  <si>
    <t>015309</t>
  </si>
  <si>
    <t>2ю</t>
  </si>
  <si>
    <t>022493</t>
  </si>
  <si>
    <t xml:space="preserve"> Лободенко Н.</t>
  </si>
  <si>
    <t>009207</t>
  </si>
  <si>
    <t xml:space="preserve">КСОЦ "Берегиня" / 
 Санкт-Петербург </t>
  </si>
  <si>
    <t>044307</t>
  </si>
  <si>
    <t>022712</t>
  </si>
  <si>
    <t>Михайлова Я.</t>
  </si>
  <si>
    <t>КСК "Фрирайд"/
Ленинградская область</t>
  </si>
  <si>
    <t>025433</t>
  </si>
  <si>
    <t>044407</t>
  </si>
  <si>
    <t>017115</t>
  </si>
  <si>
    <t>018625</t>
  </si>
  <si>
    <t>Чеботаева А.</t>
  </si>
  <si>
    <t xml:space="preserve"> Консон Ф.</t>
  </si>
  <si>
    <t>016113</t>
  </si>
  <si>
    <t>012681</t>
  </si>
  <si>
    <t>025903</t>
  </si>
  <si>
    <t>Никитина М.</t>
  </si>
  <si>
    <t>ч/в /                           Новгородская область</t>
  </si>
  <si>
    <t>054509</t>
  </si>
  <si>
    <t>010431</t>
  </si>
  <si>
    <t>Михайлова Т.</t>
  </si>
  <si>
    <t>026784</t>
  </si>
  <si>
    <t>001376</t>
  </si>
  <si>
    <t>Краснова Е.</t>
  </si>
  <si>
    <t>007732</t>
  </si>
  <si>
    <t>004408</t>
  </si>
  <si>
    <t>011273</t>
  </si>
  <si>
    <t>Лазуко И.</t>
  </si>
  <si>
    <t>Кравченко Н.</t>
  </si>
  <si>
    <t>008981</t>
  </si>
  <si>
    <t>024880</t>
  </si>
  <si>
    <t>Консон Ф.</t>
  </si>
  <si>
    <t xml:space="preserve"> Ружинская Е.</t>
  </si>
  <si>
    <t>016921</t>
  </si>
  <si>
    <t>038110</t>
  </si>
  <si>
    <t>018102</t>
  </si>
  <si>
    <t>Алябьева З.</t>
  </si>
  <si>
    <t>012006</t>
  </si>
  <si>
    <t>020711</t>
  </si>
  <si>
    <t>016159</t>
  </si>
  <si>
    <t>074909</t>
  </si>
  <si>
    <t>007209</t>
  </si>
  <si>
    <t>Копайгора А.</t>
  </si>
  <si>
    <t>069308</t>
  </si>
  <si>
    <t>3ю</t>
  </si>
  <si>
    <r>
      <t>ЛИМФА</t>
    </r>
    <r>
      <rPr>
        <sz val="8"/>
        <rFont val="Verdana"/>
        <family val="2"/>
      </rPr>
      <t>-08, коб., сер., орл.рыс., Фарфор, Новгородская обл., Россия</t>
    </r>
  </si>
  <si>
    <r>
      <t>ИРИСКА</t>
    </r>
    <r>
      <rPr>
        <sz val="8"/>
        <rFont val="Verdana"/>
        <family val="2"/>
      </rPr>
      <t>-09, коб., св.-зол.-рыж., будд., Избранник, Россия</t>
    </r>
  </si>
  <si>
    <r>
      <t>ЛАСТИК</t>
    </r>
    <r>
      <rPr>
        <sz val="8"/>
        <rFont val="Verdana"/>
        <family val="2"/>
      </rPr>
      <t>-11 (145), мер., савр., класс пони, Сельдерей, Москва</t>
    </r>
  </si>
  <si>
    <r>
      <t>МАЙБАХ</t>
    </r>
    <r>
      <rPr>
        <sz val="8"/>
        <rFont val="Verdana"/>
        <family val="2"/>
      </rPr>
      <t>-11, мер., рыж., полукр., Хадас, Россия</t>
    </r>
  </si>
  <si>
    <r>
      <t>МАРТИНИКА</t>
    </r>
    <r>
      <rPr>
        <sz val="8"/>
        <rFont val="Verdana"/>
        <family val="2"/>
      </rPr>
      <t>-11 (146), коб., гнед., полукр., неизв., Новгородская область</t>
    </r>
  </si>
  <si>
    <r>
      <t>РУРАНА</t>
    </r>
    <r>
      <rPr>
        <sz val="8"/>
        <rFont val="Verdana"/>
        <family val="2"/>
      </rPr>
      <t>-10,коб., рыж., сов. тяж.,Разгролм, Беларусь</t>
    </r>
  </si>
  <si>
    <r>
      <t>ДЭСТЕЛЬ</t>
    </r>
    <r>
      <rPr>
        <sz val="8"/>
        <rFont val="Verdana"/>
        <family val="2"/>
      </rPr>
      <t>-15, коб., рыж., полукр., Драгун, Псковская область</t>
    </r>
  </si>
  <si>
    <r>
      <t>ГУД ЛАК</t>
    </r>
    <r>
      <rPr>
        <sz val="8"/>
        <rFont val="Verdana"/>
        <family val="2"/>
      </rPr>
      <t xml:space="preserve">-08, жер., вор., ганн., Гонг,  Россия </t>
    </r>
  </si>
  <si>
    <r>
      <t>ОАЗИС</t>
    </r>
    <r>
      <rPr>
        <sz val="8"/>
        <rFont val="Verdana"/>
        <family val="2"/>
      </rPr>
      <t>-00, мер., гнед., РВП, Обряд, Россия</t>
    </r>
  </si>
  <si>
    <r>
      <t>РИБЭЛЬ</t>
    </r>
    <r>
      <rPr>
        <sz val="8"/>
        <rFont val="Verdana"/>
        <family val="2"/>
      </rPr>
      <t>-07, коб., т.-гнед., буд., Рэтро, АО Племзавод Гомонтово, Россия</t>
    </r>
  </si>
  <si>
    <r>
      <t>АЛМАЗ</t>
    </r>
    <r>
      <rPr>
        <sz val="8"/>
        <rFont val="Verdana"/>
        <family val="2"/>
      </rPr>
      <t>-09(149), мер., гнед.-пег., пони, неизв.</t>
    </r>
  </si>
  <si>
    <r>
      <t>ЧИНГИЗ</t>
    </r>
    <r>
      <rPr>
        <sz val="8"/>
        <rFont val="Verdana"/>
        <family val="2"/>
      </rPr>
      <t>-16,мер., вор., полукр., Гамлет, Россия</t>
    </r>
  </si>
  <si>
    <r>
      <t>КОФФРАН СЕЙНТ ХЕРМЕЛЛЬ</t>
    </r>
    <r>
      <rPr>
        <sz val="8"/>
        <rFont val="Verdana"/>
        <family val="2"/>
      </rPr>
      <t>-12, мер., гн., фран.сель, Тоскан де Сайнт Хермелль, Франция</t>
    </r>
  </si>
  <si>
    <r>
      <t>ЗЕНИТ</t>
    </r>
    <r>
      <rPr>
        <sz val="8"/>
        <rFont val="Verdana"/>
        <family val="2"/>
      </rPr>
      <t>-10, жер., рыж., полукр., Зембриг, Россия</t>
    </r>
  </si>
  <si>
    <r>
      <t>ОСМАН ЗАУР</t>
    </r>
    <r>
      <rPr>
        <sz val="8"/>
        <rFont val="Verdana"/>
        <family val="2"/>
      </rPr>
      <t>-07, жер., вор., трак., Запад 40, Россия</t>
    </r>
  </si>
  <si>
    <r>
      <t>ПРЕАМБУЛА</t>
    </r>
    <r>
      <rPr>
        <sz val="8"/>
        <rFont val="Verdana"/>
        <family val="2"/>
      </rPr>
      <t xml:space="preserve">-02,коб., гнед., голшт., Палех, Россия </t>
    </r>
  </si>
  <si>
    <t xml:space="preserve"> Бондаренко Е.С. - СС1К - Ленинградская область </t>
  </si>
  <si>
    <t xml:space="preserve"> Ружинская Е.В. - СС1К -  Ленинградская область </t>
  </si>
  <si>
    <t xml:space="preserve"> Волкова Ж.А.  - СС2К -  Новгородская область</t>
  </si>
  <si>
    <t xml:space="preserve">Лобанова В. - Ленинградская область </t>
  </si>
  <si>
    <t>КУБОК КСК «ФРИРАЙД-РЭЙСИНГ»                                                                                                                                                                                                                                                                                                                             Муниципальные соревнования</t>
  </si>
  <si>
    <t xml:space="preserve"> Езда для 6-тилетних лошадей FEI</t>
  </si>
  <si>
    <r>
      <t xml:space="preserve">БАЛАБАНОВА </t>
    </r>
    <r>
      <rPr>
        <sz val="8"/>
        <rFont val="Verdana"/>
        <family val="2"/>
      </rPr>
      <t>Мария</t>
    </r>
  </si>
  <si>
    <r>
      <t xml:space="preserve">БОНДАРЕНКО </t>
    </r>
    <r>
      <rPr>
        <sz val="8"/>
        <rFont val="Verdana"/>
        <family val="2"/>
      </rPr>
      <t>Валерия, 2007</t>
    </r>
  </si>
  <si>
    <r>
      <t>ВОЛКОВА</t>
    </r>
    <r>
      <rPr>
        <sz val="8"/>
        <rFont val="Verdana"/>
        <family val="2"/>
      </rPr>
      <t xml:space="preserve"> София, 2009</t>
    </r>
  </si>
  <si>
    <r>
      <t>ЖАШКЕВИЧ</t>
    </r>
    <r>
      <rPr>
        <sz val="8"/>
        <rFont val="Verdana"/>
        <family val="2"/>
      </rPr>
      <t xml:space="preserve"> Анна</t>
    </r>
  </si>
  <si>
    <r>
      <t xml:space="preserve">ЗУСЬ-СОБОЛЕВА  </t>
    </r>
    <r>
      <rPr>
        <sz val="8"/>
        <rFont val="Verdana"/>
        <family val="2"/>
      </rPr>
      <t>Анастасия, 2007</t>
    </r>
  </si>
  <si>
    <r>
      <t xml:space="preserve">ЗУСЬ-СОБОЛЕВА </t>
    </r>
    <r>
      <rPr>
        <sz val="8"/>
        <rFont val="Verdana"/>
        <family val="2"/>
      </rPr>
      <t>Виктория, 2007</t>
    </r>
  </si>
  <si>
    <r>
      <t xml:space="preserve">КОНСОН </t>
    </r>
    <r>
      <rPr>
        <sz val="8"/>
        <rFont val="Verdana"/>
        <family val="2"/>
      </rPr>
      <t>Валентин</t>
    </r>
  </si>
  <si>
    <r>
      <t xml:space="preserve">КРАВЧЕНКО </t>
    </r>
    <r>
      <rPr>
        <sz val="8"/>
        <rFont val="Verdana"/>
        <family val="2"/>
      </rPr>
      <t>Надежда</t>
    </r>
  </si>
  <si>
    <r>
      <t xml:space="preserve">КОТТЕР </t>
    </r>
    <r>
      <rPr>
        <sz val="8"/>
        <rFont val="Verdana"/>
        <family val="2"/>
      </rPr>
      <t>Арина,2009</t>
    </r>
  </si>
  <si>
    <r>
      <t xml:space="preserve">КРЫЛОВА </t>
    </r>
    <r>
      <rPr>
        <sz val="8"/>
        <rFont val="Verdana"/>
        <family val="2"/>
      </rPr>
      <t>Юлия</t>
    </r>
  </si>
  <si>
    <r>
      <t>ЛАЗУКО</t>
    </r>
    <r>
      <rPr>
        <sz val="8"/>
        <rFont val="Verdana"/>
        <family val="2"/>
      </rPr>
      <t xml:space="preserve"> Елизавета, 2008</t>
    </r>
  </si>
  <si>
    <r>
      <t xml:space="preserve">МИХАЙЛОВА </t>
    </r>
    <r>
      <rPr>
        <sz val="8"/>
        <rFont val="Verdana"/>
        <family val="2"/>
      </rPr>
      <t>Янина</t>
    </r>
  </si>
  <si>
    <r>
      <rPr>
        <b/>
        <sz val="8"/>
        <rFont val="Verdana"/>
        <family val="2"/>
      </rPr>
      <t>МИХАЙЛОВА</t>
    </r>
    <r>
      <rPr>
        <sz val="8"/>
        <rFont val="Verdana"/>
        <family val="2"/>
      </rPr>
      <t xml:space="preserve"> Янина</t>
    </r>
  </si>
  <si>
    <r>
      <rPr>
        <b/>
        <sz val="8"/>
        <rFont val="Verdana"/>
        <family val="2"/>
      </rPr>
      <t>МУЗЫКА</t>
    </r>
    <r>
      <rPr>
        <sz val="8"/>
        <rFont val="Verdana"/>
        <family val="2"/>
      </rPr>
      <t xml:space="preserve"> София, 2010</t>
    </r>
  </si>
  <si>
    <r>
      <t xml:space="preserve">НИКИТИНА </t>
    </r>
    <r>
      <rPr>
        <sz val="8"/>
        <rFont val="Verdana"/>
        <family val="2"/>
      </rPr>
      <t>Анна, 2006</t>
    </r>
  </si>
  <si>
    <r>
      <t xml:space="preserve">СТЕПАНОВА </t>
    </r>
    <r>
      <rPr>
        <sz val="8"/>
        <rFont val="Verdana"/>
        <family val="2"/>
      </rPr>
      <t>Алеся, 2011</t>
    </r>
  </si>
  <si>
    <r>
      <t xml:space="preserve">СТОЛЯРОВА </t>
    </r>
    <r>
      <rPr>
        <sz val="8"/>
        <rFont val="Verdana"/>
        <family val="2"/>
      </rPr>
      <t>Кира, 2009</t>
    </r>
  </si>
  <si>
    <r>
      <t>ФИРСОВА</t>
    </r>
    <r>
      <rPr>
        <sz val="8"/>
        <rFont val="Verdana"/>
        <family val="2"/>
      </rPr>
      <t xml:space="preserve"> Алина, 2009</t>
    </r>
  </si>
  <si>
    <r>
      <t>СЕНТ-ЭКЗЮПЕРИ</t>
    </r>
    <r>
      <rPr>
        <sz val="8"/>
        <rFont val="Verdana"/>
        <family val="2"/>
      </rPr>
      <t>-11, жер., вор., трак., Эль-Ферроль 10, Санкт-Петербург, Россия</t>
    </r>
  </si>
  <si>
    <t xml:space="preserve"> </t>
  </si>
  <si>
    <t xml:space="preserve">Бондаренко Е. - СС1К - Ленинградская область   </t>
  </si>
  <si>
    <t xml:space="preserve"> Ружинская Е. - СС1К -  Ленинградская область</t>
  </si>
  <si>
    <t>КСК "Фрирайд" / Ленинградская область</t>
  </si>
  <si>
    <t xml:space="preserve">Судьи:    Волкова Ж. - 2К - Новгородская область,  Русинова Е . - ВК - Ленинградская область,   Бондаренко Е. - 1К - Ленинградская область  </t>
  </si>
  <si>
    <t xml:space="preserve"> 20 августа 2022г.</t>
  </si>
  <si>
    <t>КСК " Фрирайд", Ленинградская область</t>
  </si>
  <si>
    <t xml:space="preserve"> Личный Приз Дети</t>
  </si>
  <si>
    <t xml:space="preserve">Предварительный Приз Юноши </t>
  </si>
  <si>
    <t xml:space="preserve">Предварительный Приз. Юноши / Открытый класс </t>
  </si>
  <si>
    <r>
      <t xml:space="preserve">Судьи: </t>
    </r>
    <r>
      <rPr>
        <sz val="10"/>
        <rFont val="Verdana"/>
        <family val="2"/>
      </rPr>
      <t xml:space="preserve"> Н - Волкова Ж. - 2К - Новгородская область, </t>
    </r>
    <r>
      <rPr>
        <b/>
        <sz val="10"/>
        <rFont val="Verdana"/>
        <family val="2"/>
      </rPr>
      <t>С - Русинова Е. - ВК - Ленинградская область</t>
    </r>
    <r>
      <rPr>
        <sz val="10"/>
        <rFont val="Verdana"/>
        <family val="2"/>
      </rPr>
      <t>, М -  Бондаренко Е. - 1К - Ленинградская область</t>
    </r>
  </si>
  <si>
    <t>КСК "Фрирайд ", Ленинградская область</t>
  </si>
  <si>
    <t xml:space="preserve"> Н</t>
  </si>
  <si>
    <t xml:space="preserve"> Inroducory test B</t>
  </si>
  <si>
    <t xml:space="preserve"> 20 августа  2022 г.</t>
  </si>
  <si>
    <t xml:space="preserve"> Бондаренко Е.С.</t>
  </si>
  <si>
    <t xml:space="preserve"> Русинова Е.П.</t>
  </si>
  <si>
    <t xml:space="preserve"> Волкова Ж.А.</t>
  </si>
  <si>
    <t>Новгородская область</t>
  </si>
  <si>
    <t xml:space="preserve"> Кротова Н.В.</t>
  </si>
  <si>
    <t xml:space="preserve"> Читчик</t>
  </si>
  <si>
    <t>Консон Ф.М.</t>
  </si>
  <si>
    <t>3К</t>
  </si>
  <si>
    <t>Лесникова Д.И.</t>
  </si>
  <si>
    <t>Ружинская А.С.</t>
  </si>
  <si>
    <t xml:space="preserve">Ружинская Е.В. </t>
  </si>
  <si>
    <t>Лобанова В.В.</t>
  </si>
  <si>
    <t xml:space="preserve">  20 августа  2022 г.</t>
  </si>
  <si>
    <t xml:space="preserve">    </t>
  </si>
  <si>
    <t xml:space="preserve"> Командный Приз.Всадники на пони</t>
  </si>
  <si>
    <t xml:space="preserve">Предварительный Приз А Дети / Открытый класс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</si>
</sst>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.00;\-&quot;€&quot;#,##0.00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0.0"/>
    <numFmt numFmtId="178" formatCode="_(\$* #,##0.00_);_(\$* \(#,##0.00\);_(\$* \-??_);_(@_)"/>
    <numFmt numFmtId="179" formatCode="_-* #,##0.00&quot;р.&quot;_-;\-* #,##0.00&quot;р.&quot;_-;_-* \-??&quot;р.&quot;_-;_-@_-"/>
    <numFmt numFmtId="180" formatCode="&quot;SFr.&quot;\ #,##0;&quot;SFr.&quot;\ \-#,##0"/>
    <numFmt numFmtId="181" formatCode="_-* #,##0\ &quot;SFr.&quot;_-;\-* #,##0\ &quot;SFr.&quot;_-;_-* &quot;-&quot;\ &quot;SFr.&quot;_-;_-@_-"/>
    <numFmt numFmtId="182" formatCode="_ &quot;SFr.&quot;\ * #,##0.00_ ;_ &quot;SFr.&quot;\ * \-#,##0.00_ ;_ &quot;SFr.&quot;\ * &quot;-&quot;??_ ;_ @_ "/>
    <numFmt numFmtId="183" formatCode="_-* #,##0.00_р_._-;\-* #,##0.00_р_._-;_-* \-??_р_._-;_-@_-"/>
    <numFmt numFmtId="184" formatCode="000000"/>
    <numFmt numFmtId="185" formatCode="[$-FC19]d\ mmmm\ yyyy\ &quot;г.&quot;"/>
  </numFmts>
  <fonts count="64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sz val="7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8"/>
      <color indexed="9"/>
      <name val="Tahom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10"/>
      <name val="Arial"/>
      <family val="2"/>
    </font>
    <font>
      <sz val="11"/>
      <color indexed="10"/>
      <name val="Verdana"/>
      <family val="2"/>
    </font>
    <font>
      <b/>
      <u val="single"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rgb="FFFF0000"/>
      <name val="Arial"/>
      <family val="2"/>
    </font>
    <font>
      <sz val="11"/>
      <color rgb="FFFF0000"/>
      <name val="Verdana"/>
      <family val="2"/>
    </font>
    <font>
      <b/>
      <u val="single"/>
      <sz val="11"/>
      <color theme="1"/>
      <name val="Verdana"/>
      <family val="2"/>
    </font>
    <font>
      <sz val="9"/>
      <color theme="1"/>
      <name val="Verdana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3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3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4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4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4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4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4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4" fillId="18" borderId="1" applyNumberFormat="0" applyAlignment="0" applyProtection="0"/>
    <xf numFmtId="0" fontId="4" fillId="18" borderId="1" applyNumberFormat="0" applyAlignment="0" applyProtection="0"/>
    <xf numFmtId="0" fontId="4" fillId="18" borderId="1" applyNumberFormat="0" applyAlignment="0" applyProtection="0"/>
    <xf numFmtId="0" fontId="4" fillId="18" borderId="1" applyNumberFormat="0" applyAlignment="0" applyProtection="0"/>
    <xf numFmtId="0" fontId="4" fillId="18" borderId="1" applyNumberFormat="0" applyAlignment="0" applyProtection="0"/>
    <xf numFmtId="0" fontId="4" fillId="18" borderId="1" applyNumberFormat="0" applyAlignment="0" applyProtection="0"/>
    <xf numFmtId="0" fontId="4" fillId="18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5" fillId="56" borderId="2" applyNumberFormat="0" applyAlignment="0" applyProtection="0"/>
    <xf numFmtId="0" fontId="5" fillId="56" borderId="2" applyNumberFormat="0" applyAlignment="0" applyProtection="0"/>
    <xf numFmtId="0" fontId="5" fillId="56" borderId="2" applyNumberFormat="0" applyAlignment="0" applyProtection="0"/>
    <xf numFmtId="0" fontId="5" fillId="56" borderId="2" applyNumberFormat="0" applyAlignment="0" applyProtection="0"/>
    <xf numFmtId="0" fontId="5" fillId="56" borderId="2" applyNumberFormat="0" applyAlignment="0" applyProtection="0"/>
    <xf numFmtId="0" fontId="5" fillId="56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0" fontId="6" fillId="56" borderId="1" applyNumberFormat="0" applyAlignment="0" applyProtection="0"/>
    <xf numFmtId="0" fontId="6" fillId="56" borderId="1" applyNumberFormat="0" applyAlignment="0" applyProtection="0"/>
    <xf numFmtId="0" fontId="6" fillId="56" borderId="1" applyNumberFormat="0" applyAlignment="0" applyProtection="0"/>
    <xf numFmtId="0" fontId="6" fillId="56" borderId="1" applyNumberFormat="0" applyAlignment="0" applyProtection="0"/>
    <xf numFmtId="0" fontId="6" fillId="56" borderId="1" applyNumberFormat="0" applyAlignment="0" applyProtection="0"/>
    <xf numFmtId="0" fontId="6" fillId="56" borderId="1" applyNumberFormat="0" applyAlignment="0" applyProtection="0"/>
    <xf numFmtId="0" fontId="6" fillId="5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0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9" fontId="0" fillId="0" borderId="0" applyFill="0" applyBorder="0" applyAlignment="0" applyProtection="0"/>
    <xf numFmtId="44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9" fontId="0" fillId="0" borderId="0" applyFill="0" applyBorder="0" applyAlignment="0" applyProtection="0"/>
    <xf numFmtId="18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9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82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ill="0" applyBorder="0" applyAlignment="0" applyProtection="0"/>
    <xf numFmtId="18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9" fontId="7" fillId="0" borderId="0" applyFill="0" applyBorder="0" applyAlignment="0" applyProtection="0"/>
    <xf numFmtId="4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179" fontId="7" fillId="0" borderId="0" applyFill="0" applyBorder="0" applyAlignment="0" applyProtection="0"/>
    <xf numFmtId="17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0" fontId="2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8" borderId="7" applyNumberFormat="0" applyAlignment="0" applyProtection="0"/>
    <xf numFmtId="0" fontId="12" fillId="59" borderId="7" applyNumberFormat="0" applyAlignment="0" applyProtection="0"/>
    <xf numFmtId="0" fontId="12" fillId="59" borderId="7" applyNumberFormat="0" applyAlignment="0" applyProtection="0"/>
    <xf numFmtId="0" fontId="12" fillId="58" borderId="7" applyNumberFormat="0" applyAlignment="0" applyProtection="0"/>
    <xf numFmtId="0" fontId="12" fillId="58" borderId="7" applyNumberFormat="0" applyAlignment="0" applyProtection="0"/>
    <xf numFmtId="0" fontId="12" fillId="58" borderId="7" applyNumberFormat="0" applyAlignment="0" applyProtection="0"/>
    <xf numFmtId="0" fontId="12" fillId="58" borderId="7" applyNumberFormat="0" applyAlignment="0" applyProtection="0"/>
    <xf numFmtId="0" fontId="12" fillId="58" borderId="7" applyNumberFormat="0" applyAlignment="0" applyProtection="0"/>
    <xf numFmtId="0" fontId="12" fillId="58" borderId="7" applyNumberFormat="0" applyAlignment="0" applyProtection="0"/>
    <xf numFmtId="0" fontId="12" fillId="58" borderId="7" applyNumberFormat="0" applyAlignment="0" applyProtection="0"/>
    <xf numFmtId="0" fontId="12" fillId="58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2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</cellStyleXfs>
  <cellXfs count="273">
    <xf numFmtId="0" fontId="0" fillId="0" borderId="0" xfId="0" applyAlignment="1">
      <alignment/>
    </xf>
    <xf numFmtId="0" fontId="21" fillId="0" borderId="0" xfId="2275" applyNumberFormat="1" applyFont="1" applyFill="1" applyBorder="1" applyAlignment="1" applyProtection="1">
      <alignment vertical="center"/>
      <protection locked="0"/>
    </xf>
    <xf numFmtId="0" fontId="0" fillId="0" borderId="0" xfId="2277" applyNumberFormat="1" applyFont="1" applyFill="1" applyBorder="1" applyAlignment="1" applyProtection="1">
      <alignment horizontal="center" vertical="center"/>
      <protection locked="0"/>
    </xf>
    <xf numFmtId="0" fontId="21" fillId="0" borderId="0" xfId="2277" applyNumberFormat="1" applyFont="1" applyFill="1" applyBorder="1" applyAlignment="1" applyProtection="1">
      <alignment vertical="center"/>
      <protection locked="0"/>
    </xf>
    <xf numFmtId="1" fontId="26" fillId="64" borderId="10" xfId="228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2278" applyFont="1" applyAlignment="1" applyProtection="1">
      <alignment vertical="center"/>
      <protection locked="0"/>
    </xf>
    <xf numFmtId="0" fontId="21" fillId="0" borderId="0" xfId="2278" applyFont="1" applyAlignment="1" applyProtection="1">
      <alignment vertical="center"/>
      <protection locked="0"/>
    </xf>
    <xf numFmtId="0" fontId="21" fillId="0" borderId="0" xfId="2278" applyNumberFormat="1" applyFont="1" applyFill="1" applyBorder="1" applyAlignment="1" applyProtection="1">
      <alignment vertical="center"/>
      <protection locked="0"/>
    </xf>
    <xf numFmtId="0" fontId="0" fillId="0" borderId="0" xfId="2278" applyNumberFormat="1" applyFont="1" applyFill="1" applyBorder="1" applyAlignment="1" applyProtection="1">
      <alignment horizontal="center" vertical="center"/>
      <protection locked="0"/>
    </xf>
    <xf numFmtId="0" fontId="0" fillId="0" borderId="0" xfId="2284" applyFill="1" applyAlignment="1" applyProtection="1">
      <alignment vertical="center"/>
      <protection locked="0"/>
    </xf>
    <xf numFmtId="0" fontId="20" fillId="0" borderId="0" xfId="2284" applyFont="1" applyFill="1" applyAlignment="1" applyProtection="1">
      <alignment vertical="center"/>
      <protection locked="0"/>
    </xf>
    <xf numFmtId="0" fontId="0" fillId="0" borderId="0" xfId="2284" applyFont="1" applyFill="1" applyAlignment="1" applyProtection="1">
      <alignment horizontal="center" vertical="center"/>
      <protection locked="0"/>
    </xf>
    <xf numFmtId="0" fontId="28" fillId="0" borderId="0" xfId="2284" applyFont="1" applyFill="1" applyAlignment="1" applyProtection="1">
      <alignment horizontal="center" vertical="center"/>
      <protection locked="0"/>
    </xf>
    <xf numFmtId="0" fontId="0" fillId="0" borderId="0" xfId="2284" applyFill="1" applyAlignment="1" applyProtection="1">
      <alignment horizontal="center" vertical="center" wrapText="1"/>
      <protection locked="0"/>
    </xf>
    <xf numFmtId="0" fontId="35" fillId="0" borderId="0" xfId="2284" applyFont="1" applyFill="1" applyAlignment="1" applyProtection="1">
      <alignment vertical="center"/>
      <protection locked="0"/>
    </xf>
    <xf numFmtId="0" fontId="23" fillId="0" borderId="0" xfId="2284" applyFont="1" applyFill="1" applyProtection="1">
      <alignment/>
      <protection locked="0"/>
    </xf>
    <xf numFmtId="0" fontId="23" fillId="0" borderId="0" xfId="2284" applyFont="1" applyFill="1" applyAlignment="1" applyProtection="1">
      <alignment wrapText="1"/>
      <protection locked="0"/>
    </xf>
    <xf numFmtId="0" fontId="23" fillId="0" borderId="0" xfId="2284" applyFont="1" applyFill="1" applyAlignment="1" applyProtection="1">
      <alignment shrinkToFit="1"/>
      <protection locked="0"/>
    </xf>
    <xf numFmtId="0" fontId="23" fillId="0" borderId="0" xfId="2284" applyFont="1" applyFill="1" applyAlignment="1" applyProtection="1">
      <alignment horizontal="left"/>
      <protection locked="0"/>
    </xf>
    <xf numFmtId="0" fontId="31" fillId="0" borderId="0" xfId="2284" applyFont="1" applyFill="1" applyProtection="1">
      <alignment/>
      <protection locked="0"/>
    </xf>
    <xf numFmtId="0" fontId="24" fillId="0" borderId="10" xfId="2284" applyFont="1" applyFill="1" applyBorder="1" applyAlignment="1" applyProtection="1">
      <alignment horizontal="center" vertical="center" textRotation="90" wrapText="1"/>
      <protection locked="0"/>
    </xf>
    <xf numFmtId="0" fontId="24" fillId="0" borderId="10" xfId="2284" applyFont="1" applyFill="1" applyBorder="1" applyAlignment="1" applyProtection="1">
      <alignment horizontal="center" vertical="center" wrapText="1"/>
      <protection locked="0"/>
    </xf>
    <xf numFmtId="0" fontId="22" fillId="0" borderId="10" xfId="2280" applyFont="1" applyFill="1" applyBorder="1" applyAlignment="1" applyProtection="1">
      <alignment horizontal="center" vertical="center" wrapText="1"/>
      <protection locked="0"/>
    </xf>
    <xf numFmtId="0" fontId="24" fillId="0" borderId="10" xfId="2280" applyFont="1" applyFill="1" applyBorder="1" applyAlignment="1" applyProtection="1">
      <alignment horizontal="center" vertical="center" wrapText="1"/>
      <protection locked="0"/>
    </xf>
    <xf numFmtId="0" fontId="35" fillId="0" borderId="0" xfId="2278" applyFont="1" applyFill="1" applyAlignment="1" applyProtection="1">
      <alignment vertical="center"/>
      <protection locked="0"/>
    </xf>
    <xf numFmtId="49" fontId="25" fillId="0" borderId="0" xfId="2274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280" applyFont="1" applyFill="1" applyBorder="1" applyAlignment="1" applyProtection="1">
      <alignment horizontal="center" vertical="center" wrapText="1"/>
      <protection locked="0"/>
    </xf>
    <xf numFmtId="0" fontId="24" fillId="0" borderId="0" xfId="2280" applyFont="1" applyFill="1" applyBorder="1" applyAlignment="1" applyProtection="1">
      <alignment horizontal="center" vertical="center" wrapText="1"/>
      <protection locked="0"/>
    </xf>
    <xf numFmtId="0" fontId="32" fillId="0" borderId="0" xfId="2284" applyFont="1" applyFill="1" applyAlignment="1" applyProtection="1">
      <alignment vertical="center"/>
      <protection locked="0"/>
    </xf>
    <xf numFmtId="0" fontId="20" fillId="0" borderId="10" xfId="2288" applyFont="1" applyFill="1" applyBorder="1" applyAlignment="1" applyProtection="1">
      <alignment horizontal="center" vertical="center"/>
      <protection locked="0"/>
    </xf>
    <xf numFmtId="0" fontId="20" fillId="0" borderId="0" xfId="2288" applyFont="1" applyFill="1" applyBorder="1" applyAlignment="1" applyProtection="1">
      <alignment horizontal="center" vertical="center"/>
      <protection locked="0"/>
    </xf>
    <xf numFmtId="0" fontId="25" fillId="0" borderId="0" xfId="2295" applyFont="1" applyFill="1" applyBorder="1" applyAlignment="1" applyProtection="1">
      <alignment horizontal="center" vertical="center"/>
      <protection locked="0"/>
    </xf>
    <xf numFmtId="49" fontId="23" fillId="0" borderId="0" xfId="852" applyNumberFormat="1" applyFont="1" applyFill="1" applyBorder="1" applyAlignment="1" applyProtection="1">
      <alignment vertical="center" wrapText="1"/>
      <protection locked="0"/>
    </xf>
    <xf numFmtId="0" fontId="0" fillId="0" borderId="0" xfId="2277" applyFont="1" applyFill="1" applyAlignment="1" applyProtection="1">
      <alignment vertical="center"/>
      <protection locked="0"/>
    </xf>
    <xf numFmtId="0" fontId="0" fillId="0" borderId="0" xfId="2292" applyFont="1" applyFill="1" applyAlignment="1" applyProtection="1">
      <alignment vertical="center"/>
      <protection locked="0"/>
    </xf>
    <xf numFmtId="0" fontId="34" fillId="0" borderId="0" xfId="2292" applyFont="1" applyFill="1" applyAlignment="1" applyProtection="1">
      <alignment vertical="center"/>
      <protection locked="0"/>
    </xf>
    <xf numFmtId="0" fontId="35" fillId="0" borderId="0" xfId="2292" applyFont="1" applyFill="1" applyAlignment="1" applyProtection="1">
      <alignment vertical="center"/>
      <protection locked="0"/>
    </xf>
    <xf numFmtId="0" fontId="23" fillId="0" borderId="0" xfId="2292" applyFont="1" applyFill="1" applyProtection="1">
      <alignment/>
      <protection locked="0"/>
    </xf>
    <xf numFmtId="0" fontId="23" fillId="0" borderId="0" xfId="2292" applyFont="1" applyFill="1" applyAlignment="1" applyProtection="1">
      <alignment wrapText="1"/>
      <protection locked="0"/>
    </xf>
    <xf numFmtId="0" fontId="23" fillId="0" borderId="0" xfId="2292" applyFont="1" applyFill="1" applyAlignment="1" applyProtection="1">
      <alignment shrinkToFit="1"/>
      <protection locked="0"/>
    </xf>
    <xf numFmtId="1" fontId="31" fillId="0" borderId="0" xfId="2292" applyNumberFormat="1" applyFont="1" applyFill="1" applyProtection="1">
      <alignment/>
      <protection locked="0"/>
    </xf>
    <xf numFmtId="176" fontId="23" fillId="0" borderId="0" xfId="2292" applyNumberFormat="1" applyFont="1" applyFill="1" applyProtection="1">
      <alignment/>
      <protection locked="0"/>
    </xf>
    <xf numFmtId="0" fontId="31" fillId="0" borderId="0" xfId="2292" applyFont="1" applyFill="1" applyProtection="1">
      <alignment/>
      <protection locked="0"/>
    </xf>
    <xf numFmtId="176" fontId="31" fillId="0" borderId="0" xfId="2292" applyNumberFormat="1" applyFont="1" applyFill="1" applyProtection="1">
      <alignment/>
      <protection locked="0"/>
    </xf>
    <xf numFmtId="0" fontId="23" fillId="0" borderId="0" xfId="2292" applyFont="1" applyFill="1" applyBorder="1" applyAlignment="1" applyProtection="1">
      <alignment horizontal="right" vertical="center"/>
      <protection locked="0"/>
    </xf>
    <xf numFmtId="0" fontId="23" fillId="0" borderId="10" xfId="2292" applyFont="1" applyFill="1" applyBorder="1" applyAlignment="1" applyProtection="1">
      <alignment horizontal="center" vertical="center" wrapText="1"/>
      <protection locked="0"/>
    </xf>
    <xf numFmtId="0" fontId="35" fillId="0" borderId="0" xfId="2277" applyFont="1" applyFill="1" applyAlignment="1" applyProtection="1">
      <alignment vertical="center"/>
      <protection locked="0"/>
    </xf>
    <xf numFmtId="1" fontId="26" fillId="0" borderId="10" xfId="2279" applyNumberFormat="1" applyFont="1" applyFill="1" applyBorder="1" applyAlignment="1" applyProtection="1">
      <alignment horizontal="center" vertical="center" textRotation="90" wrapText="1"/>
      <protection locked="0"/>
    </xf>
    <xf numFmtId="176" fontId="26" fillId="0" borderId="10" xfId="2279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2279" applyFont="1" applyFill="1" applyBorder="1" applyAlignment="1" applyProtection="1">
      <alignment horizontal="center" vertical="center" textRotation="90" wrapText="1"/>
      <protection locked="0"/>
    </xf>
    <xf numFmtId="177" fontId="25" fillId="0" borderId="10" xfId="2277" applyNumberFormat="1" applyFont="1" applyFill="1" applyBorder="1" applyAlignment="1" applyProtection="1">
      <alignment horizontal="center" vertical="center" wrapText="1"/>
      <protection locked="0"/>
    </xf>
    <xf numFmtId="176" fontId="33" fillId="0" borderId="10" xfId="2277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2277" applyFont="1" applyFill="1" applyBorder="1" applyAlignment="1" applyProtection="1">
      <alignment horizontal="center" vertical="center" wrapText="1"/>
      <protection locked="0"/>
    </xf>
    <xf numFmtId="0" fontId="29" fillId="0" borderId="10" xfId="2277" applyFont="1" applyFill="1" applyBorder="1" applyAlignment="1" applyProtection="1">
      <alignment horizontal="center" vertical="center" wrapText="1"/>
      <protection locked="0"/>
    </xf>
    <xf numFmtId="0" fontId="28" fillId="0" borderId="0" xfId="2277" applyFont="1" applyFill="1" applyAlignment="1" applyProtection="1">
      <alignment vertical="center"/>
      <protection locked="0"/>
    </xf>
    <xf numFmtId="1" fontId="26" fillId="0" borderId="0" xfId="227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2277" applyFont="1" applyFill="1" applyAlignment="1" applyProtection="1">
      <alignment vertical="center"/>
      <protection locked="0"/>
    </xf>
    <xf numFmtId="1" fontId="21" fillId="0" borderId="0" xfId="2277" applyNumberFormat="1" applyFont="1" applyFill="1" applyAlignment="1" applyProtection="1">
      <alignment vertical="center"/>
      <protection locked="0"/>
    </xf>
    <xf numFmtId="176" fontId="21" fillId="0" borderId="0" xfId="2277" applyNumberFormat="1" applyFont="1" applyFill="1" applyAlignment="1" applyProtection="1">
      <alignment vertical="center"/>
      <protection locked="0"/>
    </xf>
    <xf numFmtId="1" fontId="0" fillId="0" borderId="0" xfId="2277" applyNumberFormat="1" applyFont="1" applyFill="1" applyAlignment="1" applyProtection="1">
      <alignment vertical="center"/>
      <protection locked="0"/>
    </xf>
    <xf numFmtId="176" fontId="0" fillId="0" borderId="0" xfId="2277" applyNumberFormat="1" applyFont="1" applyFill="1" applyAlignment="1" applyProtection="1">
      <alignment vertical="center"/>
      <protection locked="0"/>
    </xf>
    <xf numFmtId="0" fontId="21" fillId="0" borderId="0" xfId="2276" applyFont="1" applyAlignment="1" applyProtection="1">
      <alignment vertical="center"/>
      <protection locked="0"/>
    </xf>
    <xf numFmtId="0" fontId="29" fillId="0" borderId="0" xfId="2277" applyFont="1" applyFill="1" applyAlignment="1" applyProtection="1">
      <alignment horizontal="center"/>
      <protection locked="0"/>
    </xf>
    <xf numFmtId="177" fontId="25" fillId="0" borderId="0" xfId="2277" applyNumberFormat="1" applyFont="1" applyFill="1" applyBorder="1" applyAlignment="1" applyProtection="1">
      <alignment horizontal="center" vertical="center" wrapText="1"/>
      <protection locked="0"/>
    </xf>
    <xf numFmtId="176" fontId="33" fillId="0" borderId="0" xfId="2277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277" applyFont="1" applyFill="1" applyBorder="1" applyAlignment="1" applyProtection="1">
      <alignment horizontal="center" vertical="center" wrapText="1"/>
      <protection locked="0"/>
    </xf>
    <xf numFmtId="0" fontId="29" fillId="0" borderId="0" xfId="2277" applyFont="1" applyFill="1" applyBorder="1" applyAlignment="1" applyProtection="1">
      <alignment horizontal="center" vertical="center" wrapText="1"/>
      <protection locked="0"/>
    </xf>
    <xf numFmtId="49" fontId="23" fillId="0" borderId="0" xfId="2273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227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1855" applyFont="1" applyFill="1" applyBorder="1" applyAlignment="1" applyProtection="1">
      <alignment horizontal="center" vertical="center" wrapText="1"/>
      <protection locked="0"/>
    </xf>
    <xf numFmtId="49" fontId="25" fillId="0" borderId="0" xfId="852" applyNumberFormat="1" applyFont="1" applyFill="1" applyBorder="1" applyAlignment="1" applyProtection="1">
      <alignment horizontal="center" vertical="center"/>
      <protection locked="0"/>
    </xf>
    <xf numFmtId="0" fontId="56" fillId="0" borderId="0" xfId="1812" applyFont="1">
      <alignment/>
      <protection/>
    </xf>
    <xf numFmtId="0" fontId="57" fillId="0" borderId="0" xfId="1812" applyFont="1">
      <alignment/>
      <protection/>
    </xf>
    <xf numFmtId="0" fontId="58" fillId="0" borderId="10" xfId="1812" applyFont="1" applyBorder="1">
      <alignment/>
      <protection/>
    </xf>
    <xf numFmtId="0" fontId="59" fillId="0" borderId="10" xfId="1812" applyFont="1" applyBorder="1">
      <alignment/>
      <protection/>
    </xf>
    <xf numFmtId="0" fontId="57" fillId="0" borderId="10" xfId="1812" applyFont="1" applyBorder="1" applyAlignment="1">
      <alignment wrapText="1"/>
      <protection/>
    </xf>
    <xf numFmtId="0" fontId="57" fillId="0" borderId="10" xfId="1812" applyFont="1" applyBorder="1">
      <alignment/>
      <protection/>
    </xf>
    <xf numFmtId="0" fontId="56" fillId="0" borderId="10" xfId="1812" applyFont="1" applyBorder="1">
      <alignment/>
      <protection/>
    </xf>
    <xf numFmtId="0" fontId="56" fillId="0" borderId="0" xfId="1812" applyFont="1" applyFill="1">
      <alignment/>
      <protection/>
    </xf>
    <xf numFmtId="0" fontId="21" fillId="0" borderId="0" xfId="2290" applyFont="1" applyAlignment="1" applyProtection="1">
      <alignment/>
      <protection locked="0"/>
    </xf>
    <xf numFmtId="0" fontId="59" fillId="0" borderId="0" xfId="1812" applyFont="1" applyBorder="1">
      <alignment/>
      <protection/>
    </xf>
    <xf numFmtId="0" fontId="56" fillId="0" borderId="0" xfId="1812" applyFont="1" applyBorder="1">
      <alignment/>
      <protection/>
    </xf>
    <xf numFmtId="0" fontId="56" fillId="0" borderId="0" xfId="1812" applyFont="1" applyFill="1" applyBorder="1">
      <alignment/>
      <protection/>
    </xf>
    <xf numFmtId="176" fontId="36" fillId="0" borderId="10" xfId="227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278" applyFont="1" applyFill="1" applyAlignment="1" applyProtection="1">
      <alignment vertical="center"/>
      <protection locked="0"/>
    </xf>
    <xf numFmtId="0" fontId="0" fillId="0" borderId="0" xfId="2293" applyFont="1" applyFill="1" applyAlignment="1" applyProtection="1">
      <alignment vertical="center"/>
      <protection locked="0"/>
    </xf>
    <xf numFmtId="0" fontId="34" fillId="0" borderId="0" xfId="2293" applyFont="1" applyFill="1" applyAlignment="1" applyProtection="1">
      <alignment vertical="center"/>
      <protection locked="0"/>
    </xf>
    <xf numFmtId="0" fontId="35" fillId="0" borderId="0" xfId="2293" applyFont="1" applyFill="1" applyAlignment="1" applyProtection="1">
      <alignment vertical="center"/>
      <protection locked="0"/>
    </xf>
    <xf numFmtId="0" fontId="23" fillId="0" borderId="0" xfId="2293" applyFont="1" applyFill="1" applyProtection="1">
      <alignment/>
      <protection locked="0"/>
    </xf>
    <xf numFmtId="0" fontId="23" fillId="0" borderId="0" xfId="2293" applyFont="1" applyFill="1" applyAlignment="1" applyProtection="1">
      <alignment wrapText="1"/>
      <protection locked="0"/>
    </xf>
    <xf numFmtId="0" fontId="23" fillId="0" borderId="0" xfId="2293" applyFont="1" applyFill="1" applyAlignment="1" applyProtection="1">
      <alignment shrinkToFit="1"/>
      <protection locked="0"/>
    </xf>
    <xf numFmtId="1" fontId="31" fillId="0" borderId="0" xfId="2293" applyNumberFormat="1" applyFont="1" applyFill="1" applyProtection="1">
      <alignment/>
      <protection locked="0"/>
    </xf>
    <xf numFmtId="176" fontId="23" fillId="0" borderId="0" xfId="2293" applyNumberFormat="1" applyFont="1" applyFill="1" applyProtection="1">
      <alignment/>
      <protection locked="0"/>
    </xf>
    <xf numFmtId="0" fontId="31" fillId="0" borderId="0" xfId="2293" applyFont="1" applyFill="1" applyProtection="1">
      <alignment/>
      <protection locked="0"/>
    </xf>
    <xf numFmtId="176" fontId="31" fillId="0" borderId="0" xfId="2293" applyNumberFormat="1" applyFont="1" applyFill="1" applyProtection="1">
      <alignment/>
      <protection locked="0"/>
    </xf>
    <xf numFmtId="0" fontId="23" fillId="0" borderId="0" xfId="2293" applyFont="1" applyFill="1" applyBorder="1" applyAlignment="1" applyProtection="1">
      <alignment horizontal="right" vertical="center"/>
      <protection locked="0"/>
    </xf>
    <xf numFmtId="0" fontId="23" fillId="0" borderId="10" xfId="2293" applyFont="1" applyFill="1" applyBorder="1" applyAlignment="1" applyProtection="1">
      <alignment horizontal="center" vertical="center" wrapText="1"/>
      <protection locked="0"/>
    </xf>
    <xf numFmtId="1" fontId="26" fillId="0" borderId="10" xfId="2280" applyNumberFormat="1" applyFont="1" applyFill="1" applyBorder="1" applyAlignment="1" applyProtection="1">
      <alignment horizontal="center" vertical="center" textRotation="90" wrapText="1"/>
      <protection locked="0"/>
    </xf>
    <xf numFmtId="176" fontId="26" fillId="0" borderId="10" xfId="228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2280" applyFont="1" applyFill="1" applyBorder="1" applyAlignment="1" applyProtection="1">
      <alignment horizontal="center" vertical="center" textRotation="90" wrapText="1"/>
      <protection locked="0"/>
    </xf>
    <xf numFmtId="177" fontId="25" fillId="0" borderId="10" xfId="2278" applyNumberFormat="1" applyFont="1" applyFill="1" applyBorder="1" applyAlignment="1" applyProtection="1">
      <alignment horizontal="center" vertical="center" wrapText="1"/>
      <protection locked="0"/>
    </xf>
    <xf numFmtId="176" fontId="33" fillId="0" borderId="10" xfId="2278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2278" applyFont="1" applyFill="1" applyBorder="1" applyAlignment="1" applyProtection="1">
      <alignment horizontal="center" vertical="center" wrapText="1"/>
      <protection locked="0"/>
    </xf>
    <xf numFmtId="0" fontId="28" fillId="0" borderId="0" xfId="2278" applyFont="1" applyFill="1" applyAlignment="1" applyProtection="1">
      <alignment vertical="center"/>
      <protection locked="0"/>
    </xf>
    <xf numFmtId="176" fontId="36" fillId="0" borderId="10" xfId="2278" applyNumberFormat="1" applyFont="1" applyFill="1" applyBorder="1" applyAlignment="1" applyProtection="1">
      <alignment horizontal="center" vertical="center" wrapText="1"/>
      <protection locked="0"/>
    </xf>
    <xf numFmtId="177" fontId="25" fillId="0" borderId="0" xfId="2278" applyNumberFormat="1" applyFont="1" applyFill="1" applyBorder="1" applyAlignment="1" applyProtection="1">
      <alignment horizontal="center" vertical="center" wrapText="1"/>
      <protection locked="0"/>
    </xf>
    <xf numFmtId="176" fontId="33" fillId="0" borderId="0" xfId="2278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278" applyFont="1" applyFill="1" applyBorder="1" applyAlignment="1" applyProtection="1">
      <alignment horizontal="center" vertical="center" wrapText="1"/>
      <protection locked="0"/>
    </xf>
    <xf numFmtId="1" fontId="26" fillId="0" borderId="0" xfId="2278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2278" applyFont="1" applyFill="1" applyBorder="1" applyAlignment="1" applyProtection="1">
      <alignment horizontal="center" vertical="center" wrapText="1"/>
      <protection locked="0"/>
    </xf>
    <xf numFmtId="1" fontId="0" fillId="0" borderId="0" xfId="2278" applyNumberFormat="1" applyFont="1" applyFill="1" applyAlignment="1" applyProtection="1">
      <alignment vertical="center"/>
      <protection locked="0"/>
    </xf>
    <xf numFmtId="176" fontId="0" fillId="0" borderId="0" xfId="2278" applyNumberFormat="1" applyFont="1" applyFill="1" applyAlignment="1" applyProtection="1">
      <alignment vertical="center"/>
      <protection locked="0"/>
    </xf>
    <xf numFmtId="0" fontId="21" fillId="0" borderId="0" xfId="1803" applyFont="1">
      <alignment/>
      <protection/>
    </xf>
    <xf numFmtId="0" fontId="23" fillId="0" borderId="0" xfId="2289" applyFont="1" applyProtection="1">
      <alignment/>
      <protection locked="0"/>
    </xf>
    <xf numFmtId="0" fontId="23" fillId="0" borderId="0" xfId="2289" applyFont="1" applyAlignment="1" applyProtection="1">
      <alignment wrapText="1"/>
      <protection locked="0"/>
    </xf>
    <xf numFmtId="0" fontId="23" fillId="0" borderId="0" xfId="2289" applyFont="1" applyAlignment="1" applyProtection="1">
      <alignment shrinkToFit="1"/>
      <protection locked="0"/>
    </xf>
    <xf numFmtId="1" fontId="31" fillId="0" borderId="0" xfId="2289" applyNumberFormat="1" applyFont="1" applyProtection="1">
      <alignment/>
      <protection locked="0"/>
    </xf>
    <xf numFmtId="176" fontId="23" fillId="0" borderId="0" xfId="2289" applyNumberFormat="1" applyFont="1" applyProtection="1">
      <alignment/>
      <protection locked="0"/>
    </xf>
    <xf numFmtId="0" fontId="31" fillId="0" borderId="0" xfId="2289" applyFont="1" applyProtection="1">
      <alignment/>
      <protection locked="0"/>
    </xf>
    <xf numFmtId="176" fontId="31" fillId="0" borderId="0" xfId="2289" applyNumberFormat="1" applyFont="1" applyProtection="1">
      <alignment/>
      <protection locked="0"/>
    </xf>
    <xf numFmtId="0" fontId="40" fillId="0" borderId="11" xfId="2289" applyFont="1" applyBorder="1" applyAlignment="1" applyProtection="1">
      <alignment horizontal="right" vertical="center"/>
      <protection locked="0"/>
    </xf>
    <xf numFmtId="0" fontId="40" fillId="0" borderId="0" xfId="2289" applyFont="1" applyBorder="1" applyAlignment="1" applyProtection="1">
      <alignment horizontal="right" vertical="center"/>
      <protection locked="0"/>
    </xf>
    <xf numFmtId="0" fontId="21" fillId="0" borderId="0" xfId="1803" applyFont="1" applyBorder="1">
      <alignment/>
      <protection/>
    </xf>
    <xf numFmtId="0" fontId="41" fillId="0" borderId="0" xfId="1803" applyFont="1">
      <alignment/>
      <protection/>
    </xf>
    <xf numFmtId="0" fontId="0" fillId="0" borderId="10" xfId="2288" applyFont="1" applyFill="1" applyBorder="1" applyAlignment="1" applyProtection="1">
      <alignment horizontal="center" vertical="center"/>
      <protection locked="0"/>
    </xf>
    <xf numFmtId="177" fontId="38" fillId="0" borderId="10" xfId="2276" applyNumberFormat="1" applyFont="1" applyBorder="1" applyAlignment="1" applyProtection="1">
      <alignment horizontal="center" vertical="center"/>
      <protection locked="0"/>
    </xf>
    <xf numFmtId="0" fontId="39" fillId="0" borderId="10" xfId="1803" applyFont="1" applyFill="1" applyBorder="1" applyAlignment="1">
      <alignment horizontal="center" vertical="center" wrapText="1"/>
      <protection/>
    </xf>
    <xf numFmtId="177" fontId="38" fillId="0" borderId="10" xfId="1803" applyNumberFormat="1" applyFont="1" applyFill="1" applyBorder="1" applyAlignment="1">
      <alignment horizontal="center" vertical="center" wrapText="1"/>
      <protection/>
    </xf>
    <xf numFmtId="176" fontId="38" fillId="0" borderId="10" xfId="1803" applyNumberFormat="1" applyFont="1" applyFill="1" applyBorder="1" applyAlignment="1">
      <alignment horizontal="center" vertical="center" wrapText="1"/>
      <protection/>
    </xf>
    <xf numFmtId="0" fontId="41" fillId="0" borderId="0" xfId="1803" applyFont="1" applyBorder="1">
      <alignment/>
      <protection/>
    </xf>
    <xf numFmtId="177" fontId="38" fillId="0" borderId="0" xfId="2276" applyNumberFormat="1" applyFont="1" applyBorder="1" applyAlignment="1" applyProtection="1">
      <alignment horizontal="center" vertical="center"/>
      <protection locked="0"/>
    </xf>
    <xf numFmtId="177" fontId="38" fillId="0" borderId="0" xfId="1803" applyNumberFormat="1" applyFont="1" applyFill="1" applyBorder="1" applyAlignment="1">
      <alignment horizontal="center" vertical="center" wrapText="1"/>
      <protection/>
    </xf>
    <xf numFmtId="176" fontId="38" fillId="0" borderId="0" xfId="1803" applyNumberFormat="1" applyFont="1" applyFill="1" applyBorder="1" applyAlignment="1">
      <alignment horizontal="center" vertical="center" wrapText="1"/>
      <protection/>
    </xf>
    <xf numFmtId="0" fontId="21" fillId="0" borderId="0" xfId="1803" applyFont="1" applyAlignment="1">
      <alignment horizontal="center"/>
      <protection/>
    </xf>
    <xf numFmtId="0" fontId="21" fillId="0" borderId="0" xfId="1803" applyFont="1" applyFill="1">
      <alignment/>
      <protection/>
    </xf>
    <xf numFmtId="0" fontId="29" fillId="0" borderId="0" xfId="2278" applyFont="1" applyFill="1" applyAlignment="1" applyProtection="1">
      <alignment horizontal="center"/>
      <protection locked="0"/>
    </xf>
    <xf numFmtId="0" fontId="42" fillId="0" borderId="0" xfId="2285" applyFont="1" applyAlignment="1" applyProtection="1">
      <alignment horizontal="right" vertical="center"/>
      <protection locked="0"/>
    </xf>
    <xf numFmtId="0" fontId="21" fillId="64" borderId="0" xfId="2294" applyFont="1" applyFill="1" applyAlignment="1" applyProtection="1">
      <alignment vertical="center"/>
      <protection locked="0"/>
    </xf>
    <xf numFmtId="0" fontId="28" fillId="0" borderId="0" xfId="2284" applyFont="1" applyFill="1" applyAlignment="1" applyProtection="1">
      <alignment vertical="center"/>
      <protection locked="0"/>
    </xf>
    <xf numFmtId="0" fontId="28" fillId="0" borderId="10" xfId="2284" applyFont="1" applyFill="1" applyBorder="1" applyAlignment="1" applyProtection="1">
      <alignment horizontal="center" vertical="center"/>
      <protection locked="0"/>
    </xf>
    <xf numFmtId="0" fontId="32" fillId="0" borderId="0" xfId="2290" applyFont="1" applyAlignment="1" applyProtection="1">
      <alignment horizontal="right" vertical="center"/>
      <protection locked="0"/>
    </xf>
    <xf numFmtId="0" fontId="60" fillId="0" borderId="0" xfId="2284" applyFont="1" applyFill="1" applyAlignment="1" applyProtection="1">
      <alignment vertical="center"/>
      <protection locked="0"/>
    </xf>
    <xf numFmtId="0" fontId="29" fillId="0" borderId="0" xfId="2276" applyFont="1" applyAlignment="1" applyProtection="1">
      <alignment horizontal="center" vertical="center" wrapText="1"/>
      <protection locked="0"/>
    </xf>
    <xf numFmtId="0" fontId="29" fillId="0" borderId="0" xfId="2276" applyFont="1" applyAlignment="1" applyProtection="1">
      <alignment horizontal="center" vertical="center"/>
      <protection locked="0"/>
    </xf>
    <xf numFmtId="0" fontId="21" fillId="0" borderId="0" xfId="2276" applyFont="1" applyAlignment="1" applyProtection="1">
      <alignment horizontal="center" vertical="center" wrapText="1"/>
      <protection locked="0"/>
    </xf>
    <xf numFmtId="0" fontId="23" fillId="65" borderId="10" xfId="2289" applyFont="1" applyFill="1" applyBorder="1" applyAlignment="1" applyProtection="1">
      <alignment horizontal="center" vertical="center" wrapText="1"/>
      <protection locked="0"/>
    </xf>
    <xf numFmtId="0" fontId="38" fillId="0" borderId="10" xfId="2280" applyFont="1" applyFill="1" applyBorder="1" applyAlignment="1" applyProtection="1">
      <alignment horizontal="center" vertical="center" wrapText="1"/>
      <protection locked="0"/>
    </xf>
    <xf numFmtId="0" fontId="29" fillId="0" borderId="10" xfId="2278" applyFont="1" applyFill="1" applyBorder="1" applyAlignment="1" applyProtection="1">
      <alignment horizontal="center" vertical="center" wrapText="1"/>
      <protection locked="0"/>
    </xf>
    <xf numFmtId="0" fontId="25" fillId="0" borderId="10" xfId="2291" applyFont="1" applyFill="1" applyBorder="1" applyAlignment="1" applyProtection="1">
      <alignment horizontal="center" vertical="center" wrapText="1"/>
      <protection locked="0"/>
    </xf>
    <xf numFmtId="0" fontId="21" fillId="0" borderId="10" xfId="1812" applyFont="1" applyFill="1" applyBorder="1" applyAlignment="1">
      <alignment wrapText="1"/>
      <protection/>
    </xf>
    <xf numFmtId="0" fontId="21" fillId="0" borderId="10" xfId="1812" applyFont="1" applyBorder="1">
      <alignment/>
      <protection/>
    </xf>
    <xf numFmtId="0" fontId="43" fillId="0" borderId="10" xfId="1812" applyFont="1" applyFill="1" applyBorder="1">
      <alignment/>
      <protection/>
    </xf>
    <xf numFmtId="0" fontId="43" fillId="0" borderId="0" xfId="1812" applyFont="1" applyFill="1">
      <alignment/>
      <protection/>
    </xf>
    <xf numFmtId="0" fontId="43" fillId="0" borderId="0" xfId="1812" applyFont="1" applyFill="1" applyBorder="1">
      <alignment/>
      <protection/>
    </xf>
    <xf numFmtId="176" fontId="21" fillId="0" borderId="10" xfId="2277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2284" applyFont="1" applyFill="1" applyAlignment="1" applyProtection="1">
      <alignment vertical="center"/>
      <protection locked="0"/>
    </xf>
    <xf numFmtId="0" fontId="61" fillId="0" borderId="0" xfId="1812" applyFont="1">
      <alignment/>
      <protection/>
    </xf>
    <xf numFmtId="0" fontId="28" fillId="0" borderId="0" xfId="2284" applyFont="1" applyFill="1" applyBorder="1" applyAlignment="1" applyProtection="1">
      <alignment horizontal="center" vertical="center"/>
      <protection locked="0"/>
    </xf>
    <xf numFmtId="0" fontId="21" fillId="0" borderId="0" xfId="1812" applyFont="1">
      <alignment/>
      <protection/>
    </xf>
    <xf numFmtId="0" fontId="26" fillId="0" borderId="0" xfId="2282" applyFont="1" applyFill="1" applyBorder="1" applyAlignment="1" applyProtection="1">
      <alignment horizontal="center" vertical="center" wrapText="1"/>
      <protection locked="0"/>
    </xf>
    <xf numFmtId="0" fontId="38" fillId="0" borderId="0" xfId="2280" applyFont="1" applyFill="1" applyBorder="1" applyAlignment="1" applyProtection="1">
      <alignment horizontal="center" vertical="center" wrapText="1"/>
      <protection locked="0"/>
    </xf>
    <xf numFmtId="0" fontId="0" fillId="0" borderId="0" xfId="2288" applyFont="1" applyFill="1" applyBorder="1" applyAlignment="1" applyProtection="1">
      <alignment horizontal="center" vertical="center"/>
      <protection locked="0"/>
    </xf>
    <xf numFmtId="0" fontId="23" fillId="0" borderId="0" xfId="2286" applyFont="1" applyFill="1" applyBorder="1" applyAlignment="1" applyProtection="1">
      <alignment vertical="center" wrapText="1"/>
      <protection locked="0"/>
    </xf>
    <xf numFmtId="49" fontId="26" fillId="0" borderId="0" xfId="2286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86" applyFont="1" applyFill="1" applyBorder="1" applyAlignment="1" applyProtection="1">
      <alignment horizontal="center" vertical="center" wrapText="1"/>
      <protection locked="0"/>
    </xf>
    <xf numFmtId="0" fontId="23" fillId="0" borderId="0" xfId="2286" applyFont="1" applyFill="1" applyBorder="1" applyAlignment="1" applyProtection="1">
      <alignment horizontal="left" vertical="center" wrapText="1"/>
      <protection locked="0"/>
    </xf>
    <xf numFmtId="0" fontId="29" fillId="0" borderId="0" xfId="1803" applyFont="1" applyFill="1" applyBorder="1" applyAlignment="1">
      <alignment horizontal="center" vertical="center" wrapText="1"/>
      <protection/>
    </xf>
    <xf numFmtId="0" fontId="24" fillId="0" borderId="10" xfId="2287" applyFont="1" applyFill="1" applyBorder="1" applyAlignment="1" applyProtection="1">
      <alignment vertical="center" wrapText="1"/>
      <protection locked="0"/>
    </xf>
    <xf numFmtId="49" fontId="25" fillId="0" borderId="10" xfId="2287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87" applyFont="1" applyFill="1" applyBorder="1" applyAlignment="1" applyProtection="1">
      <alignment horizontal="center" vertical="center" wrapText="1"/>
      <protection locked="0"/>
    </xf>
    <xf numFmtId="0" fontId="24" fillId="0" borderId="10" xfId="2287" applyFont="1" applyFill="1" applyBorder="1" applyAlignment="1" applyProtection="1">
      <alignment horizontal="left" vertical="center" wrapText="1"/>
      <protection locked="0"/>
    </xf>
    <xf numFmtId="0" fontId="25" fillId="0" borderId="10" xfId="2282" applyFont="1" applyFill="1" applyBorder="1" applyAlignment="1" applyProtection="1">
      <alignment horizontal="center" vertical="center" wrapText="1"/>
      <protection locked="0"/>
    </xf>
    <xf numFmtId="0" fontId="25" fillId="0" borderId="10" xfId="2293" applyNumberFormat="1" applyFont="1" applyFill="1" applyBorder="1" applyAlignment="1" applyProtection="1">
      <alignment horizontal="center" vertical="center"/>
      <protection locked="0"/>
    </xf>
    <xf numFmtId="0" fontId="24" fillId="64" borderId="10" xfId="2285" applyFont="1" applyFill="1" applyBorder="1" applyAlignment="1" applyProtection="1">
      <alignment vertical="center" wrapText="1"/>
      <protection locked="0"/>
    </xf>
    <xf numFmtId="49" fontId="25" fillId="64" borderId="10" xfId="2285" applyNumberFormat="1" applyFont="1" applyFill="1" applyBorder="1" applyAlignment="1" applyProtection="1">
      <alignment horizontal="center" vertical="center" wrapText="1"/>
      <protection locked="0"/>
    </xf>
    <xf numFmtId="0" fontId="25" fillId="64" borderId="10" xfId="2285" applyFont="1" applyFill="1" applyBorder="1" applyAlignment="1" applyProtection="1">
      <alignment horizontal="center" vertical="center" wrapText="1"/>
      <protection locked="0"/>
    </xf>
    <xf numFmtId="0" fontId="24" fillId="64" borderId="10" xfId="2285" applyFont="1" applyFill="1" applyBorder="1" applyAlignment="1" applyProtection="1">
      <alignment horizontal="left" vertical="center" wrapText="1"/>
      <protection locked="0"/>
    </xf>
    <xf numFmtId="0" fontId="25" fillId="64" borderId="10" xfId="2282" applyFont="1" applyFill="1" applyBorder="1" applyAlignment="1" applyProtection="1">
      <alignment horizontal="center" vertical="center" wrapText="1"/>
      <protection locked="0"/>
    </xf>
    <xf numFmtId="0" fontId="24" fillId="0" borderId="10" xfId="2286" applyFont="1" applyFill="1" applyBorder="1" applyAlignment="1" applyProtection="1">
      <alignment vertical="center" wrapText="1"/>
      <protection locked="0"/>
    </xf>
    <xf numFmtId="49" fontId="25" fillId="0" borderId="10" xfId="228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86" applyFont="1" applyFill="1" applyBorder="1" applyAlignment="1" applyProtection="1">
      <alignment horizontal="center" vertical="center" wrapText="1"/>
      <protection locked="0"/>
    </xf>
    <xf numFmtId="0" fontId="24" fillId="0" borderId="10" xfId="2286" applyFont="1" applyFill="1" applyBorder="1" applyAlignment="1" applyProtection="1">
      <alignment horizontal="left" vertical="center" wrapText="1"/>
      <protection locked="0"/>
    </xf>
    <xf numFmtId="0" fontId="25" fillId="0" borderId="10" xfId="2283" applyFont="1" applyFill="1" applyBorder="1" applyAlignment="1" applyProtection="1">
      <alignment horizontal="center" vertical="center" wrapText="1"/>
      <protection locked="0"/>
    </xf>
    <xf numFmtId="0" fontId="24" fillId="0" borderId="10" xfId="2285" applyFont="1" applyFill="1" applyBorder="1" applyAlignment="1" applyProtection="1">
      <alignment vertical="center" wrapText="1"/>
      <protection locked="0"/>
    </xf>
    <xf numFmtId="49" fontId="25" fillId="0" borderId="10" xfId="2285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85" applyFont="1" applyFill="1" applyBorder="1" applyAlignment="1" applyProtection="1">
      <alignment horizontal="center" vertical="center" wrapText="1"/>
      <protection locked="0"/>
    </xf>
    <xf numFmtId="0" fontId="24" fillId="0" borderId="10" xfId="2285" applyFont="1" applyFill="1" applyBorder="1" applyAlignment="1" applyProtection="1">
      <alignment horizontal="left" vertical="center" wrapText="1"/>
      <protection locked="0"/>
    </xf>
    <xf numFmtId="0" fontId="24" fillId="65" borderId="10" xfId="2287" applyFont="1" applyFill="1" applyBorder="1" applyAlignment="1" applyProtection="1">
      <alignment vertical="center" wrapText="1"/>
      <protection locked="0"/>
    </xf>
    <xf numFmtId="0" fontId="25" fillId="65" borderId="10" xfId="2283" applyFont="1" applyFill="1" applyBorder="1" applyAlignment="1" applyProtection="1">
      <alignment horizontal="center" vertical="center" wrapText="1"/>
      <protection locked="0"/>
    </xf>
    <xf numFmtId="0" fontId="24" fillId="65" borderId="10" xfId="2285" applyFont="1" applyFill="1" applyBorder="1" applyAlignment="1" applyProtection="1">
      <alignment vertical="center" wrapText="1"/>
      <protection locked="0"/>
    </xf>
    <xf numFmtId="49" fontId="25" fillId="65" borderId="10" xfId="2285" applyNumberFormat="1" applyFont="1" applyFill="1" applyBorder="1" applyAlignment="1" applyProtection="1">
      <alignment horizontal="center" vertical="center" wrapText="1"/>
      <protection locked="0"/>
    </xf>
    <xf numFmtId="0" fontId="25" fillId="65" borderId="10" xfId="2285" applyFont="1" applyFill="1" applyBorder="1" applyAlignment="1" applyProtection="1">
      <alignment horizontal="center" vertical="center" wrapText="1"/>
      <protection locked="0"/>
    </xf>
    <xf numFmtId="0" fontId="24" fillId="65" borderId="10" xfId="2285" applyFont="1" applyFill="1" applyBorder="1" applyAlignment="1" applyProtection="1">
      <alignment horizontal="left" vertical="center" wrapText="1"/>
      <protection locked="0"/>
    </xf>
    <xf numFmtId="0" fontId="25" fillId="0" borderId="10" xfId="2285" applyFont="1" applyFill="1" applyBorder="1" applyAlignment="1" applyProtection="1">
      <alignment horizontal="left" vertical="center" wrapText="1"/>
      <protection locked="0"/>
    </xf>
    <xf numFmtId="0" fontId="24" fillId="0" borderId="10" xfId="2281" applyFont="1" applyFill="1" applyBorder="1" applyAlignment="1" applyProtection="1">
      <alignment horizontal="left" vertical="center" wrapText="1"/>
      <protection locked="0"/>
    </xf>
    <xf numFmtId="0" fontId="25" fillId="0" borderId="10" xfId="2281" applyFont="1" applyFill="1" applyBorder="1" applyAlignment="1" applyProtection="1">
      <alignment horizontal="center" vertical="center" wrapText="1"/>
      <protection locked="0"/>
    </xf>
    <xf numFmtId="49" fontId="24" fillId="0" borderId="10" xfId="853" applyNumberFormat="1" applyFont="1" applyFill="1" applyBorder="1" applyAlignment="1" applyProtection="1">
      <alignment vertical="center" wrapText="1"/>
      <protection locked="0"/>
    </xf>
    <xf numFmtId="49" fontId="25" fillId="0" borderId="10" xfId="2169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8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2291" applyFont="1" applyFill="1" applyBorder="1" applyAlignment="1" applyProtection="1">
      <alignment vertical="center" wrapText="1"/>
      <protection locked="0"/>
    </xf>
    <xf numFmtId="49" fontId="25" fillId="0" borderId="10" xfId="229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72" applyFont="1" applyFill="1" applyBorder="1" applyAlignment="1" applyProtection="1">
      <alignment horizontal="center" vertical="center" wrapText="1"/>
      <protection locked="0"/>
    </xf>
    <xf numFmtId="49" fontId="24" fillId="0" borderId="10" xfId="846" applyNumberFormat="1" applyFont="1" applyFill="1" applyBorder="1" applyAlignment="1" applyProtection="1">
      <alignment vertical="center" wrapText="1"/>
      <protection locked="0"/>
    </xf>
    <xf numFmtId="49" fontId="25" fillId="0" borderId="10" xfId="2272" applyNumberFormat="1" applyFont="1" applyFill="1" applyBorder="1" applyAlignment="1" applyProtection="1">
      <alignment horizontal="center" vertical="center" wrapText="1"/>
      <protection locked="0"/>
    </xf>
    <xf numFmtId="49" fontId="25" fillId="65" borderId="10" xfId="2287" applyNumberFormat="1" applyFont="1" applyFill="1" applyBorder="1" applyAlignment="1" applyProtection="1">
      <alignment horizontal="center" vertical="center" wrapText="1"/>
      <protection locked="0"/>
    </xf>
    <xf numFmtId="0" fontId="24" fillId="65" borderId="10" xfId="2287" applyFont="1" applyFill="1" applyBorder="1" applyAlignment="1" applyProtection="1">
      <alignment horizontal="left" vertical="center" wrapText="1"/>
      <protection locked="0"/>
    </xf>
    <xf numFmtId="0" fontId="25" fillId="65" borderId="10" xfId="2287" applyFont="1" applyFill="1" applyBorder="1" applyAlignment="1" applyProtection="1">
      <alignment horizontal="center" vertical="center" wrapText="1"/>
      <protection locked="0"/>
    </xf>
    <xf numFmtId="0" fontId="25" fillId="0" borderId="10" xfId="229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1" fillId="0" borderId="0" xfId="2276" applyFont="1" applyAlignment="1" applyProtection="1">
      <alignment horizontal="center" vertical="center"/>
      <protection locked="0"/>
    </xf>
    <xf numFmtId="0" fontId="25" fillId="0" borderId="10" xfId="227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2284" applyFont="1" applyFill="1" applyAlignment="1" applyProtection="1">
      <alignment horizontal="center" vertical="center"/>
      <protection locked="0"/>
    </xf>
    <xf numFmtId="0" fontId="57" fillId="0" borderId="0" xfId="1812" applyFont="1" applyAlignment="1">
      <alignment vertical="center"/>
      <protection/>
    </xf>
    <xf numFmtId="0" fontId="29" fillId="0" borderId="0" xfId="2284" applyFont="1" applyFill="1" applyAlignment="1" applyProtection="1">
      <alignment horizontal="center" vertical="center" wrapText="1"/>
      <protection locked="0"/>
    </xf>
    <xf numFmtId="0" fontId="21" fillId="0" borderId="0" xfId="2284" applyFont="1" applyFill="1" applyAlignment="1" applyProtection="1">
      <alignment horizontal="center" vertical="center" wrapText="1"/>
      <protection locked="0"/>
    </xf>
    <xf numFmtId="0" fontId="22" fillId="0" borderId="0" xfId="2284" applyFont="1" applyFill="1" applyAlignment="1" applyProtection="1">
      <alignment horizontal="center" vertical="center"/>
      <protection locked="0"/>
    </xf>
    <xf numFmtId="0" fontId="23" fillId="0" borderId="10" xfId="2292" applyFont="1" applyFill="1" applyBorder="1" applyAlignment="1" applyProtection="1">
      <alignment horizontal="center" vertical="center" wrapText="1"/>
      <protection locked="0"/>
    </xf>
    <xf numFmtId="176" fontId="23" fillId="0" borderId="10" xfId="2292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2279" applyFont="1" applyFill="1" applyBorder="1" applyAlignment="1" applyProtection="1">
      <alignment horizontal="center" vertical="center"/>
      <protection locked="0"/>
    </xf>
    <xf numFmtId="0" fontId="24" fillId="0" borderId="12" xfId="2292" applyFont="1" applyFill="1" applyBorder="1" applyAlignment="1" applyProtection="1">
      <alignment horizontal="center" vertical="center" textRotation="90" wrapText="1"/>
      <protection locked="0"/>
    </xf>
    <xf numFmtId="0" fontId="24" fillId="0" borderId="13" xfId="2292" applyFont="1" applyFill="1" applyBorder="1" applyAlignment="1" applyProtection="1">
      <alignment horizontal="center" vertical="center" textRotation="90" wrapText="1"/>
      <protection locked="0"/>
    </xf>
    <xf numFmtId="0" fontId="24" fillId="0" borderId="14" xfId="2292" applyFont="1" applyFill="1" applyBorder="1" applyAlignment="1" applyProtection="1">
      <alignment horizontal="center" vertical="center" textRotation="90" wrapText="1"/>
      <protection locked="0"/>
    </xf>
    <xf numFmtId="0" fontId="24" fillId="0" borderId="15" xfId="2292" applyFont="1" applyFill="1" applyBorder="1" applyAlignment="1" applyProtection="1">
      <alignment horizontal="center" vertical="center" textRotation="90" wrapText="1"/>
      <protection locked="0"/>
    </xf>
    <xf numFmtId="0" fontId="23" fillId="0" borderId="10" xfId="2292" applyFont="1" applyFill="1" applyBorder="1" applyAlignment="1" applyProtection="1">
      <alignment horizontal="center" vertical="center" textRotation="90" wrapText="1"/>
      <protection locked="0"/>
    </xf>
    <xf numFmtId="0" fontId="29" fillId="0" borderId="0" xfId="2278" applyFont="1" applyFill="1" applyAlignment="1" applyProtection="1">
      <alignment horizontal="center" vertical="center" wrapText="1"/>
      <protection locked="0"/>
    </xf>
    <xf numFmtId="0" fontId="21" fillId="0" borderId="0" xfId="2293" applyFont="1" applyFill="1" applyAlignment="1" applyProtection="1">
      <alignment horizontal="center" vertical="center" wrapText="1"/>
      <protection locked="0"/>
    </xf>
    <xf numFmtId="0" fontId="30" fillId="0" borderId="0" xfId="2293" applyFont="1" applyFill="1" applyAlignment="1" applyProtection="1">
      <alignment horizontal="center" vertical="center" wrapText="1"/>
      <protection locked="0"/>
    </xf>
    <xf numFmtId="0" fontId="29" fillId="0" borderId="0" xfId="2277" applyFont="1" applyFill="1" applyAlignment="1" applyProtection="1">
      <alignment horizontal="center"/>
      <protection locked="0"/>
    </xf>
    <xf numFmtId="0" fontId="24" fillId="0" borderId="10" xfId="2292" applyFont="1" applyFill="1" applyBorder="1" applyAlignment="1" applyProtection="1">
      <alignment horizontal="center" vertical="center" textRotation="90" wrapText="1"/>
      <protection locked="0"/>
    </xf>
    <xf numFmtId="0" fontId="30" fillId="0" borderId="0" xfId="2285" applyFont="1" applyAlignment="1" applyProtection="1">
      <alignment horizontal="center" vertical="center" wrapText="1"/>
      <protection locked="0"/>
    </xf>
    <xf numFmtId="0" fontId="30" fillId="0" borderId="0" xfId="2285" applyFont="1" applyAlignment="1" applyProtection="1">
      <alignment horizontal="center" vertical="center"/>
      <protection locked="0"/>
    </xf>
    <xf numFmtId="0" fontId="23" fillId="0" borderId="14" xfId="2293" applyFont="1" applyFill="1" applyBorder="1" applyAlignment="1" applyProtection="1">
      <alignment horizontal="center" vertical="center" textRotation="90" wrapText="1"/>
      <protection locked="0"/>
    </xf>
    <xf numFmtId="0" fontId="23" fillId="0" borderId="16" xfId="2293" applyFont="1" applyFill="1" applyBorder="1" applyAlignment="1" applyProtection="1">
      <alignment horizontal="center" vertical="center" textRotation="90" wrapText="1"/>
      <protection locked="0"/>
    </xf>
    <xf numFmtId="0" fontId="23" fillId="0" borderId="15" xfId="2293" applyFont="1" applyFill="1" applyBorder="1" applyAlignment="1" applyProtection="1">
      <alignment horizontal="center" vertical="center" textRotation="90" wrapText="1"/>
      <protection locked="0"/>
    </xf>
    <xf numFmtId="0" fontId="29" fillId="0" borderId="0" xfId="2278" applyFont="1" applyFill="1" applyAlignment="1" applyProtection="1">
      <alignment horizontal="center"/>
      <protection locked="0"/>
    </xf>
    <xf numFmtId="0" fontId="24" fillId="0" borderId="14" xfId="2293" applyFont="1" applyFill="1" applyBorder="1" applyAlignment="1" applyProtection="1">
      <alignment horizontal="center" vertical="center" textRotation="90" wrapText="1"/>
      <protection locked="0"/>
    </xf>
    <xf numFmtId="0" fontId="24" fillId="0" borderId="16" xfId="2293" applyFont="1" applyFill="1" applyBorder="1" applyAlignment="1" applyProtection="1">
      <alignment horizontal="center" vertical="center" textRotation="90" wrapText="1"/>
      <protection locked="0"/>
    </xf>
    <xf numFmtId="0" fontId="24" fillId="0" borderId="15" xfId="2293" applyFont="1" applyFill="1" applyBorder="1" applyAlignment="1" applyProtection="1">
      <alignment horizontal="center" vertical="center" textRotation="90" wrapText="1"/>
      <protection locked="0"/>
    </xf>
    <xf numFmtId="0" fontId="23" fillId="0" borderId="14" xfId="2293" applyFont="1" applyFill="1" applyBorder="1" applyAlignment="1" applyProtection="1">
      <alignment horizontal="center" vertical="center" wrapText="1"/>
      <protection locked="0"/>
    </xf>
    <xf numFmtId="0" fontId="23" fillId="0" borderId="16" xfId="2293" applyFont="1" applyFill="1" applyBorder="1" applyAlignment="1" applyProtection="1">
      <alignment horizontal="center" vertical="center" wrapText="1"/>
      <protection locked="0"/>
    </xf>
    <xf numFmtId="0" fontId="23" fillId="0" borderId="15" xfId="2293" applyFont="1" applyFill="1" applyBorder="1" applyAlignment="1" applyProtection="1">
      <alignment horizontal="center" vertical="center" wrapText="1"/>
      <protection locked="0"/>
    </xf>
    <xf numFmtId="176" fontId="23" fillId="0" borderId="14" xfId="2293" applyNumberFormat="1" applyFont="1" applyFill="1" applyBorder="1" applyAlignment="1" applyProtection="1">
      <alignment horizontal="center" vertical="center" wrapText="1"/>
      <protection locked="0"/>
    </xf>
    <xf numFmtId="176" fontId="23" fillId="0" borderId="16" xfId="2293" applyNumberFormat="1" applyFont="1" applyFill="1" applyBorder="1" applyAlignment="1" applyProtection="1">
      <alignment horizontal="center" vertical="center" wrapText="1"/>
      <protection locked="0"/>
    </xf>
    <xf numFmtId="176" fontId="23" fillId="0" borderId="15" xfId="2293" applyNumberFormat="1" applyFont="1" applyFill="1" applyBorder="1" applyAlignment="1" applyProtection="1">
      <alignment horizontal="center" vertical="center" wrapText="1"/>
      <protection locked="0"/>
    </xf>
    <xf numFmtId="0" fontId="29" fillId="0" borderId="17" xfId="2280" applyFont="1" applyFill="1" applyBorder="1" applyAlignment="1" applyProtection="1">
      <alignment horizontal="center" vertical="center"/>
      <protection locked="0"/>
    </xf>
    <xf numFmtId="0" fontId="29" fillId="0" borderId="18" xfId="2280" applyFont="1" applyFill="1" applyBorder="1" applyAlignment="1" applyProtection="1">
      <alignment horizontal="center" vertical="center"/>
      <protection locked="0"/>
    </xf>
    <xf numFmtId="0" fontId="29" fillId="0" borderId="19" xfId="2280" applyFont="1" applyFill="1" applyBorder="1" applyAlignment="1" applyProtection="1">
      <alignment horizontal="center" vertical="center"/>
      <protection locked="0"/>
    </xf>
    <xf numFmtId="0" fontId="23" fillId="0" borderId="10" xfId="2293" applyFont="1" applyFill="1" applyBorder="1" applyAlignment="1" applyProtection="1">
      <alignment horizontal="center" vertical="center" textRotation="90" wrapText="1"/>
      <protection locked="0"/>
    </xf>
    <xf numFmtId="0" fontId="24" fillId="0" borderId="10" xfId="2293" applyFont="1" applyFill="1" applyBorder="1" applyAlignment="1" applyProtection="1">
      <alignment horizontal="center" vertical="center" textRotation="90" wrapText="1"/>
      <protection locked="0"/>
    </xf>
    <xf numFmtId="0" fontId="24" fillId="0" borderId="12" xfId="2293" applyFont="1" applyFill="1" applyBorder="1" applyAlignment="1" applyProtection="1">
      <alignment horizontal="center" vertical="center" textRotation="90" wrapText="1"/>
      <protection locked="0"/>
    </xf>
    <xf numFmtId="0" fontId="24" fillId="0" borderId="20" xfId="2293" applyFont="1" applyFill="1" applyBorder="1" applyAlignment="1" applyProtection="1">
      <alignment horizontal="center" vertical="center" textRotation="90" wrapText="1"/>
      <protection locked="0"/>
    </xf>
    <xf numFmtId="0" fontId="24" fillId="0" borderId="13" xfId="2293" applyFont="1" applyFill="1" applyBorder="1" applyAlignment="1" applyProtection="1">
      <alignment horizontal="center" vertical="center" textRotation="90" wrapText="1"/>
      <protection locked="0"/>
    </xf>
    <xf numFmtId="0" fontId="23" fillId="0" borderId="10" xfId="2293" applyFont="1" applyFill="1" applyBorder="1" applyAlignment="1" applyProtection="1">
      <alignment horizontal="center" vertical="center" wrapText="1"/>
      <protection locked="0"/>
    </xf>
    <xf numFmtId="0" fontId="29" fillId="0" borderId="10" xfId="2280" applyFont="1" applyFill="1" applyBorder="1" applyAlignment="1" applyProtection="1">
      <alignment horizontal="center" vertical="center"/>
      <protection locked="0"/>
    </xf>
    <xf numFmtId="0" fontId="21" fillId="0" borderId="0" xfId="2276" applyFont="1" applyAlignment="1" applyProtection="1">
      <alignment horizontal="center" vertical="center"/>
      <protection locked="0"/>
    </xf>
    <xf numFmtId="176" fontId="23" fillId="0" borderId="10" xfId="2293" applyNumberFormat="1" applyFont="1" applyFill="1" applyBorder="1" applyAlignment="1" applyProtection="1">
      <alignment horizontal="center" vertical="center" wrapText="1"/>
      <protection locked="0"/>
    </xf>
    <xf numFmtId="0" fontId="23" fillId="65" borderId="10" xfId="2289" applyFont="1" applyFill="1" applyBorder="1" applyAlignment="1" applyProtection="1">
      <alignment horizontal="center" vertical="center" wrapText="1"/>
      <protection locked="0"/>
    </xf>
    <xf numFmtId="0" fontId="23" fillId="65" borderId="10" xfId="2289" applyFont="1" applyFill="1" applyBorder="1" applyAlignment="1" applyProtection="1">
      <alignment horizontal="center" vertical="center" textRotation="90" wrapText="1"/>
      <protection locked="0"/>
    </xf>
    <xf numFmtId="0" fontId="29" fillId="0" borderId="10" xfId="1803" applyFont="1" applyBorder="1" applyAlignment="1">
      <alignment horizontal="center" vertical="center" textRotation="90" wrapText="1"/>
      <protection/>
    </xf>
    <xf numFmtId="0" fontId="29" fillId="0" borderId="10" xfId="1803" applyFont="1" applyBorder="1" applyAlignment="1">
      <alignment horizontal="center" vertical="center" wrapText="1"/>
      <protection/>
    </xf>
    <xf numFmtId="49" fontId="29" fillId="0" borderId="10" xfId="1803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9" fillId="0" borderId="0" xfId="2276" applyFont="1" applyAlignment="1" applyProtection="1">
      <alignment horizontal="center" vertical="center" wrapText="1"/>
      <protection locked="0"/>
    </xf>
    <xf numFmtId="0" fontId="29" fillId="0" borderId="0" xfId="2276" applyFont="1" applyAlignment="1" applyProtection="1">
      <alignment horizontal="center" vertical="center"/>
      <protection locked="0"/>
    </xf>
    <xf numFmtId="0" fontId="24" fillId="65" borderId="10" xfId="2289" applyFont="1" applyFill="1" applyBorder="1" applyAlignment="1" applyProtection="1">
      <alignment horizontal="center" vertical="center" textRotation="90" wrapText="1"/>
      <protection locked="0"/>
    </xf>
    <xf numFmtId="0" fontId="38" fillId="0" borderId="0" xfId="2276" applyFont="1" applyBorder="1" applyAlignment="1" applyProtection="1">
      <alignment horizontal="center" vertical="center" wrapText="1"/>
      <protection locked="0"/>
    </xf>
    <xf numFmtId="0" fontId="21" fillId="0" borderId="0" xfId="2278" applyFont="1" applyFill="1" applyAlignment="1" applyProtection="1">
      <alignment horizontal="center"/>
      <protection locked="0"/>
    </xf>
    <xf numFmtId="0" fontId="62" fillId="0" borderId="0" xfId="1812" applyFont="1" applyAlignment="1">
      <alignment horizontal="center"/>
      <protection/>
    </xf>
    <xf numFmtId="0" fontId="37" fillId="0" borderId="0" xfId="1812" applyFont="1" applyAlignment="1">
      <alignment horizontal="center" vertical="center" wrapText="1"/>
      <protection/>
    </xf>
    <xf numFmtId="0" fontId="63" fillId="0" borderId="0" xfId="1812" applyFont="1" applyAlignment="1">
      <alignment horizontal="center" vertical="center" wrapText="1"/>
      <protection/>
    </xf>
  </cellXfs>
  <cellStyles count="2370">
    <cellStyle name="Normal" xfId="0"/>
    <cellStyle name="20% —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—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—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—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—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—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—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—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—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—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—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—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—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—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—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—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—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—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1 5" xfId="237"/>
    <cellStyle name="Акцент1 5 2" xfId="238"/>
    <cellStyle name="Акцент1 6" xfId="239"/>
    <cellStyle name="Акцент1 6 2" xfId="240"/>
    <cellStyle name="Акцент1 7" xfId="241"/>
    <cellStyle name="Акцент1 7 2" xfId="242"/>
    <cellStyle name="Акцент1 8" xfId="243"/>
    <cellStyle name="Акцент2" xfId="244"/>
    <cellStyle name="Акцент2 2" xfId="245"/>
    <cellStyle name="Акцент2 3" xfId="246"/>
    <cellStyle name="Акцент2 4" xfId="247"/>
    <cellStyle name="Акцент2 5" xfId="248"/>
    <cellStyle name="Акцент2 5 2" xfId="249"/>
    <cellStyle name="Акцент2 6" xfId="250"/>
    <cellStyle name="Акцент2 6 2" xfId="251"/>
    <cellStyle name="Акцент2 7" xfId="252"/>
    <cellStyle name="Акцент2 7 2" xfId="253"/>
    <cellStyle name="Акцент2 8" xfId="254"/>
    <cellStyle name="Акцент3" xfId="255"/>
    <cellStyle name="Акцент3 2" xfId="256"/>
    <cellStyle name="Акцент3 3" xfId="257"/>
    <cellStyle name="Акцент3 4" xfId="258"/>
    <cellStyle name="Акцент3 5" xfId="259"/>
    <cellStyle name="Акцент3 5 2" xfId="260"/>
    <cellStyle name="Акцент3 6" xfId="261"/>
    <cellStyle name="Акцент3 6 2" xfId="262"/>
    <cellStyle name="Акцент3 7" xfId="263"/>
    <cellStyle name="Акцент3 7 2" xfId="264"/>
    <cellStyle name="Акцент3 8" xfId="265"/>
    <cellStyle name="Акцент4" xfId="266"/>
    <cellStyle name="Акцент4 2" xfId="267"/>
    <cellStyle name="Акцент4 3" xfId="268"/>
    <cellStyle name="Акцент4 4" xfId="269"/>
    <cellStyle name="Акцент4 5" xfId="270"/>
    <cellStyle name="Акцент4 5 2" xfId="271"/>
    <cellStyle name="Акцент4 6" xfId="272"/>
    <cellStyle name="Акцент4 6 2" xfId="273"/>
    <cellStyle name="Акцент4 7" xfId="274"/>
    <cellStyle name="Акцент4 7 2" xfId="275"/>
    <cellStyle name="Акцент4 8" xfId="276"/>
    <cellStyle name="Акцент5" xfId="277"/>
    <cellStyle name="Акцент5 2" xfId="278"/>
    <cellStyle name="Акцент5 3" xfId="279"/>
    <cellStyle name="Акцент5 4" xfId="280"/>
    <cellStyle name="Акцент5 5" xfId="281"/>
    <cellStyle name="Акцент5 5 2" xfId="282"/>
    <cellStyle name="Акцент5 6" xfId="283"/>
    <cellStyle name="Акцент5 6 2" xfId="284"/>
    <cellStyle name="Акцент5 7" xfId="285"/>
    <cellStyle name="Акцент5 7 2" xfId="286"/>
    <cellStyle name="Акцент5 8" xfId="287"/>
    <cellStyle name="Акцент6" xfId="288"/>
    <cellStyle name="Акцент6 2" xfId="289"/>
    <cellStyle name="Акцент6 3" xfId="290"/>
    <cellStyle name="Акцент6 4" xfId="291"/>
    <cellStyle name="Акцент6 5" xfId="292"/>
    <cellStyle name="Акцент6 5 2" xfId="293"/>
    <cellStyle name="Акцент6 6" xfId="294"/>
    <cellStyle name="Акцент6 6 2" xfId="295"/>
    <cellStyle name="Акцент6 7" xfId="296"/>
    <cellStyle name="Акцент6 7 2" xfId="297"/>
    <cellStyle name="Акцент6 8" xfId="298"/>
    <cellStyle name="Ввод " xfId="299"/>
    <cellStyle name="Ввод  2" xfId="300"/>
    <cellStyle name="Ввод  3" xfId="301"/>
    <cellStyle name="Ввод  4" xfId="302"/>
    <cellStyle name="Ввод  5" xfId="303"/>
    <cellStyle name="Ввод  5 2" xfId="304"/>
    <cellStyle name="Ввод  6" xfId="305"/>
    <cellStyle name="Ввод  6 2" xfId="306"/>
    <cellStyle name="Ввод  7" xfId="307"/>
    <cellStyle name="Ввод  7 2" xfId="308"/>
    <cellStyle name="Ввод  8" xfId="309"/>
    <cellStyle name="Вывод" xfId="310"/>
    <cellStyle name="Вывод 2" xfId="311"/>
    <cellStyle name="Вывод 3" xfId="312"/>
    <cellStyle name="Вывод 4" xfId="313"/>
    <cellStyle name="Вывод 5" xfId="314"/>
    <cellStyle name="Вывод 5 2" xfId="315"/>
    <cellStyle name="Вывод 6" xfId="316"/>
    <cellStyle name="Вывод 6 2" xfId="317"/>
    <cellStyle name="Вывод 7" xfId="318"/>
    <cellStyle name="Вывод 7 2" xfId="319"/>
    <cellStyle name="Вывод 8" xfId="320"/>
    <cellStyle name="Вычисление" xfId="321"/>
    <cellStyle name="Вычисление 2" xfId="322"/>
    <cellStyle name="Вычисление 3" xfId="323"/>
    <cellStyle name="Вычисление 4" xfId="324"/>
    <cellStyle name="Вычисление 5" xfId="325"/>
    <cellStyle name="Вычисление 5 2" xfId="326"/>
    <cellStyle name="Вычисление 6" xfId="327"/>
    <cellStyle name="Вычисление 6 2" xfId="328"/>
    <cellStyle name="Вычисление 7" xfId="329"/>
    <cellStyle name="Вычисление 7 2" xfId="330"/>
    <cellStyle name="Вычисление 8" xfId="331"/>
    <cellStyle name="Currency" xfId="332"/>
    <cellStyle name="Currency [0]" xfId="333"/>
    <cellStyle name="Денежный 10" xfId="334"/>
    <cellStyle name="Денежный 10 2" xfId="335"/>
    <cellStyle name="Денежный 10 2 2" xfId="336"/>
    <cellStyle name="Денежный 10 2 2 2" xfId="337"/>
    <cellStyle name="Денежный 10 2 2 2 10" xfId="338"/>
    <cellStyle name="Денежный 10 2 2 2 11" xfId="339"/>
    <cellStyle name="Денежный 10 2 2 2 12" xfId="340"/>
    <cellStyle name="Денежный 10 2 2 2 2" xfId="341"/>
    <cellStyle name="Денежный 10 2 2 2 2 10" xfId="342"/>
    <cellStyle name="Денежный 10 2 2 2 2 11" xfId="343"/>
    <cellStyle name="Денежный 10 2 2 2 2 12" xfId="344"/>
    <cellStyle name="Денежный 10 2 2 2 2 2" xfId="345"/>
    <cellStyle name="Денежный 10 2 2 2 2 2 10" xfId="346"/>
    <cellStyle name="Денежный 10 2 2 2 2 2 2" xfId="347"/>
    <cellStyle name="Денежный 10 2 2 2 2 2 2 2" xfId="348"/>
    <cellStyle name="Денежный 10 2 2 2 2 2 2 2 2" xfId="349"/>
    <cellStyle name="Денежный 10 2 2 2 2 2 2 2 3" xfId="350"/>
    <cellStyle name="Денежный 10 2 2 2 2 2 2 2 4" xfId="351"/>
    <cellStyle name="Денежный 10 2 2 2 2 2 2 2 5" xfId="352"/>
    <cellStyle name="Денежный 10 2 2 2 2 2 2 2 6" xfId="353"/>
    <cellStyle name="Денежный 10 2 2 2 2 2 2 2 7" xfId="354"/>
    <cellStyle name="Денежный 10 2 2 2 2 2 2 2 8" xfId="355"/>
    <cellStyle name="Денежный 10 2 2 2 2 2 2 3" xfId="356"/>
    <cellStyle name="Денежный 10 2 2 2 2 2 2 4" xfId="357"/>
    <cellStyle name="Денежный 10 2 2 2 2 2 2 5" xfId="358"/>
    <cellStyle name="Денежный 10 2 2 2 2 2 2 6" xfId="359"/>
    <cellStyle name="Денежный 10 2 2 2 2 2 2 7" xfId="360"/>
    <cellStyle name="Денежный 10 2 2 2 2 2 2 8" xfId="361"/>
    <cellStyle name="Денежный 10 2 2 2 2 2 3" xfId="362"/>
    <cellStyle name="Денежный 10 2 2 2 2 2 4" xfId="363"/>
    <cellStyle name="Денежный 10 2 2 2 2 2 5" xfId="364"/>
    <cellStyle name="Денежный 10 2 2 2 2 2 6" xfId="365"/>
    <cellStyle name="Денежный 10 2 2 2 2 2 7" xfId="366"/>
    <cellStyle name="Денежный 10 2 2 2 2 2 8" xfId="367"/>
    <cellStyle name="Денежный 10 2 2 2 2 2 9" xfId="368"/>
    <cellStyle name="Денежный 10 2 2 2 2 3" xfId="369"/>
    <cellStyle name="Денежный 10 2 2 2 2 4" xfId="370"/>
    <cellStyle name="Денежный 10 2 2 2 2 5" xfId="371"/>
    <cellStyle name="Денежный 10 2 2 2 2 5 2" xfId="372"/>
    <cellStyle name="Денежный 10 2 2 2 2 5 2 2" xfId="373"/>
    <cellStyle name="Денежный 10 2 2 2 2 5 2 3" xfId="374"/>
    <cellStyle name="Денежный 10 2 2 2 2 5 2 4" xfId="375"/>
    <cellStyle name="Денежный 10 2 2 2 2 5 2 5" xfId="376"/>
    <cellStyle name="Денежный 10 2 2 2 2 5 2 6" xfId="377"/>
    <cellStyle name="Денежный 10 2 2 2 2 5 2 7" xfId="378"/>
    <cellStyle name="Денежный 10 2 2 2 2 5 2 8" xfId="379"/>
    <cellStyle name="Денежный 10 2 2 2 2 5 3" xfId="380"/>
    <cellStyle name="Денежный 10 2 2 2 2 5 4" xfId="381"/>
    <cellStyle name="Денежный 10 2 2 2 2 5 5" xfId="382"/>
    <cellStyle name="Денежный 10 2 2 2 2 5 6" xfId="383"/>
    <cellStyle name="Денежный 10 2 2 2 2 5 7" xfId="384"/>
    <cellStyle name="Денежный 10 2 2 2 2 5 8" xfId="385"/>
    <cellStyle name="Денежный 10 2 2 2 2 6" xfId="386"/>
    <cellStyle name="Денежный 10 2 2 2 2 7" xfId="387"/>
    <cellStyle name="Денежный 10 2 2 2 2 8" xfId="388"/>
    <cellStyle name="Денежный 10 2 2 2 2 9" xfId="389"/>
    <cellStyle name="Денежный 10 2 2 2 3" xfId="390"/>
    <cellStyle name="Денежный 10 2 2 2 3 10" xfId="391"/>
    <cellStyle name="Денежный 10 2 2 2 3 2" xfId="392"/>
    <cellStyle name="Денежный 10 2 2 2 3 2 2" xfId="393"/>
    <cellStyle name="Денежный 10 2 2 2 3 2 2 2" xfId="394"/>
    <cellStyle name="Денежный 10 2 2 2 3 2 2 3" xfId="395"/>
    <cellStyle name="Денежный 10 2 2 2 3 2 2 4" xfId="396"/>
    <cellStyle name="Денежный 10 2 2 2 3 2 2 5" xfId="397"/>
    <cellStyle name="Денежный 10 2 2 2 3 2 2 6" xfId="398"/>
    <cellStyle name="Денежный 10 2 2 2 3 2 2 7" xfId="399"/>
    <cellStyle name="Денежный 10 2 2 2 3 2 2 8" xfId="400"/>
    <cellStyle name="Денежный 10 2 2 2 3 2 3" xfId="401"/>
    <cellStyle name="Денежный 10 2 2 2 3 2 4" xfId="402"/>
    <cellStyle name="Денежный 10 2 2 2 3 2 5" xfId="403"/>
    <cellStyle name="Денежный 10 2 2 2 3 2 6" xfId="404"/>
    <cellStyle name="Денежный 10 2 2 2 3 2 7" xfId="405"/>
    <cellStyle name="Денежный 10 2 2 2 3 2 8" xfId="406"/>
    <cellStyle name="Денежный 10 2 2 2 3 3" xfId="407"/>
    <cellStyle name="Денежный 10 2 2 2 3 4" xfId="408"/>
    <cellStyle name="Денежный 10 2 2 2 3 5" xfId="409"/>
    <cellStyle name="Денежный 10 2 2 2 3 6" xfId="410"/>
    <cellStyle name="Денежный 10 2 2 2 3 7" xfId="411"/>
    <cellStyle name="Денежный 10 2 2 2 3 8" xfId="412"/>
    <cellStyle name="Денежный 10 2 2 2 3 9" xfId="413"/>
    <cellStyle name="Денежный 10 2 2 2 4" xfId="414"/>
    <cellStyle name="Денежный 10 2 2 2 5" xfId="415"/>
    <cellStyle name="Денежный 10 2 2 2 5 2" xfId="416"/>
    <cellStyle name="Денежный 10 2 2 2 5 2 2" xfId="417"/>
    <cellStyle name="Денежный 10 2 2 2 5 2 3" xfId="418"/>
    <cellStyle name="Денежный 10 2 2 2 5 2 4" xfId="419"/>
    <cellStyle name="Денежный 10 2 2 2 5 2 5" xfId="420"/>
    <cellStyle name="Денежный 10 2 2 2 5 2 6" xfId="421"/>
    <cellStyle name="Денежный 10 2 2 2 5 2 7" xfId="422"/>
    <cellStyle name="Денежный 10 2 2 2 5 2 8" xfId="423"/>
    <cellStyle name="Денежный 10 2 2 2 5 3" xfId="424"/>
    <cellStyle name="Денежный 10 2 2 2 5 4" xfId="425"/>
    <cellStyle name="Денежный 10 2 2 2 5 5" xfId="426"/>
    <cellStyle name="Денежный 10 2 2 2 5 6" xfId="427"/>
    <cellStyle name="Денежный 10 2 2 2 5 7" xfId="428"/>
    <cellStyle name="Денежный 10 2 2 2 5 8" xfId="429"/>
    <cellStyle name="Денежный 10 2 2 2 6" xfId="430"/>
    <cellStyle name="Денежный 10 2 2 2 7" xfId="431"/>
    <cellStyle name="Денежный 10 2 2 2 8" xfId="432"/>
    <cellStyle name="Денежный 10 2 2 2 9" xfId="433"/>
    <cellStyle name="Денежный 10 2 3" xfId="434"/>
    <cellStyle name="Денежный 10 2 3 2" xfId="435"/>
    <cellStyle name="Денежный 10 2 3 2 2" xfId="436"/>
    <cellStyle name="Денежный 10 2 3 3" xfId="437"/>
    <cellStyle name="Денежный 10 2 3 3 2" xfId="438"/>
    <cellStyle name="Денежный 10 2 3 3 2 2" xfId="439"/>
    <cellStyle name="Денежный 10 2 3 3 2 2 10" xfId="440"/>
    <cellStyle name="Денежный 10 2 3 3 2 2 11" xfId="441"/>
    <cellStyle name="Денежный 10 2 3 3 2 2 12" xfId="442"/>
    <cellStyle name="Денежный 10 2 3 3 2 2 13" xfId="443"/>
    <cellStyle name="Денежный 10 2 3 3 2 2 2" xfId="444"/>
    <cellStyle name="Денежный 10 2 3 3 2 2 3" xfId="445"/>
    <cellStyle name="Денежный 10 2 3 3 2 2 3 10" xfId="446"/>
    <cellStyle name="Денежный 10 2 3 3 2 2 3 2" xfId="447"/>
    <cellStyle name="Денежный 10 2 3 3 2 2 3 2 2" xfId="448"/>
    <cellStyle name="Денежный 10 2 3 3 2 2 3 2 2 2" xfId="449"/>
    <cellStyle name="Денежный 10 2 3 3 2 2 3 2 2 3" xfId="450"/>
    <cellStyle name="Денежный 10 2 3 3 2 2 3 2 2 4" xfId="451"/>
    <cellStyle name="Денежный 10 2 3 3 2 2 3 2 2 5" xfId="452"/>
    <cellStyle name="Денежный 10 2 3 3 2 2 3 2 2 6" xfId="453"/>
    <cellStyle name="Денежный 10 2 3 3 2 2 3 2 2 7" xfId="454"/>
    <cellStyle name="Денежный 10 2 3 3 2 2 3 2 2 8" xfId="455"/>
    <cellStyle name="Денежный 10 2 3 3 2 2 3 2 3" xfId="456"/>
    <cellStyle name="Денежный 10 2 3 3 2 2 3 2 4" xfId="457"/>
    <cellStyle name="Денежный 10 2 3 3 2 2 3 2 5" xfId="458"/>
    <cellStyle name="Денежный 10 2 3 3 2 2 3 2 6" xfId="459"/>
    <cellStyle name="Денежный 10 2 3 3 2 2 3 2 7" xfId="460"/>
    <cellStyle name="Денежный 10 2 3 3 2 2 3 2 8" xfId="461"/>
    <cellStyle name="Денежный 10 2 3 3 2 2 3 3" xfId="462"/>
    <cellStyle name="Денежный 10 2 3 3 2 2 3 4" xfId="463"/>
    <cellStyle name="Денежный 10 2 3 3 2 2 3 5" xfId="464"/>
    <cellStyle name="Денежный 10 2 3 3 2 2 3 6" xfId="465"/>
    <cellStyle name="Денежный 10 2 3 3 2 2 3 7" xfId="466"/>
    <cellStyle name="Денежный 10 2 3 3 2 2 3 8" xfId="467"/>
    <cellStyle name="Денежный 10 2 3 3 2 2 3 9" xfId="468"/>
    <cellStyle name="Денежный 10 2 3 3 2 2 4" xfId="469"/>
    <cellStyle name="Денежный 10 2 3 3 2 2 5" xfId="470"/>
    <cellStyle name="Денежный 10 2 3 3 2 2 6" xfId="471"/>
    <cellStyle name="Денежный 10 2 3 3 2 2 6 2" xfId="472"/>
    <cellStyle name="Денежный 10 2 3 3 2 2 6 2 2" xfId="473"/>
    <cellStyle name="Денежный 10 2 3 3 2 2 6 2 3" xfId="474"/>
    <cellStyle name="Денежный 10 2 3 3 2 2 6 2 4" xfId="475"/>
    <cellStyle name="Денежный 10 2 3 3 2 2 6 2 5" xfId="476"/>
    <cellStyle name="Денежный 10 2 3 3 2 2 6 2 6" xfId="477"/>
    <cellStyle name="Денежный 10 2 3 3 2 2 6 2 7" xfId="478"/>
    <cellStyle name="Денежный 10 2 3 3 2 2 6 2 8" xfId="479"/>
    <cellStyle name="Денежный 10 2 3 3 2 2 6 3" xfId="480"/>
    <cellStyle name="Денежный 10 2 3 3 2 2 6 4" xfId="481"/>
    <cellStyle name="Денежный 10 2 3 3 2 2 6 5" xfId="482"/>
    <cellStyle name="Денежный 10 2 3 3 2 2 6 6" xfId="483"/>
    <cellStyle name="Денежный 10 2 3 3 2 2 6 7" xfId="484"/>
    <cellStyle name="Денежный 10 2 3 3 2 2 6 8" xfId="485"/>
    <cellStyle name="Денежный 10 2 3 3 2 2 7" xfId="486"/>
    <cellStyle name="Денежный 10 2 3 3 2 2 8" xfId="487"/>
    <cellStyle name="Денежный 10 2 3 3 2 2 9" xfId="488"/>
    <cellStyle name="Денежный 10 2 4" xfId="489"/>
    <cellStyle name="Денежный 10 2 4 2" xfId="490"/>
    <cellStyle name="Денежный 10 2 4 3" xfId="491"/>
    <cellStyle name="Денежный 10 2 4 4" xfId="492"/>
    <cellStyle name="Денежный 10 2 5" xfId="493"/>
    <cellStyle name="Денежный 10 2 6" xfId="494"/>
    <cellStyle name="Денежный 10 2 7" xfId="495"/>
    <cellStyle name="Денежный 10 3" xfId="496"/>
    <cellStyle name="Денежный 10 3 2" xfId="497"/>
    <cellStyle name="Денежный 10 3 3" xfId="498"/>
    <cellStyle name="Денежный 10 4" xfId="499"/>
    <cellStyle name="Денежный 10 4 2" xfId="500"/>
    <cellStyle name="Денежный 10 4 3" xfId="501"/>
    <cellStyle name="Денежный 10 5" xfId="502"/>
    <cellStyle name="Денежный 10 5 2" xfId="503"/>
    <cellStyle name="Денежный 10 5 3" xfId="504"/>
    <cellStyle name="Денежный 10 6" xfId="505"/>
    <cellStyle name="Денежный 101" xfId="506"/>
    <cellStyle name="Денежный 11" xfId="507"/>
    <cellStyle name="Денежный 11 10" xfId="508"/>
    <cellStyle name="Денежный 11 11" xfId="509"/>
    <cellStyle name="Денежный 11 11 2" xfId="510"/>
    <cellStyle name="Денежный 11 11 3" xfId="511"/>
    <cellStyle name="Денежный 11 12" xfId="512"/>
    <cellStyle name="Денежный 11 13" xfId="513"/>
    <cellStyle name="Денежный 11 14" xfId="514"/>
    <cellStyle name="Денежный 11 2" xfId="515"/>
    <cellStyle name="Денежный 11 2 2" xfId="516"/>
    <cellStyle name="Денежный 11 2 2 2" xfId="517"/>
    <cellStyle name="Денежный 11 2 2 3" xfId="518"/>
    <cellStyle name="Денежный 11 2 3" xfId="519"/>
    <cellStyle name="Денежный 11 3" xfId="520"/>
    <cellStyle name="Денежный 11 4" xfId="521"/>
    <cellStyle name="Денежный 11 5" xfId="522"/>
    <cellStyle name="Денежный 11 6" xfId="523"/>
    <cellStyle name="Денежный 11 7" xfId="524"/>
    <cellStyle name="Денежный 11 8" xfId="525"/>
    <cellStyle name="Денежный 11 9" xfId="526"/>
    <cellStyle name="Денежный 11 9 12" xfId="527"/>
    <cellStyle name="Денежный 11 9 2" xfId="528"/>
    <cellStyle name="Денежный 11 9 3" xfId="529"/>
    <cellStyle name="Денежный 11 9 4" xfId="530"/>
    <cellStyle name="Денежный 11 9 5" xfId="531"/>
    <cellStyle name="Денежный 11 9 6" xfId="532"/>
    <cellStyle name="Денежный 11 9 7" xfId="533"/>
    <cellStyle name="Денежный 11 9 8" xfId="534"/>
    <cellStyle name="Денежный 11 9 9" xfId="535"/>
    <cellStyle name="Денежный 12" xfId="536"/>
    <cellStyle name="Денежный 12 10" xfId="537"/>
    <cellStyle name="Денежный 12 11" xfId="538"/>
    <cellStyle name="Денежный 12 12" xfId="539"/>
    <cellStyle name="Денежный 12 12 10" xfId="540"/>
    <cellStyle name="Денежный 12 12 10 2" xfId="541"/>
    <cellStyle name="Денежный 12 12 10 3" xfId="542"/>
    <cellStyle name="Денежный 12 12 10 3 10" xfId="543"/>
    <cellStyle name="Денежный 12 12 10 3 11" xfId="544"/>
    <cellStyle name="Денежный 12 12 10 3 12" xfId="545"/>
    <cellStyle name="Денежный 12 12 10 3 2" xfId="546"/>
    <cellStyle name="Денежный 12 12 10 3 2 10" xfId="547"/>
    <cellStyle name="Денежный 12 12 10 3 2 11" xfId="548"/>
    <cellStyle name="Денежный 12 12 10 3 2 12" xfId="549"/>
    <cellStyle name="Денежный 12 12 10 3 2 2" xfId="550"/>
    <cellStyle name="Денежный 12 12 10 3 2 2 10" xfId="551"/>
    <cellStyle name="Денежный 12 12 10 3 2 2 2" xfId="552"/>
    <cellStyle name="Денежный 12 12 10 3 2 2 2 2" xfId="553"/>
    <cellStyle name="Денежный 12 12 10 3 2 2 2 2 2" xfId="554"/>
    <cellStyle name="Денежный 12 12 10 3 2 2 2 2 3" xfId="555"/>
    <cellStyle name="Денежный 12 12 10 3 2 2 2 2 4" xfId="556"/>
    <cellStyle name="Денежный 12 12 10 3 2 2 2 2 5" xfId="557"/>
    <cellStyle name="Денежный 12 12 10 3 2 2 2 2 6" xfId="558"/>
    <cellStyle name="Денежный 12 12 10 3 2 2 2 2 7" xfId="559"/>
    <cellStyle name="Денежный 12 12 10 3 2 2 2 2 8" xfId="560"/>
    <cellStyle name="Денежный 12 12 10 3 2 2 2 3" xfId="561"/>
    <cellStyle name="Денежный 12 12 10 3 2 2 2 4" xfId="562"/>
    <cellStyle name="Денежный 12 12 10 3 2 2 2 5" xfId="563"/>
    <cellStyle name="Денежный 12 12 10 3 2 2 2 6" xfId="564"/>
    <cellStyle name="Денежный 12 12 10 3 2 2 2 7" xfId="565"/>
    <cellStyle name="Денежный 12 12 10 3 2 2 2 8" xfId="566"/>
    <cellStyle name="Денежный 12 12 10 3 2 2 3" xfId="567"/>
    <cellStyle name="Денежный 12 12 10 3 2 2 4" xfId="568"/>
    <cellStyle name="Денежный 12 12 10 3 2 2 5" xfId="569"/>
    <cellStyle name="Денежный 12 12 10 3 2 2 6" xfId="570"/>
    <cellStyle name="Денежный 12 12 10 3 2 2 7" xfId="571"/>
    <cellStyle name="Денежный 12 12 10 3 2 2 8" xfId="572"/>
    <cellStyle name="Денежный 12 12 10 3 2 2 9" xfId="573"/>
    <cellStyle name="Денежный 12 12 10 3 2 3" xfId="574"/>
    <cellStyle name="Денежный 12 12 10 3 2 4" xfId="575"/>
    <cellStyle name="Денежный 12 12 10 3 2 5" xfId="576"/>
    <cellStyle name="Денежный 12 12 10 3 2 5 2" xfId="577"/>
    <cellStyle name="Денежный 12 12 10 3 2 5 2 2" xfId="578"/>
    <cellStyle name="Денежный 12 12 10 3 2 5 2 3" xfId="579"/>
    <cellStyle name="Денежный 12 12 10 3 2 5 2 4" xfId="580"/>
    <cellStyle name="Денежный 12 12 10 3 2 5 2 5" xfId="581"/>
    <cellStyle name="Денежный 12 12 10 3 2 5 2 6" xfId="582"/>
    <cellStyle name="Денежный 12 12 10 3 2 5 2 7" xfId="583"/>
    <cellStyle name="Денежный 12 12 10 3 2 5 2 8" xfId="584"/>
    <cellStyle name="Денежный 12 12 10 3 2 5 3" xfId="585"/>
    <cellStyle name="Денежный 12 12 10 3 2 5 4" xfId="586"/>
    <cellStyle name="Денежный 12 12 10 3 2 5 5" xfId="587"/>
    <cellStyle name="Денежный 12 12 10 3 2 5 6" xfId="588"/>
    <cellStyle name="Денежный 12 12 10 3 2 5 7" xfId="589"/>
    <cellStyle name="Денежный 12 12 10 3 2 5 8" xfId="590"/>
    <cellStyle name="Денежный 12 12 10 3 2 6" xfId="591"/>
    <cellStyle name="Денежный 12 12 10 3 2 7" xfId="592"/>
    <cellStyle name="Денежный 12 12 10 3 2 8" xfId="593"/>
    <cellStyle name="Денежный 12 12 10 3 2 9" xfId="594"/>
    <cellStyle name="Денежный 12 12 10 3 3" xfId="595"/>
    <cellStyle name="Денежный 12 12 10 3 3 10" xfId="596"/>
    <cellStyle name="Денежный 12 12 10 3 3 2" xfId="597"/>
    <cellStyle name="Денежный 12 12 10 3 3 2 2" xfId="598"/>
    <cellStyle name="Денежный 12 12 10 3 3 2 2 2" xfId="599"/>
    <cellStyle name="Денежный 12 12 10 3 3 2 2 3" xfId="600"/>
    <cellStyle name="Денежный 12 12 10 3 3 2 2 4" xfId="601"/>
    <cellStyle name="Денежный 12 12 10 3 3 2 2 5" xfId="602"/>
    <cellStyle name="Денежный 12 12 10 3 3 2 2 6" xfId="603"/>
    <cellStyle name="Денежный 12 12 10 3 3 2 2 7" xfId="604"/>
    <cellStyle name="Денежный 12 12 10 3 3 2 2 8" xfId="605"/>
    <cellStyle name="Денежный 12 12 10 3 3 2 3" xfId="606"/>
    <cellStyle name="Денежный 12 12 10 3 3 2 4" xfId="607"/>
    <cellStyle name="Денежный 12 12 10 3 3 2 5" xfId="608"/>
    <cellStyle name="Денежный 12 12 10 3 3 2 6" xfId="609"/>
    <cellStyle name="Денежный 12 12 10 3 3 2 7" xfId="610"/>
    <cellStyle name="Денежный 12 12 10 3 3 2 8" xfId="611"/>
    <cellStyle name="Денежный 12 12 10 3 3 3" xfId="612"/>
    <cellStyle name="Денежный 12 12 10 3 3 4" xfId="613"/>
    <cellStyle name="Денежный 12 12 10 3 3 5" xfId="614"/>
    <cellStyle name="Денежный 12 12 10 3 3 6" xfId="615"/>
    <cellStyle name="Денежный 12 12 10 3 3 7" xfId="616"/>
    <cellStyle name="Денежный 12 12 10 3 3 8" xfId="617"/>
    <cellStyle name="Денежный 12 12 10 3 3 9" xfId="618"/>
    <cellStyle name="Денежный 12 12 10 3 4" xfId="619"/>
    <cellStyle name="Денежный 12 12 10 3 5" xfId="620"/>
    <cellStyle name="Денежный 12 12 10 3 5 2" xfId="621"/>
    <cellStyle name="Денежный 12 12 10 3 5 2 2" xfId="622"/>
    <cellStyle name="Денежный 12 12 10 3 5 2 3" xfId="623"/>
    <cellStyle name="Денежный 12 12 10 3 5 2 4" xfId="624"/>
    <cellStyle name="Денежный 12 12 10 3 5 2 5" xfId="625"/>
    <cellStyle name="Денежный 12 12 10 3 5 2 6" xfId="626"/>
    <cellStyle name="Денежный 12 12 10 3 5 2 7" xfId="627"/>
    <cellStyle name="Денежный 12 12 10 3 5 2 8" xfId="628"/>
    <cellStyle name="Денежный 12 12 10 3 5 3" xfId="629"/>
    <cellStyle name="Денежный 12 12 10 3 5 4" xfId="630"/>
    <cellStyle name="Денежный 12 12 10 3 5 5" xfId="631"/>
    <cellStyle name="Денежный 12 12 10 3 5 6" xfId="632"/>
    <cellStyle name="Денежный 12 12 10 3 5 7" xfId="633"/>
    <cellStyle name="Денежный 12 12 10 3 5 8" xfId="634"/>
    <cellStyle name="Денежный 12 12 10 3 6" xfId="635"/>
    <cellStyle name="Денежный 12 12 10 3 7" xfId="636"/>
    <cellStyle name="Денежный 12 12 10 3 8" xfId="637"/>
    <cellStyle name="Денежный 12 12 10 3 9" xfId="638"/>
    <cellStyle name="Денежный 12 12 10 4" xfId="639"/>
    <cellStyle name="Денежный 12 12 11" xfId="640"/>
    <cellStyle name="Денежный 12 12 11 10" xfId="641"/>
    <cellStyle name="Денежный 12 12 11 11" xfId="642"/>
    <cellStyle name="Денежный 12 12 11 12" xfId="643"/>
    <cellStyle name="Денежный 12 12 11 2" xfId="644"/>
    <cellStyle name="Денежный 12 12 11 2 10" xfId="645"/>
    <cellStyle name="Денежный 12 12 11 2 11" xfId="646"/>
    <cellStyle name="Денежный 12 12 11 2 12" xfId="647"/>
    <cellStyle name="Денежный 12 12 11 2 2" xfId="648"/>
    <cellStyle name="Денежный 12 12 11 2 2 10" xfId="649"/>
    <cellStyle name="Денежный 12 12 11 2 2 2" xfId="650"/>
    <cellStyle name="Денежный 12 12 11 2 2 2 2" xfId="651"/>
    <cellStyle name="Денежный 12 12 11 2 2 2 2 2" xfId="652"/>
    <cellStyle name="Денежный 12 12 11 2 2 2 2 3" xfId="653"/>
    <cellStyle name="Денежный 12 12 11 2 2 2 2 4" xfId="654"/>
    <cellStyle name="Денежный 12 12 11 2 2 2 2 5" xfId="655"/>
    <cellStyle name="Денежный 12 12 11 2 2 2 2 6" xfId="656"/>
    <cellStyle name="Денежный 12 12 11 2 2 2 2 7" xfId="657"/>
    <cellStyle name="Денежный 12 12 11 2 2 2 2 8" xfId="658"/>
    <cellStyle name="Денежный 12 12 11 2 2 2 3" xfId="659"/>
    <cellStyle name="Денежный 12 12 11 2 2 2 4" xfId="660"/>
    <cellStyle name="Денежный 12 12 11 2 2 2 5" xfId="661"/>
    <cellStyle name="Денежный 12 12 11 2 2 2 6" xfId="662"/>
    <cellStyle name="Денежный 12 12 11 2 2 2 7" xfId="663"/>
    <cellStyle name="Денежный 12 12 11 2 2 2 8" xfId="664"/>
    <cellStyle name="Денежный 12 12 11 2 2 3" xfId="665"/>
    <cellStyle name="Денежный 12 12 11 2 2 4" xfId="666"/>
    <cellStyle name="Денежный 12 12 11 2 2 5" xfId="667"/>
    <cellStyle name="Денежный 12 12 11 2 2 6" xfId="668"/>
    <cellStyle name="Денежный 12 12 11 2 2 7" xfId="669"/>
    <cellStyle name="Денежный 12 12 11 2 2 8" xfId="670"/>
    <cellStyle name="Денежный 12 12 11 2 2 9" xfId="671"/>
    <cellStyle name="Денежный 12 12 11 2 3" xfId="672"/>
    <cellStyle name="Денежный 12 12 11 2 4" xfId="673"/>
    <cellStyle name="Денежный 12 12 11 2 5" xfId="674"/>
    <cellStyle name="Денежный 12 12 11 2 5 2" xfId="675"/>
    <cellStyle name="Денежный 12 12 11 2 5 2 2" xfId="676"/>
    <cellStyle name="Денежный 12 12 11 2 5 2 3" xfId="677"/>
    <cellStyle name="Денежный 12 12 11 2 5 2 4" xfId="678"/>
    <cellStyle name="Денежный 12 12 11 2 5 2 5" xfId="679"/>
    <cellStyle name="Денежный 12 12 11 2 5 2 6" xfId="680"/>
    <cellStyle name="Денежный 12 12 11 2 5 2 7" xfId="681"/>
    <cellStyle name="Денежный 12 12 11 2 5 2 8" xfId="682"/>
    <cellStyle name="Денежный 12 12 11 2 5 3" xfId="683"/>
    <cellStyle name="Денежный 12 12 11 2 5 4" xfId="684"/>
    <cellStyle name="Денежный 12 12 11 2 5 5" xfId="685"/>
    <cellStyle name="Денежный 12 12 11 2 5 6" xfId="686"/>
    <cellStyle name="Денежный 12 12 11 2 5 7" xfId="687"/>
    <cellStyle name="Денежный 12 12 11 2 5 8" xfId="688"/>
    <cellStyle name="Денежный 12 12 11 2 6" xfId="689"/>
    <cellStyle name="Денежный 12 12 11 2 7" xfId="690"/>
    <cellStyle name="Денежный 12 12 11 2 8" xfId="691"/>
    <cellStyle name="Денежный 12 12 11 2 9" xfId="692"/>
    <cellStyle name="Денежный 12 12 11 3" xfId="693"/>
    <cellStyle name="Денежный 12 12 11 3 10" xfId="694"/>
    <cellStyle name="Денежный 12 12 11 3 2" xfId="695"/>
    <cellStyle name="Денежный 12 12 11 3 2 2" xfId="696"/>
    <cellStyle name="Денежный 12 12 11 3 2 2 2" xfId="697"/>
    <cellStyle name="Денежный 12 12 11 3 2 2 3" xfId="698"/>
    <cellStyle name="Денежный 12 12 11 3 2 2 4" xfId="699"/>
    <cellStyle name="Денежный 12 12 11 3 2 2 5" xfId="700"/>
    <cellStyle name="Денежный 12 12 11 3 2 2 6" xfId="701"/>
    <cellStyle name="Денежный 12 12 11 3 2 2 7" xfId="702"/>
    <cellStyle name="Денежный 12 12 11 3 2 2 8" xfId="703"/>
    <cellStyle name="Денежный 12 12 11 3 2 3" xfId="704"/>
    <cellStyle name="Денежный 12 12 11 3 2 4" xfId="705"/>
    <cellStyle name="Денежный 12 12 11 3 2 5" xfId="706"/>
    <cellStyle name="Денежный 12 12 11 3 2 6" xfId="707"/>
    <cellStyle name="Денежный 12 12 11 3 2 7" xfId="708"/>
    <cellStyle name="Денежный 12 12 11 3 2 8" xfId="709"/>
    <cellStyle name="Денежный 12 12 11 3 3" xfId="710"/>
    <cellStyle name="Денежный 12 12 11 3 4" xfId="711"/>
    <cellStyle name="Денежный 12 12 11 3 5" xfId="712"/>
    <cellStyle name="Денежный 12 12 11 3 6" xfId="713"/>
    <cellStyle name="Денежный 12 12 11 3 7" xfId="714"/>
    <cellStyle name="Денежный 12 12 11 3 8" xfId="715"/>
    <cellStyle name="Денежный 12 12 11 3 9" xfId="716"/>
    <cellStyle name="Денежный 12 12 11 4" xfId="717"/>
    <cellStyle name="Денежный 12 12 11 5" xfId="718"/>
    <cellStyle name="Денежный 12 12 11 5 2" xfId="719"/>
    <cellStyle name="Денежный 12 12 11 5 2 2" xfId="720"/>
    <cellStyle name="Денежный 12 12 11 5 2 3" xfId="721"/>
    <cellStyle name="Денежный 12 12 11 5 2 4" xfId="722"/>
    <cellStyle name="Денежный 12 12 11 5 2 5" xfId="723"/>
    <cellStyle name="Денежный 12 12 11 5 2 6" xfId="724"/>
    <cellStyle name="Денежный 12 12 11 5 2 7" xfId="725"/>
    <cellStyle name="Денежный 12 12 11 5 2 8" xfId="726"/>
    <cellStyle name="Денежный 12 12 11 5 3" xfId="727"/>
    <cellStyle name="Денежный 12 12 11 5 4" xfId="728"/>
    <cellStyle name="Денежный 12 12 11 5 5" xfId="729"/>
    <cellStyle name="Денежный 12 12 11 5 6" xfId="730"/>
    <cellStyle name="Денежный 12 12 11 5 7" xfId="731"/>
    <cellStyle name="Денежный 12 12 11 5 8" xfId="732"/>
    <cellStyle name="Денежный 12 12 11 6" xfId="733"/>
    <cellStyle name="Денежный 12 12 11 7" xfId="734"/>
    <cellStyle name="Денежный 12 12 11 8" xfId="735"/>
    <cellStyle name="Денежный 12 12 11 9" xfId="736"/>
    <cellStyle name="Денежный 12 12 12" xfId="737"/>
    <cellStyle name="Денежный 12 12 13" xfId="738"/>
    <cellStyle name="Денежный 12 12 13 10" xfId="739"/>
    <cellStyle name="Денежный 12 12 13 2" xfId="740"/>
    <cellStyle name="Денежный 12 12 13 2 2" xfId="741"/>
    <cellStyle name="Денежный 12 12 13 2 2 2" xfId="742"/>
    <cellStyle name="Денежный 12 12 13 2 2 3" xfId="743"/>
    <cellStyle name="Денежный 12 12 13 2 2 4" xfId="744"/>
    <cellStyle name="Денежный 12 12 13 2 2 5" xfId="745"/>
    <cellStyle name="Денежный 12 12 13 2 2 6" xfId="746"/>
    <cellStyle name="Денежный 12 12 13 2 2 7" xfId="747"/>
    <cellStyle name="Денежный 12 12 13 2 2 8" xfId="748"/>
    <cellStyle name="Денежный 12 12 13 2 3" xfId="749"/>
    <cellStyle name="Денежный 12 12 13 2 4" xfId="750"/>
    <cellStyle name="Денежный 12 12 13 2 5" xfId="751"/>
    <cellStyle name="Денежный 12 12 13 2 6" xfId="752"/>
    <cellStyle name="Денежный 12 12 13 2 7" xfId="753"/>
    <cellStyle name="Денежный 12 12 13 2 8" xfId="754"/>
    <cellStyle name="Денежный 12 12 13 3" xfId="755"/>
    <cellStyle name="Денежный 12 12 13 4" xfId="756"/>
    <cellStyle name="Денежный 12 12 13 5" xfId="757"/>
    <cellStyle name="Денежный 12 12 13 6" xfId="758"/>
    <cellStyle name="Денежный 12 12 13 7" xfId="759"/>
    <cellStyle name="Денежный 12 12 13 8" xfId="760"/>
    <cellStyle name="Денежный 12 12 13 9" xfId="761"/>
    <cellStyle name="Денежный 12 12 14" xfId="762"/>
    <cellStyle name="Денежный 12 12 15" xfId="763"/>
    <cellStyle name="Денежный 12 12 16" xfId="764"/>
    <cellStyle name="Денежный 12 12 16 2" xfId="765"/>
    <cellStyle name="Денежный 12 12 16 2 2" xfId="766"/>
    <cellStyle name="Денежный 12 12 16 2 3" xfId="767"/>
    <cellStyle name="Денежный 12 12 16 2 4" xfId="768"/>
    <cellStyle name="Денежный 12 12 16 2 5" xfId="769"/>
    <cellStyle name="Денежный 12 12 16 2 6" xfId="770"/>
    <cellStyle name="Денежный 12 12 16 2 7" xfId="771"/>
    <cellStyle name="Денежный 12 12 16 2 8" xfId="772"/>
    <cellStyle name="Денежный 12 12 16 3" xfId="773"/>
    <cellStyle name="Денежный 12 12 16 4" xfId="774"/>
    <cellStyle name="Денежный 12 12 16 5" xfId="775"/>
    <cellStyle name="Денежный 12 12 16 6" xfId="776"/>
    <cellStyle name="Денежный 12 12 16 7" xfId="777"/>
    <cellStyle name="Денежный 12 12 16 8" xfId="778"/>
    <cellStyle name="Денежный 12 12 17" xfId="779"/>
    <cellStyle name="Денежный 12 12 18" xfId="780"/>
    <cellStyle name="Денежный 12 12 19" xfId="781"/>
    <cellStyle name="Денежный 12 12 2" xfId="782"/>
    <cellStyle name="Денежный 12 12 2 2" xfId="783"/>
    <cellStyle name="Денежный 12 12 2 3" xfId="784"/>
    <cellStyle name="Денежный 12 12 2 4" xfId="785"/>
    <cellStyle name="Денежный 12 12 20" xfId="786"/>
    <cellStyle name="Денежный 12 12 21" xfId="787"/>
    <cellStyle name="Денежный 12 12 22" xfId="788"/>
    <cellStyle name="Денежный 12 12 23" xfId="789"/>
    <cellStyle name="Денежный 12 12 3" xfId="790"/>
    <cellStyle name="Денежный 12 12 3 2" xfId="791"/>
    <cellStyle name="Денежный 12 12 3 3" xfId="792"/>
    <cellStyle name="Денежный 12 12 3 4" xfId="793"/>
    <cellStyle name="Денежный 12 12 3 5" xfId="794"/>
    <cellStyle name="Денежный 12 12 3 6" xfId="795"/>
    <cellStyle name="Денежный 12 12 4" xfId="796"/>
    <cellStyle name="Денежный 12 12 5" xfId="797"/>
    <cellStyle name="Денежный 12 12 5 2" xfId="798"/>
    <cellStyle name="Денежный 12 12 5 4" xfId="799"/>
    <cellStyle name="Денежный 12 12 6" xfId="800"/>
    <cellStyle name="Денежный 12 12 7" xfId="801"/>
    <cellStyle name="Денежный 12 12 8" xfId="802"/>
    <cellStyle name="Денежный 12 12 9" xfId="803"/>
    <cellStyle name="Денежный 12 12_Мастер" xfId="804"/>
    <cellStyle name="Денежный 12 13" xfId="805"/>
    <cellStyle name="Денежный 12 14" xfId="806"/>
    <cellStyle name="Денежный 12 15" xfId="807"/>
    <cellStyle name="Денежный 12 16" xfId="808"/>
    <cellStyle name="Денежный 12 17" xfId="809"/>
    <cellStyle name="Денежный 12 18" xfId="810"/>
    <cellStyle name="Денежный 12 19" xfId="811"/>
    <cellStyle name="Денежный 12 2" xfId="812"/>
    <cellStyle name="Денежный 12 2 2" xfId="813"/>
    <cellStyle name="Денежный 12 2 3" xfId="814"/>
    <cellStyle name="Денежный 12 20" xfId="815"/>
    <cellStyle name="Денежный 12 21" xfId="816"/>
    <cellStyle name="Денежный 12 3" xfId="817"/>
    <cellStyle name="Денежный 12 3 2" xfId="818"/>
    <cellStyle name="Денежный 12 4" xfId="819"/>
    <cellStyle name="Денежный 12 5" xfId="820"/>
    <cellStyle name="Денежный 12 6" xfId="821"/>
    <cellStyle name="Денежный 12 7" xfId="822"/>
    <cellStyle name="Денежный 12 8" xfId="823"/>
    <cellStyle name="Денежный 12 9" xfId="824"/>
    <cellStyle name="Денежный 13 10" xfId="825"/>
    <cellStyle name="Денежный 13 2" xfId="826"/>
    <cellStyle name="Денежный 13 3" xfId="827"/>
    <cellStyle name="Денежный 13 4" xfId="828"/>
    <cellStyle name="Денежный 13 5" xfId="829"/>
    <cellStyle name="Денежный 13 6" xfId="830"/>
    <cellStyle name="Денежный 13 7" xfId="831"/>
    <cellStyle name="Денежный 13 8" xfId="832"/>
    <cellStyle name="Денежный 13 9" xfId="833"/>
    <cellStyle name="Денежный 14 2" xfId="834"/>
    <cellStyle name="Денежный 14 3" xfId="835"/>
    <cellStyle name="Денежный 14 4" xfId="836"/>
    <cellStyle name="Денежный 14 5" xfId="837"/>
    <cellStyle name="Денежный 14 6" xfId="838"/>
    <cellStyle name="Денежный 14 7" xfId="839"/>
    <cellStyle name="Денежный 14 8" xfId="840"/>
    <cellStyle name="Денежный 14 9" xfId="841"/>
    <cellStyle name="Денежный 16" xfId="842"/>
    <cellStyle name="Денежный 18" xfId="843"/>
    <cellStyle name="Денежный 2" xfId="844"/>
    <cellStyle name="Денежный 2 10" xfId="845"/>
    <cellStyle name="Денежный 2 10 2" xfId="846"/>
    <cellStyle name="Денежный 2 10 2 10" xfId="847"/>
    <cellStyle name="Денежный 2 10 2 10 2" xfId="848"/>
    <cellStyle name="Денежный 2 10 2 11" xfId="849"/>
    <cellStyle name="Денежный 2 10 2 12" xfId="850"/>
    <cellStyle name="Денежный 2 10 2 13" xfId="851"/>
    <cellStyle name="Денежный 2 10 2 14" xfId="852"/>
    <cellStyle name="Денежный 2 10 2 15" xfId="853"/>
    <cellStyle name="Денежный 2 10 2 16" xfId="854"/>
    <cellStyle name="Денежный 2 10 2 17" xfId="855"/>
    <cellStyle name="Денежный 2 10 2 18" xfId="856"/>
    <cellStyle name="Денежный 2 10 2 2" xfId="857"/>
    <cellStyle name="Денежный 2 10 2 2 2" xfId="858"/>
    <cellStyle name="Денежный 2 10 2 2 3" xfId="859"/>
    <cellStyle name="Денежный 2 10 2 2 4" xfId="860"/>
    <cellStyle name="Денежный 2 10 2 3" xfId="861"/>
    <cellStyle name="Денежный 2 10 2 4" xfId="862"/>
    <cellStyle name="Денежный 2 10 2 5" xfId="863"/>
    <cellStyle name="Денежный 2 10 2 6" xfId="864"/>
    <cellStyle name="Денежный 2 10 2 7" xfId="865"/>
    <cellStyle name="Денежный 2 10 2 8" xfId="866"/>
    <cellStyle name="Денежный 2 10 2 9" xfId="867"/>
    <cellStyle name="Денежный 2 10 3" xfId="868"/>
    <cellStyle name="Денежный 2 10 4" xfId="869"/>
    <cellStyle name="Денежный 2 10 5" xfId="870"/>
    <cellStyle name="Денежный 2 10 6" xfId="871"/>
    <cellStyle name="Денежный 2 10 7" xfId="872"/>
    <cellStyle name="Денежный 2 11" xfId="873"/>
    <cellStyle name="Денежный 2 11 2" xfId="874"/>
    <cellStyle name="Денежный 2 11 2 2" xfId="875"/>
    <cellStyle name="Денежный 2 11 2 3" xfId="876"/>
    <cellStyle name="Денежный 2 11 3" xfId="877"/>
    <cellStyle name="Денежный 2 11 4" xfId="878"/>
    <cellStyle name="Денежный 2 11 5" xfId="879"/>
    <cellStyle name="Денежный 2 11 6" xfId="880"/>
    <cellStyle name="Денежный 2 11 7" xfId="881"/>
    <cellStyle name="Денежный 2 12" xfId="882"/>
    <cellStyle name="Денежный 2 13" xfId="883"/>
    <cellStyle name="Денежный 2 13 2" xfId="884"/>
    <cellStyle name="Денежный 2 13 3" xfId="885"/>
    <cellStyle name="Денежный 2 14" xfId="886"/>
    <cellStyle name="Денежный 2 15" xfId="887"/>
    <cellStyle name="Денежный 2 16" xfId="888"/>
    <cellStyle name="Денежный 2 17" xfId="889"/>
    <cellStyle name="Денежный 2 18" xfId="890"/>
    <cellStyle name="Денежный 2 19" xfId="891"/>
    <cellStyle name="Денежный 2 2" xfId="892"/>
    <cellStyle name="Денежный 2 2 10" xfId="893"/>
    <cellStyle name="Денежный 2 2 11" xfId="894"/>
    <cellStyle name="Денежный 2 2 12" xfId="895"/>
    <cellStyle name="Денежный 2 2 2" xfId="896"/>
    <cellStyle name="Денежный 2 2 2 10" xfId="897"/>
    <cellStyle name="Денежный 2 2 2 11" xfId="898"/>
    <cellStyle name="Денежный 2 2 2 2" xfId="899"/>
    <cellStyle name="Денежный 2 2 2 3" xfId="900"/>
    <cellStyle name="Денежный 2 2 2 4" xfId="901"/>
    <cellStyle name="Денежный 2 2 2 4 2" xfId="902"/>
    <cellStyle name="Денежный 2 2 2 5" xfId="903"/>
    <cellStyle name="Денежный 2 2 2 6" xfId="904"/>
    <cellStyle name="Денежный 2 2 2 7" xfId="905"/>
    <cellStyle name="Денежный 2 2 2 8" xfId="906"/>
    <cellStyle name="Денежный 2 2 2 9" xfId="907"/>
    <cellStyle name="Денежный 2 2 3" xfId="908"/>
    <cellStyle name="Денежный 2 2 4" xfId="909"/>
    <cellStyle name="Денежный 2 2 5" xfId="910"/>
    <cellStyle name="Денежный 2 2 5 2" xfId="911"/>
    <cellStyle name="Денежный 2 2 6" xfId="912"/>
    <cellStyle name="Денежный 2 2 7" xfId="913"/>
    <cellStyle name="Денежный 2 2 8" xfId="914"/>
    <cellStyle name="Денежный 2 2 9" xfId="915"/>
    <cellStyle name="Денежный 2 20" xfId="916"/>
    <cellStyle name="Денежный 2 21" xfId="917"/>
    <cellStyle name="Денежный 2 22" xfId="918"/>
    <cellStyle name="Денежный 2 23" xfId="919"/>
    <cellStyle name="Денежный 2 24" xfId="920"/>
    <cellStyle name="Денежный 2 24 2" xfId="921"/>
    <cellStyle name="Денежный 2 24 3" xfId="922"/>
    <cellStyle name="Денежный 2 24 4" xfId="923"/>
    <cellStyle name="Денежный 2 25" xfId="924"/>
    <cellStyle name="Денежный 2 26" xfId="925"/>
    <cellStyle name="Денежный 2 27" xfId="926"/>
    <cellStyle name="Денежный 2 28" xfId="927"/>
    <cellStyle name="Денежный 2 29" xfId="928"/>
    <cellStyle name="Денежный 2 3" xfId="929"/>
    <cellStyle name="Денежный 2 3 2" xfId="930"/>
    <cellStyle name="Денежный 2 3 2 2" xfId="931"/>
    <cellStyle name="Денежный 2 3 2 3" xfId="932"/>
    <cellStyle name="Денежный 2 3 2 4" xfId="933"/>
    <cellStyle name="Денежный 2 3 3" xfId="934"/>
    <cellStyle name="Денежный 2 3 4" xfId="935"/>
    <cellStyle name="Денежный 2 3 5" xfId="936"/>
    <cellStyle name="Денежный 2 3 6" xfId="937"/>
    <cellStyle name="Денежный 2 3 7" xfId="938"/>
    <cellStyle name="Денежный 2 3 8" xfId="939"/>
    <cellStyle name="Денежный 2 3 9" xfId="940"/>
    <cellStyle name="Денежный 2 3 9 10" xfId="941"/>
    <cellStyle name="Денежный 2 3 9 2" xfId="942"/>
    <cellStyle name="Денежный 2 3 9 2 2" xfId="943"/>
    <cellStyle name="Денежный 2 3 9 2 3" xfId="944"/>
    <cellStyle name="Денежный 2 3 9 2 4" xfId="945"/>
    <cellStyle name="Денежный 2 3 9 2 5" xfId="946"/>
    <cellStyle name="Денежный 2 3 9 2 6" xfId="947"/>
    <cellStyle name="Денежный 2 3 9 3" xfId="948"/>
    <cellStyle name="Денежный 2 3 9 4" xfId="949"/>
    <cellStyle name="Денежный 2 3 9 5" xfId="950"/>
    <cellStyle name="Денежный 2 3 9 6" xfId="951"/>
    <cellStyle name="Денежный 2 3 9 7" xfId="952"/>
    <cellStyle name="Денежный 2 3 9 8" xfId="953"/>
    <cellStyle name="Денежный 2 3 9 9" xfId="954"/>
    <cellStyle name="Денежный 2 30" xfId="955"/>
    <cellStyle name="Денежный 2 31" xfId="956"/>
    <cellStyle name="Денежный 2 32" xfId="957"/>
    <cellStyle name="Денежный 2 33" xfId="958"/>
    <cellStyle name="Денежный 2 34" xfId="959"/>
    <cellStyle name="Денежный 2 35" xfId="960"/>
    <cellStyle name="Денежный 2 36" xfId="961"/>
    <cellStyle name="Денежный 2 36 2" xfId="962"/>
    <cellStyle name="Денежный 2 37" xfId="963"/>
    <cellStyle name="Денежный 2 38" xfId="964"/>
    <cellStyle name="Денежный 2 39" xfId="965"/>
    <cellStyle name="Денежный 2 4" xfId="966"/>
    <cellStyle name="Денежный 2 4 2" xfId="967"/>
    <cellStyle name="Денежный 2 4 3" xfId="968"/>
    <cellStyle name="Денежный 2 4 4" xfId="969"/>
    <cellStyle name="Денежный 2 4 5" xfId="970"/>
    <cellStyle name="Денежный 2 4 6" xfId="971"/>
    <cellStyle name="Денежный 2 4 7" xfId="972"/>
    <cellStyle name="Денежный 2 4 8" xfId="973"/>
    <cellStyle name="Денежный 2 4 9" xfId="974"/>
    <cellStyle name="Денежный 2 40" xfId="975"/>
    <cellStyle name="Денежный 2 41" xfId="976"/>
    <cellStyle name="Денежный 2 42" xfId="977"/>
    <cellStyle name="Денежный 2 43" xfId="978"/>
    <cellStyle name="Денежный 2 44" xfId="979"/>
    <cellStyle name="Денежный 2 44 10" xfId="980"/>
    <cellStyle name="Денежный 2 44 11" xfId="981"/>
    <cellStyle name="Денежный 2 44 12" xfId="982"/>
    <cellStyle name="Денежный 2 44 2" xfId="983"/>
    <cellStyle name="Денежный 2 44 2 10" xfId="984"/>
    <cellStyle name="Денежный 2 44 2 11" xfId="985"/>
    <cellStyle name="Денежный 2 44 2 12" xfId="986"/>
    <cellStyle name="Денежный 2 44 2 2" xfId="987"/>
    <cellStyle name="Денежный 2 44 2 2 10" xfId="988"/>
    <cellStyle name="Денежный 2 44 2 2 2" xfId="989"/>
    <cellStyle name="Денежный 2 44 2 2 2 2" xfId="990"/>
    <cellStyle name="Денежный 2 44 2 2 2 2 2" xfId="991"/>
    <cellStyle name="Денежный 2 44 2 2 2 2 3" xfId="992"/>
    <cellStyle name="Денежный 2 44 2 2 2 2 4" xfId="993"/>
    <cellStyle name="Денежный 2 44 2 2 2 2 5" xfId="994"/>
    <cellStyle name="Денежный 2 44 2 2 2 2 6" xfId="995"/>
    <cellStyle name="Денежный 2 44 2 2 2 2 7" xfId="996"/>
    <cellStyle name="Денежный 2 44 2 2 2 2 8" xfId="997"/>
    <cellStyle name="Денежный 2 44 2 2 2 3" xfId="998"/>
    <cellStyle name="Денежный 2 44 2 2 2 4" xfId="999"/>
    <cellStyle name="Денежный 2 44 2 2 2 5" xfId="1000"/>
    <cellStyle name="Денежный 2 44 2 2 2 6" xfId="1001"/>
    <cellStyle name="Денежный 2 44 2 2 2 7" xfId="1002"/>
    <cellStyle name="Денежный 2 44 2 2 2 8" xfId="1003"/>
    <cellStyle name="Денежный 2 44 2 2 3" xfId="1004"/>
    <cellStyle name="Денежный 2 44 2 2 4" xfId="1005"/>
    <cellStyle name="Денежный 2 44 2 2 5" xfId="1006"/>
    <cellStyle name="Денежный 2 44 2 2 6" xfId="1007"/>
    <cellStyle name="Денежный 2 44 2 2 7" xfId="1008"/>
    <cellStyle name="Денежный 2 44 2 2 8" xfId="1009"/>
    <cellStyle name="Денежный 2 44 2 2 9" xfId="1010"/>
    <cellStyle name="Денежный 2 44 2 3" xfId="1011"/>
    <cellStyle name="Денежный 2 44 2 4" xfId="1012"/>
    <cellStyle name="Денежный 2 44 2 5" xfId="1013"/>
    <cellStyle name="Денежный 2 44 2 5 2" xfId="1014"/>
    <cellStyle name="Денежный 2 44 2 5 2 2" xfId="1015"/>
    <cellStyle name="Денежный 2 44 2 5 2 3" xfId="1016"/>
    <cellStyle name="Денежный 2 44 2 5 2 4" xfId="1017"/>
    <cellStyle name="Денежный 2 44 2 5 2 5" xfId="1018"/>
    <cellStyle name="Денежный 2 44 2 5 2 6" xfId="1019"/>
    <cellStyle name="Денежный 2 44 2 5 2 7" xfId="1020"/>
    <cellStyle name="Денежный 2 44 2 5 2 8" xfId="1021"/>
    <cellStyle name="Денежный 2 44 2 5 3" xfId="1022"/>
    <cellStyle name="Денежный 2 44 2 5 4" xfId="1023"/>
    <cellStyle name="Денежный 2 44 2 5 5" xfId="1024"/>
    <cellStyle name="Денежный 2 44 2 5 6" xfId="1025"/>
    <cellStyle name="Денежный 2 44 2 5 7" xfId="1026"/>
    <cellStyle name="Денежный 2 44 2 5 8" xfId="1027"/>
    <cellStyle name="Денежный 2 44 2 6" xfId="1028"/>
    <cellStyle name="Денежный 2 44 2 7" xfId="1029"/>
    <cellStyle name="Денежный 2 44 2 8" xfId="1030"/>
    <cellStyle name="Денежный 2 44 2 9" xfId="1031"/>
    <cellStyle name="Денежный 2 44 3" xfId="1032"/>
    <cellStyle name="Денежный 2 44 3 10" xfId="1033"/>
    <cellStyle name="Денежный 2 44 3 2" xfId="1034"/>
    <cellStyle name="Денежный 2 44 3 2 2" xfId="1035"/>
    <cellStyle name="Денежный 2 44 3 2 2 2" xfId="1036"/>
    <cellStyle name="Денежный 2 44 3 2 2 3" xfId="1037"/>
    <cellStyle name="Денежный 2 44 3 2 2 4" xfId="1038"/>
    <cellStyle name="Денежный 2 44 3 2 2 5" xfId="1039"/>
    <cellStyle name="Денежный 2 44 3 2 2 6" xfId="1040"/>
    <cellStyle name="Денежный 2 44 3 2 2 7" xfId="1041"/>
    <cellStyle name="Денежный 2 44 3 2 2 8" xfId="1042"/>
    <cellStyle name="Денежный 2 44 3 2 3" xfId="1043"/>
    <cellStyle name="Денежный 2 44 3 2 4" xfId="1044"/>
    <cellStyle name="Денежный 2 44 3 2 5" xfId="1045"/>
    <cellStyle name="Денежный 2 44 3 2 6" xfId="1046"/>
    <cellStyle name="Денежный 2 44 3 2 7" xfId="1047"/>
    <cellStyle name="Денежный 2 44 3 2 8" xfId="1048"/>
    <cellStyle name="Денежный 2 44 3 3" xfId="1049"/>
    <cellStyle name="Денежный 2 44 3 4" xfId="1050"/>
    <cellStyle name="Денежный 2 44 3 5" xfId="1051"/>
    <cellStyle name="Денежный 2 44 3 6" xfId="1052"/>
    <cellStyle name="Денежный 2 44 3 7" xfId="1053"/>
    <cellStyle name="Денежный 2 44 3 8" xfId="1054"/>
    <cellStyle name="Денежный 2 44 3 9" xfId="1055"/>
    <cellStyle name="Денежный 2 44 4" xfId="1056"/>
    <cellStyle name="Денежный 2 44 5" xfId="1057"/>
    <cellStyle name="Денежный 2 44 5 2" xfId="1058"/>
    <cellStyle name="Денежный 2 44 5 2 2" xfId="1059"/>
    <cellStyle name="Денежный 2 44 5 2 3" xfId="1060"/>
    <cellStyle name="Денежный 2 44 5 2 4" xfId="1061"/>
    <cellStyle name="Денежный 2 44 5 2 5" xfId="1062"/>
    <cellStyle name="Денежный 2 44 5 2 6" xfId="1063"/>
    <cellStyle name="Денежный 2 44 5 2 7" xfId="1064"/>
    <cellStyle name="Денежный 2 44 5 2 8" xfId="1065"/>
    <cellStyle name="Денежный 2 44 5 3" xfId="1066"/>
    <cellStyle name="Денежный 2 44 5 4" xfId="1067"/>
    <cellStyle name="Денежный 2 44 5 5" xfId="1068"/>
    <cellStyle name="Денежный 2 44 5 6" xfId="1069"/>
    <cellStyle name="Денежный 2 44 5 7" xfId="1070"/>
    <cellStyle name="Денежный 2 44 5 8" xfId="1071"/>
    <cellStyle name="Денежный 2 44 6" xfId="1072"/>
    <cellStyle name="Денежный 2 44 7" xfId="1073"/>
    <cellStyle name="Денежный 2 44 8" xfId="1074"/>
    <cellStyle name="Денежный 2 44 9" xfId="1075"/>
    <cellStyle name="Денежный 2 45" xfId="1076"/>
    <cellStyle name="Денежный 2 46" xfId="1077"/>
    <cellStyle name="Денежный 2 47" xfId="1078"/>
    <cellStyle name="Денежный 2 48" xfId="1079"/>
    <cellStyle name="Денежный 2 49" xfId="1080"/>
    <cellStyle name="Денежный 2 49 10" xfId="1081"/>
    <cellStyle name="Денежный 2 49 2" xfId="1082"/>
    <cellStyle name="Денежный 2 49 2 2" xfId="1083"/>
    <cellStyle name="Денежный 2 49 2 2 2" xfId="1084"/>
    <cellStyle name="Денежный 2 49 2 2 3" xfId="1085"/>
    <cellStyle name="Денежный 2 49 2 2 4" xfId="1086"/>
    <cellStyle name="Денежный 2 49 2 2 5" xfId="1087"/>
    <cellStyle name="Денежный 2 49 2 2 6" xfId="1088"/>
    <cellStyle name="Денежный 2 49 2 2 7" xfId="1089"/>
    <cellStyle name="Денежный 2 49 2 2 8" xfId="1090"/>
    <cellStyle name="Денежный 2 49 2 3" xfId="1091"/>
    <cellStyle name="Денежный 2 49 2 4" xfId="1092"/>
    <cellStyle name="Денежный 2 49 2 5" xfId="1093"/>
    <cellStyle name="Денежный 2 49 2 6" xfId="1094"/>
    <cellStyle name="Денежный 2 49 2 7" xfId="1095"/>
    <cellStyle name="Денежный 2 49 2 8" xfId="1096"/>
    <cellStyle name="Денежный 2 49 3" xfId="1097"/>
    <cellStyle name="Денежный 2 49 4" xfId="1098"/>
    <cellStyle name="Денежный 2 49 5" xfId="1099"/>
    <cellStyle name="Денежный 2 49 6" xfId="1100"/>
    <cellStyle name="Денежный 2 49 7" xfId="1101"/>
    <cellStyle name="Денежный 2 49 8" xfId="1102"/>
    <cellStyle name="Денежный 2 49 9" xfId="1103"/>
    <cellStyle name="Денежный 2 5" xfId="1104"/>
    <cellStyle name="Денежный 2 5 2" xfId="1105"/>
    <cellStyle name="Денежный 2 5 2 2" xfId="1106"/>
    <cellStyle name="Денежный 2 5 2 3" xfId="1107"/>
    <cellStyle name="Денежный 2 5 2 4" xfId="1108"/>
    <cellStyle name="Денежный 2 5 3" xfId="1109"/>
    <cellStyle name="Денежный 2 5 3 2" xfId="1110"/>
    <cellStyle name="Денежный 2 5 3 3" xfId="1111"/>
    <cellStyle name="Денежный 2 5 3 4" xfId="1112"/>
    <cellStyle name="Денежный 2 5 4" xfId="1113"/>
    <cellStyle name="Денежный 2 5 4 2" xfId="1114"/>
    <cellStyle name="Денежный 2 5 4 3" xfId="1115"/>
    <cellStyle name="Денежный 2 5 4 4" xfId="1116"/>
    <cellStyle name="Денежный 2 5 5" xfId="1117"/>
    <cellStyle name="Денежный 2 5 6" xfId="1118"/>
    <cellStyle name="Денежный 2 5 7" xfId="1119"/>
    <cellStyle name="Денежный 2 5 8" xfId="1120"/>
    <cellStyle name="Денежный 2 50" xfId="1121"/>
    <cellStyle name="Денежный 2 51" xfId="1122"/>
    <cellStyle name="Денежный 2 52" xfId="1123"/>
    <cellStyle name="Денежный 2 53" xfId="1124"/>
    <cellStyle name="Денежный 2 53 2" xfId="1125"/>
    <cellStyle name="Денежный 2 53 2 2" xfId="1126"/>
    <cellStyle name="Денежный 2 53 2 3" xfId="1127"/>
    <cellStyle name="Денежный 2 53 2 4" xfId="1128"/>
    <cellStyle name="Денежный 2 53 2 5" xfId="1129"/>
    <cellStyle name="Денежный 2 53 2 6" xfId="1130"/>
    <cellStyle name="Денежный 2 53 2 7" xfId="1131"/>
    <cellStyle name="Денежный 2 53 2 8" xfId="1132"/>
    <cellStyle name="Денежный 2 53 3" xfId="1133"/>
    <cellStyle name="Денежный 2 53 4" xfId="1134"/>
    <cellStyle name="Денежный 2 53 5" xfId="1135"/>
    <cellStyle name="Денежный 2 53 6" xfId="1136"/>
    <cellStyle name="Денежный 2 53 7" xfId="1137"/>
    <cellStyle name="Денежный 2 53 8" xfId="1138"/>
    <cellStyle name="Денежный 2 54" xfId="1139"/>
    <cellStyle name="Денежный 2 55" xfId="1140"/>
    <cellStyle name="Денежный 2 56" xfId="1141"/>
    <cellStyle name="Денежный 2 57" xfId="1142"/>
    <cellStyle name="Денежный 2 58" xfId="1143"/>
    <cellStyle name="Денежный 2 59" xfId="1144"/>
    <cellStyle name="Денежный 2 6" xfId="1145"/>
    <cellStyle name="Денежный 2 60" xfId="1146"/>
    <cellStyle name="Денежный 2 7" xfId="1147"/>
    <cellStyle name="Денежный 2 8" xfId="1148"/>
    <cellStyle name="Денежный 2 9" xfId="1149"/>
    <cellStyle name="Денежный 20" xfId="1150"/>
    <cellStyle name="Денежный 24" xfId="1151"/>
    <cellStyle name="Денежный 24 10" xfId="1152"/>
    <cellStyle name="Денежный 24 11" xfId="1153"/>
    <cellStyle name="Денежный 24 12" xfId="1154"/>
    <cellStyle name="Денежный 24 13" xfId="1155"/>
    <cellStyle name="Денежный 24 14" xfId="1156"/>
    <cellStyle name="Денежный 24 15" xfId="1157"/>
    <cellStyle name="Денежный 24 2" xfId="1158"/>
    <cellStyle name="Денежный 24 2 2" xfId="1159"/>
    <cellStyle name="Денежный 24 2 2 2" xfId="1160"/>
    <cellStyle name="Денежный 24 2 2 3" xfId="1161"/>
    <cellStyle name="Денежный 24 2 2 3 10" xfId="1162"/>
    <cellStyle name="Денежный 24 2 2 3 11" xfId="1163"/>
    <cellStyle name="Денежный 24 2 2 3 12" xfId="1164"/>
    <cellStyle name="Денежный 24 2 2 3 2" xfId="1165"/>
    <cellStyle name="Денежный 24 2 2 3 2 10" xfId="1166"/>
    <cellStyle name="Денежный 24 2 2 3 2 11" xfId="1167"/>
    <cellStyle name="Денежный 24 2 2 3 2 12" xfId="1168"/>
    <cellStyle name="Денежный 24 2 2 3 2 2" xfId="1169"/>
    <cellStyle name="Денежный 24 2 2 3 2 2 10" xfId="1170"/>
    <cellStyle name="Денежный 24 2 2 3 2 2 2" xfId="1171"/>
    <cellStyle name="Денежный 24 2 2 3 2 2 2 2" xfId="1172"/>
    <cellStyle name="Денежный 24 2 2 3 2 2 2 2 2" xfId="1173"/>
    <cellStyle name="Денежный 24 2 2 3 2 2 2 2 3" xfId="1174"/>
    <cellStyle name="Денежный 24 2 2 3 2 2 2 2 4" xfId="1175"/>
    <cellStyle name="Денежный 24 2 2 3 2 2 2 2 5" xfId="1176"/>
    <cellStyle name="Денежный 24 2 2 3 2 2 2 2 6" xfId="1177"/>
    <cellStyle name="Денежный 24 2 2 3 2 2 2 2 7" xfId="1178"/>
    <cellStyle name="Денежный 24 2 2 3 2 2 2 2 8" xfId="1179"/>
    <cellStyle name="Денежный 24 2 2 3 2 2 2 3" xfId="1180"/>
    <cellStyle name="Денежный 24 2 2 3 2 2 2 4" xfId="1181"/>
    <cellStyle name="Денежный 24 2 2 3 2 2 2 5" xfId="1182"/>
    <cellStyle name="Денежный 24 2 2 3 2 2 2 6" xfId="1183"/>
    <cellStyle name="Денежный 24 2 2 3 2 2 2 7" xfId="1184"/>
    <cellStyle name="Денежный 24 2 2 3 2 2 2 8" xfId="1185"/>
    <cellStyle name="Денежный 24 2 2 3 2 2 3" xfId="1186"/>
    <cellStyle name="Денежный 24 2 2 3 2 2 4" xfId="1187"/>
    <cellStyle name="Денежный 24 2 2 3 2 2 5" xfId="1188"/>
    <cellStyle name="Денежный 24 2 2 3 2 2 6" xfId="1189"/>
    <cellStyle name="Денежный 24 2 2 3 2 2 7" xfId="1190"/>
    <cellStyle name="Денежный 24 2 2 3 2 2 8" xfId="1191"/>
    <cellStyle name="Денежный 24 2 2 3 2 2 9" xfId="1192"/>
    <cellStyle name="Денежный 24 2 2 3 2 3" xfId="1193"/>
    <cellStyle name="Денежный 24 2 2 3 2 4" xfId="1194"/>
    <cellStyle name="Денежный 24 2 2 3 2 5" xfId="1195"/>
    <cellStyle name="Денежный 24 2 2 3 2 5 2" xfId="1196"/>
    <cellStyle name="Денежный 24 2 2 3 2 5 2 2" xfId="1197"/>
    <cellStyle name="Денежный 24 2 2 3 2 5 2 3" xfId="1198"/>
    <cellStyle name="Денежный 24 2 2 3 2 5 2 4" xfId="1199"/>
    <cellStyle name="Денежный 24 2 2 3 2 5 2 5" xfId="1200"/>
    <cellStyle name="Денежный 24 2 2 3 2 5 2 6" xfId="1201"/>
    <cellStyle name="Денежный 24 2 2 3 2 5 2 7" xfId="1202"/>
    <cellStyle name="Денежный 24 2 2 3 2 5 2 8" xfId="1203"/>
    <cellStyle name="Денежный 24 2 2 3 2 5 3" xfId="1204"/>
    <cellStyle name="Денежный 24 2 2 3 2 5 4" xfId="1205"/>
    <cellStyle name="Денежный 24 2 2 3 2 5 5" xfId="1206"/>
    <cellStyle name="Денежный 24 2 2 3 2 5 6" xfId="1207"/>
    <cellStyle name="Денежный 24 2 2 3 2 5 7" xfId="1208"/>
    <cellStyle name="Денежный 24 2 2 3 2 5 8" xfId="1209"/>
    <cellStyle name="Денежный 24 2 2 3 2 6" xfId="1210"/>
    <cellStyle name="Денежный 24 2 2 3 2 7" xfId="1211"/>
    <cellStyle name="Денежный 24 2 2 3 2 8" xfId="1212"/>
    <cellStyle name="Денежный 24 2 2 3 2 9" xfId="1213"/>
    <cellStyle name="Денежный 24 2 2 3 3" xfId="1214"/>
    <cellStyle name="Денежный 24 2 2 3 3 10" xfId="1215"/>
    <cellStyle name="Денежный 24 2 2 3 3 2" xfId="1216"/>
    <cellStyle name="Денежный 24 2 2 3 3 2 2" xfId="1217"/>
    <cellStyle name="Денежный 24 2 2 3 3 2 2 2" xfId="1218"/>
    <cellStyle name="Денежный 24 2 2 3 3 2 2 3" xfId="1219"/>
    <cellStyle name="Денежный 24 2 2 3 3 2 2 4" xfId="1220"/>
    <cellStyle name="Денежный 24 2 2 3 3 2 2 5" xfId="1221"/>
    <cellStyle name="Денежный 24 2 2 3 3 2 2 6" xfId="1222"/>
    <cellStyle name="Денежный 24 2 2 3 3 2 2 7" xfId="1223"/>
    <cellStyle name="Денежный 24 2 2 3 3 2 2 8" xfId="1224"/>
    <cellStyle name="Денежный 24 2 2 3 3 2 3" xfId="1225"/>
    <cellStyle name="Денежный 24 2 2 3 3 2 4" xfId="1226"/>
    <cellStyle name="Денежный 24 2 2 3 3 2 5" xfId="1227"/>
    <cellStyle name="Денежный 24 2 2 3 3 2 6" xfId="1228"/>
    <cellStyle name="Денежный 24 2 2 3 3 2 7" xfId="1229"/>
    <cellStyle name="Денежный 24 2 2 3 3 2 8" xfId="1230"/>
    <cellStyle name="Денежный 24 2 2 3 3 3" xfId="1231"/>
    <cellStyle name="Денежный 24 2 2 3 3 4" xfId="1232"/>
    <cellStyle name="Денежный 24 2 2 3 3 5" xfId="1233"/>
    <cellStyle name="Денежный 24 2 2 3 3 6" xfId="1234"/>
    <cellStyle name="Денежный 24 2 2 3 3 7" xfId="1235"/>
    <cellStyle name="Денежный 24 2 2 3 3 8" xfId="1236"/>
    <cellStyle name="Денежный 24 2 2 3 3 9" xfId="1237"/>
    <cellStyle name="Денежный 24 2 2 3 4" xfId="1238"/>
    <cellStyle name="Денежный 24 2 2 3 5" xfId="1239"/>
    <cellStyle name="Денежный 24 2 2 3 5 2" xfId="1240"/>
    <cellStyle name="Денежный 24 2 2 3 5 2 2" xfId="1241"/>
    <cellStyle name="Денежный 24 2 2 3 5 2 3" xfId="1242"/>
    <cellStyle name="Денежный 24 2 2 3 5 2 4" xfId="1243"/>
    <cellStyle name="Денежный 24 2 2 3 5 2 5" xfId="1244"/>
    <cellStyle name="Денежный 24 2 2 3 5 2 6" xfId="1245"/>
    <cellStyle name="Денежный 24 2 2 3 5 2 7" xfId="1246"/>
    <cellStyle name="Денежный 24 2 2 3 5 2 8" xfId="1247"/>
    <cellStyle name="Денежный 24 2 2 3 5 3" xfId="1248"/>
    <cellStyle name="Денежный 24 2 2 3 5 4" xfId="1249"/>
    <cellStyle name="Денежный 24 2 2 3 5 5" xfId="1250"/>
    <cellStyle name="Денежный 24 2 2 3 5 6" xfId="1251"/>
    <cellStyle name="Денежный 24 2 2 3 5 7" xfId="1252"/>
    <cellStyle name="Денежный 24 2 2 3 5 8" xfId="1253"/>
    <cellStyle name="Денежный 24 2 2 3 6" xfId="1254"/>
    <cellStyle name="Денежный 24 2 2 3 7" xfId="1255"/>
    <cellStyle name="Денежный 24 2 2 3 8" xfId="1256"/>
    <cellStyle name="Денежный 24 2 2 3 9" xfId="1257"/>
    <cellStyle name="Денежный 24 2 2 4" xfId="1258"/>
    <cellStyle name="Денежный 24 2 3" xfId="1259"/>
    <cellStyle name="Денежный 24 2 4" xfId="1260"/>
    <cellStyle name="Денежный 24 3" xfId="1261"/>
    <cellStyle name="Денежный 24 3 10" xfId="1262"/>
    <cellStyle name="Денежный 24 3 11" xfId="1263"/>
    <cellStyle name="Денежный 24 3 11 2" xfId="1264"/>
    <cellStyle name="Денежный 24 3 11 2 2" xfId="1265"/>
    <cellStyle name="Денежный 24 3 11 2 3" xfId="1266"/>
    <cellStyle name="Денежный 24 3 11 2 4" xfId="1267"/>
    <cellStyle name="Денежный 24 3 11 2 5" xfId="1268"/>
    <cellStyle name="Денежный 24 3 11 2 6" xfId="1269"/>
    <cellStyle name="Денежный 24 3 11 2 7" xfId="1270"/>
    <cellStyle name="Денежный 24 3 11 2 8" xfId="1271"/>
    <cellStyle name="Денежный 24 3 11 3" xfId="1272"/>
    <cellStyle name="Денежный 24 3 11 4" xfId="1273"/>
    <cellStyle name="Денежный 24 3 11 5" xfId="1274"/>
    <cellStyle name="Денежный 24 3 11 6" xfId="1275"/>
    <cellStyle name="Денежный 24 3 11 7" xfId="1276"/>
    <cellStyle name="Денежный 24 3 11 8" xfId="1277"/>
    <cellStyle name="Денежный 24 3 12" xfId="1278"/>
    <cellStyle name="Денежный 24 3 13" xfId="1279"/>
    <cellStyle name="Денежный 24 3 14" xfId="1280"/>
    <cellStyle name="Денежный 24 3 15" xfId="1281"/>
    <cellStyle name="Денежный 24 3 16" xfId="1282"/>
    <cellStyle name="Денежный 24 3 17" xfId="1283"/>
    <cellStyle name="Денежный 24 3 18" xfId="1284"/>
    <cellStyle name="Денежный 24 3 19" xfId="1285"/>
    <cellStyle name="Денежный 24 3 2" xfId="1286"/>
    <cellStyle name="Денежный 24 3 3" xfId="1287"/>
    <cellStyle name="Денежный 24 3 4" xfId="1288"/>
    <cellStyle name="Денежный 24 3 5" xfId="1289"/>
    <cellStyle name="Денежный 24 3 6" xfId="1290"/>
    <cellStyle name="Денежный 24 3 6 10" xfId="1291"/>
    <cellStyle name="Денежный 24 3 6 11" xfId="1292"/>
    <cellStyle name="Денежный 24 3 6 12" xfId="1293"/>
    <cellStyle name="Денежный 24 3 6 2" xfId="1294"/>
    <cellStyle name="Денежный 24 3 6 2 10" xfId="1295"/>
    <cellStyle name="Денежный 24 3 6 2 11" xfId="1296"/>
    <cellStyle name="Денежный 24 3 6 2 12" xfId="1297"/>
    <cellStyle name="Денежный 24 3 6 2 2" xfId="1298"/>
    <cellStyle name="Денежный 24 3 6 2 2 10" xfId="1299"/>
    <cellStyle name="Денежный 24 3 6 2 2 2" xfId="1300"/>
    <cellStyle name="Денежный 24 3 6 2 2 2 2" xfId="1301"/>
    <cellStyle name="Денежный 24 3 6 2 2 2 2 2" xfId="1302"/>
    <cellStyle name="Денежный 24 3 6 2 2 2 2 3" xfId="1303"/>
    <cellStyle name="Денежный 24 3 6 2 2 2 2 4" xfId="1304"/>
    <cellStyle name="Денежный 24 3 6 2 2 2 2 5" xfId="1305"/>
    <cellStyle name="Денежный 24 3 6 2 2 2 2 6" xfId="1306"/>
    <cellStyle name="Денежный 24 3 6 2 2 2 2 7" xfId="1307"/>
    <cellStyle name="Денежный 24 3 6 2 2 2 2 8" xfId="1308"/>
    <cellStyle name="Денежный 24 3 6 2 2 2 3" xfId="1309"/>
    <cellStyle name="Денежный 24 3 6 2 2 2 4" xfId="1310"/>
    <cellStyle name="Денежный 24 3 6 2 2 2 5" xfId="1311"/>
    <cellStyle name="Денежный 24 3 6 2 2 2 6" xfId="1312"/>
    <cellStyle name="Денежный 24 3 6 2 2 2 7" xfId="1313"/>
    <cellStyle name="Денежный 24 3 6 2 2 2 8" xfId="1314"/>
    <cellStyle name="Денежный 24 3 6 2 2 3" xfId="1315"/>
    <cellStyle name="Денежный 24 3 6 2 2 4" xfId="1316"/>
    <cellStyle name="Денежный 24 3 6 2 2 5" xfId="1317"/>
    <cellStyle name="Денежный 24 3 6 2 2 6" xfId="1318"/>
    <cellStyle name="Денежный 24 3 6 2 2 7" xfId="1319"/>
    <cellStyle name="Денежный 24 3 6 2 2 8" xfId="1320"/>
    <cellStyle name="Денежный 24 3 6 2 2 9" xfId="1321"/>
    <cellStyle name="Денежный 24 3 6 2 3" xfId="1322"/>
    <cellStyle name="Денежный 24 3 6 2 4" xfId="1323"/>
    <cellStyle name="Денежный 24 3 6 2 5" xfId="1324"/>
    <cellStyle name="Денежный 24 3 6 2 5 2" xfId="1325"/>
    <cellStyle name="Денежный 24 3 6 2 5 2 2" xfId="1326"/>
    <cellStyle name="Денежный 24 3 6 2 5 2 3" xfId="1327"/>
    <cellStyle name="Денежный 24 3 6 2 5 2 4" xfId="1328"/>
    <cellStyle name="Денежный 24 3 6 2 5 2 5" xfId="1329"/>
    <cellStyle name="Денежный 24 3 6 2 5 2 6" xfId="1330"/>
    <cellStyle name="Денежный 24 3 6 2 5 2 7" xfId="1331"/>
    <cellStyle name="Денежный 24 3 6 2 5 2 8" xfId="1332"/>
    <cellStyle name="Денежный 24 3 6 2 5 3" xfId="1333"/>
    <cellStyle name="Денежный 24 3 6 2 5 4" xfId="1334"/>
    <cellStyle name="Денежный 24 3 6 2 5 5" xfId="1335"/>
    <cellStyle name="Денежный 24 3 6 2 5 6" xfId="1336"/>
    <cellStyle name="Денежный 24 3 6 2 5 7" xfId="1337"/>
    <cellStyle name="Денежный 24 3 6 2 5 8" xfId="1338"/>
    <cellStyle name="Денежный 24 3 6 2 6" xfId="1339"/>
    <cellStyle name="Денежный 24 3 6 2 7" xfId="1340"/>
    <cellStyle name="Денежный 24 3 6 2 8" xfId="1341"/>
    <cellStyle name="Денежный 24 3 6 2 9" xfId="1342"/>
    <cellStyle name="Денежный 24 3 6 3" xfId="1343"/>
    <cellStyle name="Денежный 24 3 6 3 10" xfId="1344"/>
    <cellStyle name="Денежный 24 3 6 3 2" xfId="1345"/>
    <cellStyle name="Денежный 24 3 6 3 2 2" xfId="1346"/>
    <cellStyle name="Денежный 24 3 6 3 2 2 2" xfId="1347"/>
    <cellStyle name="Денежный 24 3 6 3 2 2 3" xfId="1348"/>
    <cellStyle name="Денежный 24 3 6 3 2 2 4" xfId="1349"/>
    <cellStyle name="Денежный 24 3 6 3 2 2 5" xfId="1350"/>
    <cellStyle name="Денежный 24 3 6 3 2 2 6" xfId="1351"/>
    <cellStyle name="Денежный 24 3 6 3 2 2 7" xfId="1352"/>
    <cellStyle name="Денежный 24 3 6 3 2 2 8" xfId="1353"/>
    <cellStyle name="Денежный 24 3 6 3 2 3" xfId="1354"/>
    <cellStyle name="Денежный 24 3 6 3 2 4" xfId="1355"/>
    <cellStyle name="Денежный 24 3 6 3 2 5" xfId="1356"/>
    <cellStyle name="Денежный 24 3 6 3 2 6" xfId="1357"/>
    <cellStyle name="Денежный 24 3 6 3 2 7" xfId="1358"/>
    <cellStyle name="Денежный 24 3 6 3 2 8" xfId="1359"/>
    <cellStyle name="Денежный 24 3 6 3 3" xfId="1360"/>
    <cellStyle name="Денежный 24 3 6 3 4" xfId="1361"/>
    <cellStyle name="Денежный 24 3 6 3 5" xfId="1362"/>
    <cellStyle name="Денежный 24 3 6 3 6" xfId="1363"/>
    <cellStyle name="Денежный 24 3 6 3 7" xfId="1364"/>
    <cellStyle name="Денежный 24 3 6 3 8" xfId="1365"/>
    <cellStyle name="Денежный 24 3 6 3 9" xfId="1366"/>
    <cellStyle name="Денежный 24 3 6 4" xfId="1367"/>
    <cellStyle name="Денежный 24 3 6 5" xfId="1368"/>
    <cellStyle name="Денежный 24 3 6 5 2" xfId="1369"/>
    <cellStyle name="Денежный 24 3 6 5 2 2" xfId="1370"/>
    <cellStyle name="Денежный 24 3 6 5 2 3" xfId="1371"/>
    <cellStyle name="Денежный 24 3 6 5 2 4" xfId="1372"/>
    <cellStyle name="Денежный 24 3 6 5 2 5" xfId="1373"/>
    <cellStyle name="Денежный 24 3 6 5 2 6" xfId="1374"/>
    <cellStyle name="Денежный 24 3 6 5 2 7" xfId="1375"/>
    <cellStyle name="Денежный 24 3 6 5 2 8" xfId="1376"/>
    <cellStyle name="Денежный 24 3 6 5 3" xfId="1377"/>
    <cellStyle name="Денежный 24 3 6 5 4" xfId="1378"/>
    <cellStyle name="Денежный 24 3 6 5 5" xfId="1379"/>
    <cellStyle name="Денежный 24 3 6 5 6" xfId="1380"/>
    <cellStyle name="Денежный 24 3 6 5 7" xfId="1381"/>
    <cellStyle name="Денежный 24 3 6 5 8" xfId="1382"/>
    <cellStyle name="Денежный 24 3 6 6" xfId="1383"/>
    <cellStyle name="Денежный 24 3 6 7" xfId="1384"/>
    <cellStyle name="Денежный 24 3 6 8" xfId="1385"/>
    <cellStyle name="Денежный 24 3 6 9" xfId="1386"/>
    <cellStyle name="Денежный 24 3 7" xfId="1387"/>
    <cellStyle name="Денежный 24 3 8" xfId="1388"/>
    <cellStyle name="Денежный 24 3 8 10" xfId="1389"/>
    <cellStyle name="Денежный 24 3 8 2" xfId="1390"/>
    <cellStyle name="Денежный 24 3 8 2 2" xfId="1391"/>
    <cellStyle name="Денежный 24 3 8 2 2 2" xfId="1392"/>
    <cellStyle name="Денежный 24 3 8 2 2 3" xfId="1393"/>
    <cellStyle name="Денежный 24 3 8 2 2 4" xfId="1394"/>
    <cellStyle name="Денежный 24 3 8 2 2 5" xfId="1395"/>
    <cellStyle name="Денежный 24 3 8 2 2 6" xfId="1396"/>
    <cellStyle name="Денежный 24 3 8 2 2 7" xfId="1397"/>
    <cellStyle name="Денежный 24 3 8 2 2 8" xfId="1398"/>
    <cellStyle name="Денежный 24 3 8 2 3" xfId="1399"/>
    <cellStyle name="Денежный 24 3 8 2 4" xfId="1400"/>
    <cellStyle name="Денежный 24 3 8 2 5" xfId="1401"/>
    <cellStyle name="Денежный 24 3 8 2 6" xfId="1402"/>
    <cellStyle name="Денежный 24 3 8 2 7" xfId="1403"/>
    <cellStyle name="Денежный 24 3 8 2 8" xfId="1404"/>
    <cellStyle name="Денежный 24 3 8 3" xfId="1405"/>
    <cellStyle name="Денежный 24 3 8 4" xfId="1406"/>
    <cellStyle name="Денежный 24 3 8 5" xfId="1407"/>
    <cellStyle name="Денежный 24 3 8 6" xfId="1408"/>
    <cellStyle name="Денежный 24 3 8 7" xfId="1409"/>
    <cellStyle name="Денежный 24 3 8 8" xfId="1410"/>
    <cellStyle name="Денежный 24 3 8 9" xfId="1411"/>
    <cellStyle name="Денежный 24 3 9" xfId="1412"/>
    <cellStyle name="Денежный 24 4" xfId="1413"/>
    <cellStyle name="Денежный 24 5" xfId="1414"/>
    <cellStyle name="Денежный 24 6" xfId="1415"/>
    <cellStyle name="Денежный 24 7" xfId="1416"/>
    <cellStyle name="Денежный 24 8" xfId="1417"/>
    <cellStyle name="Денежный 24 9" xfId="1418"/>
    <cellStyle name="Денежный 26" xfId="1419"/>
    <cellStyle name="Денежный 3" xfId="1420"/>
    <cellStyle name="Денежный 3 10" xfId="1421"/>
    <cellStyle name="Денежный 3 11" xfId="1422"/>
    <cellStyle name="Денежный 3 12" xfId="1423"/>
    <cellStyle name="Денежный 3 13" xfId="1424"/>
    <cellStyle name="Денежный 3 14" xfId="1425"/>
    <cellStyle name="Денежный 3 15" xfId="1426"/>
    <cellStyle name="Денежный 3 15 10" xfId="1427"/>
    <cellStyle name="Денежный 3 15 11" xfId="1428"/>
    <cellStyle name="Денежный 3 15 12" xfId="1429"/>
    <cellStyle name="Денежный 3 15 2" xfId="1430"/>
    <cellStyle name="Денежный 3 15 3" xfId="1431"/>
    <cellStyle name="Денежный 3 15 4" xfId="1432"/>
    <cellStyle name="Денежный 3 15 5" xfId="1433"/>
    <cellStyle name="Денежный 3 15 6" xfId="1434"/>
    <cellStyle name="Денежный 3 15 7" xfId="1435"/>
    <cellStyle name="Денежный 3 15 8" xfId="1436"/>
    <cellStyle name="Денежный 3 15 9" xfId="1437"/>
    <cellStyle name="Денежный 3 2" xfId="1438"/>
    <cellStyle name="Денежный 3 2 2" xfId="1439"/>
    <cellStyle name="Денежный 3 2 2 2" xfId="1440"/>
    <cellStyle name="Денежный 3 2 3" xfId="1441"/>
    <cellStyle name="Денежный 3 3" xfId="1442"/>
    <cellStyle name="Денежный 3 3 2" xfId="1443"/>
    <cellStyle name="Денежный 3 3 3" xfId="1444"/>
    <cellStyle name="Денежный 3 4" xfId="1445"/>
    <cellStyle name="Денежный 3 4 2" xfId="1446"/>
    <cellStyle name="Денежный 3 4 3" xfId="1447"/>
    <cellStyle name="Денежный 3 5" xfId="1448"/>
    <cellStyle name="Денежный 3 5 2" xfId="1449"/>
    <cellStyle name="Денежный 3 5 3" xfId="1450"/>
    <cellStyle name="Денежный 3 5 4" xfId="1451"/>
    <cellStyle name="Денежный 3 5 5" xfId="1452"/>
    <cellStyle name="Денежный 3 6" xfId="1453"/>
    <cellStyle name="Денежный 3 6 2" xfId="1454"/>
    <cellStyle name="Денежный 3 7" xfId="1455"/>
    <cellStyle name="Денежный 3 8" xfId="1456"/>
    <cellStyle name="Денежный 3 8 2" xfId="1457"/>
    <cellStyle name="Денежный 3 8 3" xfId="1458"/>
    <cellStyle name="Денежный 3 8 4" xfId="1459"/>
    <cellStyle name="Денежный 3 9" xfId="1460"/>
    <cellStyle name="Денежный 4" xfId="1461"/>
    <cellStyle name="Денежный 4 10" xfId="1462"/>
    <cellStyle name="Денежный 4 11" xfId="1463"/>
    <cellStyle name="Денежный 4 12" xfId="1464"/>
    <cellStyle name="Денежный 4 13" xfId="1465"/>
    <cellStyle name="Денежный 4 13 2" xfId="1466"/>
    <cellStyle name="Денежный 4 13 3" xfId="1467"/>
    <cellStyle name="Денежный 4 13 4" xfId="1468"/>
    <cellStyle name="Денежный 4 14" xfId="1469"/>
    <cellStyle name="Денежный 4 14 2" xfId="1470"/>
    <cellStyle name="Денежный 4 14 3" xfId="1471"/>
    <cellStyle name="Денежный 4 14 4" xfId="1472"/>
    <cellStyle name="Денежный 4 14 5" xfId="1473"/>
    <cellStyle name="Денежный 4 14 6" xfId="1474"/>
    <cellStyle name="Денежный 4 14 7" xfId="1475"/>
    <cellStyle name="Денежный 4 14 7 2" xfId="1476"/>
    <cellStyle name="Денежный 4 14 8" xfId="1477"/>
    <cellStyle name="Денежный 4 14 9" xfId="1478"/>
    <cellStyle name="Денежный 4 2" xfId="1479"/>
    <cellStyle name="Денежный 4 2 2" xfId="1480"/>
    <cellStyle name="Денежный 4 2 3" xfId="1481"/>
    <cellStyle name="Денежный 4 3" xfId="1482"/>
    <cellStyle name="Денежный 4 3 2" xfId="1483"/>
    <cellStyle name="Денежный 4 3 3" xfId="1484"/>
    <cellStyle name="Денежный 4 3 3 2" xfId="1485"/>
    <cellStyle name="Денежный 4 3 3 3" xfId="1486"/>
    <cellStyle name="Денежный 4 3 3 4" xfId="1487"/>
    <cellStyle name="Денежный 4 3 4" xfId="1488"/>
    <cellStyle name="Денежный 4 3 5" xfId="1489"/>
    <cellStyle name="Денежный 4 3 6" xfId="1490"/>
    <cellStyle name="Денежный 4 3 7" xfId="1491"/>
    <cellStyle name="Денежный 4 3 8" xfId="1492"/>
    <cellStyle name="Денежный 4 3 9" xfId="1493"/>
    <cellStyle name="Денежный 4 4" xfId="1494"/>
    <cellStyle name="Денежный 4 4 2" xfId="1495"/>
    <cellStyle name="Денежный 4 5" xfId="1496"/>
    <cellStyle name="Денежный 4 5 2" xfId="1497"/>
    <cellStyle name="Денежный 4 6" xfId="1498"/>
    <cellStyle name="Денежный 4 7" xfId="1499"/>
    <cellStyle name="Денежный 4 8" xfId="1500"/>
    <cellStyle name="Денежный 4 9" xfId="1501"/>
    <cellStyle name="Денежный 5" xfId="1502"/>
    <cellStyle name="Денежный 5 2" xfId="1503"/>
    <cellStyle name="Денежный 5 2 2" xfId="1504"/>
    <cellStyle name="Денежный 5 2 3" xfId="1505"/>
    <cellStyle name="Денежный 5 3" xfId="1506"/>
    <cellStyle name="Денежный 5 3 2" xfId="1507"/>
    <cellStyle name="Денежный 5 4" xfId="1508"/>
    <cellStyle name="Денежный 5 5" xfId="1509"/>
    <cellStyle name="Денежный 5 5 2" xfId="1510"/>
    <cellStyle name="Денежный 5 5 3" xfId="1511"/>
    <cellStyle name="Денежный 5 5 4" xfId="1512"/>
    <cellStyle name="Денежный 6" xfId="1513"/>
    <cellStyle name="Денежный 6 10" xfId="1514"/>
    <cellStyle name="Денежный 6 11" xfId="1515"/>
    <cellStyle name="Денежный 6 2" xfId="1516"/>
    <cellStyle name="Денежный 6 2 2" xfId="1517"/>
    <cellStyle name="Денежный 6 2 3" xfId="1518"/>
    <cellStyle name="Денежный 6 3" xfId="1519"/>
    <cellStyle name="Денежный 6 4" xfId="1520"/>
    <cellStyle name="Денежный 6 5" xfId="1521"/>
    <cellStyle name="Денежный 6 5 2" xfId="1522"/>
    <cellStyle name="Денежный 6 5 3" xfId="1523"/>
    <cellStyle name="Денежный 6 5 4" xfId="1524"/>
    <cellStyle name="Денежный 6 6" xfId="1525"/>
    <cellStyle name="Денежный 6 7" xfId="1526"/>
    <cellStyle name="Денежный 6 7 10" xfId="1527"/>
    <cellStyle name="Денежный 6 7 10 10" xfId="1528"/>
    <cellStyle name="Денежный 6 7 10 2" xfId="1529"/>
    <cellStyle name="Денежный 6 7 10 2 2" xfId="1530"/>
    <cellStyle name="Денежный 6 7 10 2 2 2" xfId="1531"/>
    <cellStyle name="Денежный 6 7 10 2 2 3" xfId="1532"/>
    <cellStyle name="Денежный 6 7 10 2 2 4" xfId="1533"/>
    <cellStyle name="Денежный 6 7 10 2 2 5" xfId="1534"/>
    <cellStyle name="Денежный 6 7 10 2 2 6" xfId="1535"/>
    <cellStyle name="Денежный 6 7 10 2 2 7" xfId="1536"/>
    <cellStyle name="Денежный 6 7 10 2 2 8" xfId="1537"/>
    <cellStyle name="Денежный 6 7 10 2 3" xfId="1538"/>
    <cellStyle name="Денежный 6 7 10 2 4" xfId="1539"/>
    <cellStyle name="Денежный 6 7 10 2 5" xfId="1540"/>
    <cellStyle name="Денежный 6 7 10 2 6" xfId="1541"/>
    <cellStyle name="Денежный 6 7 10 2 7" xfId="1542"/>
    <cellStyle name="Денежный 6 7 10 2 8" xfId="1543"/>
    <cellStyle name="Денежный 6 7 10 3" xfId="1544"/>
    <cellStyle name="Денежный 6 7 10 4" xfId="1545"/>
    <cellStyle name="Денежный 6 7 10 5" xfId="1546"/>
    <cellStyle name="Денежный 6 7 10 6" xfId="1547"/>
    <cellStyle name="Денежный 6 7 10 7" xfId="1548"/>
    <cellStyle name="Денежный 6 7 10 8" xfId="1549"/>
    <cellStyle name="Денежный 6 7 10 9" xfId="1550"/>
    <cellStyle name="Денежный 6 7 11" xfId="1551"/>
    <cellStyle name="Денежный 6 7 12" xfId="1552"/>
    <cellStyle name="Денежный 6 7 13" xfId="1553"/>
    <cellStyle name="Денежный 6 7 13 2" xfId="1554"/>
    <cellStyle name="Денежный 6 7 13 2 2" xfId="1555"/>
    <cellStyle name="Денежный 6 7 13 2 3" xfId="1556"/>
    <cellStyle name="Денежный 6 7 13 2 4" xfId="1557"/>
    <cellStyle name="Денежный 6 7 13 2 5" xfId="1558"/>
    <cellStyle name="Денежный 6 7 13 2 6" xfId="1559"/>
    <cellStyle name="Денежный 6 7 13 2 7" xfId="1560"/>
    <cellStyle name="Денежный 6 7 13 2 8" xfId="1561"/>
    <cellStyle name="Денежный 6 7 13 3" xfId="1562"/>
    <cellStyle name="Денежный 6 7 13 4" xfId="1563"/>
    <cellStyle name="Денежный 6 7 13 5" xfId="1564"/>
    <cellStyle name="Денежный 6 7 13 6" xfId="1565"/>
    <cellStyle name="Денежный 6 7 13 7" xfId="1566"/>
    <cellStyle name="Денежный 6 7 13 8" xfId="1567"/>
    <cellStyle name="Денежный 6 7 14" xfId="1568"/>
    <cellStyle name="Денежный 6 7 15" xfId="1569"/>
    <cellStyle name="Денежный 6 7 16" xfId="1570"/>
    <cellStyle name="Денежный 6 7 17" xfId="1571"/>
    <cellStyle name="Денежный 6 7 18" xfId="1572"/>
    <cellStyle name="Денежный 6 7 19" xfId="1573"/>
    <cellStyle name="Денежный 6 7 2" xfId="1574"/>
    <cellStyle name="Денежный 6 7 20" xfId="1575"/>
    <cellStyle name="Денежный 6 7 3" xfId="1576"/>
    <cellStyle name="Денежный 6 7 4" xfId="1577"/>
    <cellStyle name="Денежный 6 7 5" xfId="1578"/>
    <cellStyle name="Денежный 6 7 6" xfId="1579"/>
    <cellStyle name="Денежный 6 7 7" xfId="1580"/>
    <cellStyle name="Денежный 6 7 7 10" xfId="1581"/>
    <cellStyle name="Денежный 6 7 7 11" xfId="1582"/>
    <cellStyle name="Денежный 6 7 7 12" xfId="1583"/>
    <cellStyle name="Денежный 6 7 7 2" xfId="1584"/>
    <cellStyle name="Денежный 6 7 7 2 10" xfId="1585"/>
    <cellStyle name="Денежный 6 7 7 2 11" xfId="1586"/>
    <cellStyle name="Денежный 6 7 7 2 12" xfId="1587"/>
    <cellStyle name="Денежный 6 7 7 2 2" xfId="1588"/>
    <cellStyle name="Денежный 6 7 7 2 2 10" xfId="1589"/>
    <cellStyle name="Денежный 6 7 7 2 2 2" xfId="1590"/>
    <cellStyle name="Денежный 6 7 7 2 2 2 2" xfId="1591"/>
    <cellStyle name="Денежный 6 7 7 2 2 2 2 2" xfId="1592"/>
    <cellStyle name="Денежный 6 7 7 2 2 2 2 3" xfId="1593"/>
    <cellStyle name="Денежный 6 7 7 2 2 2 2 4" xfId="1594"/>
    <cellStyle name="Денежный 6 7 7 2 2 2 2 5" xfId="1595"/>
    <cellStyle name="Денежный 6 7 7 2 2 2 2 6" xfId="1596"/>
    <cellStyle name="Денежный 6 7 7 2 2 2 2 7" xfId="1597"/>
    <cellStyle name="Денежный 6 7 7 2 2 2 2 8" xfId="1598"/>
    <cellStyle name="Денежный 6 7 7 2 2 2 3" xfId="1599"/>
    <cellStyle name="Денежный 6 7 7 2 2 2 4" xfId="1600"/>
    <cellStyle name="Денежный 6 7 7 2 2 2 5" xfId="1601"/>
    <cellStyle name="Денежный 6 7 7 2 2 2 6" xfId="1602"/>
    <cellStyle name="Денежный 6 7 7 2 2 2 7" xfId="1603"/>
    <cellStyle name="Денежный 6 7 7 2 2 2 8" xfId="1604"/>
    <cellStyle name="Денежный 6 7 7 2 2 3" xfId="1605"/>
    <cellStyle name="Денежный 6 7 7 2 2 4" xfId="1606"/>
    <cellStyle name="Денежный 6 7 7 2 2 5" xfId="1607"/>
    <cellStyle name="Денежный 6 7 7 2 2 6" xfId="1608"/>
    <cellStyle name="Денежный 6 7 7 2 2 7" xfId="1609"/>
    <cellStyle name="Денежный 6 7 7 2 2 8" xfId="1610"/>
    <cellStyle name="Денежный 6 7 7 2 2 9" xfId="1611"/>
    <cellStyle name="Денежный 6 7 7 2 3" xfId="1612"/>
    <cellStyle name="Денежный 6 7 7 2 4" xfId="1613"/>
    <cellStyle name="Денежный 6 7 7 2 5" xfId="1614"/>
    <cellStyle name="Денежный 6 7 7 2 5 2" xfId="1615"/>
    <cellStyle name="Денежный 6 7 7 2 5 2 2" xfId="1616"/>
    <cellStyle name="Денежный 6 7 7 2 5 2 3" xfId="1617"/>
    <cellStyle name="Денежный 6 7 7 2 5 2 4" xfId="1618"/>
    <cellStyle name="Денежный 6 7 7 2 5 2 5" xfId="1619"/>
    <cellStyle name="Денежный 6 7 7 2 5 2 6" xfId="1620"/>
    <cellStyle name="Денежный 6 7 7 2 5 2 7" xfId="1621"/>
    <cellStyle name="Денежный 6 7 7 2 5 2 8" xfId="1622"/>
    <cellStyle name="Денежный 6 7 7 2 5 3" xfId="1623"/>
    <cellStyle name="Денежный 6 7 7 2 5 4" xfId="1624"/>
    <cellStyle name="Денежный 6 7 7 2 5 5" xfId="1625"/>
    <cellStyle name="Денежный 6 7 7 2 5 6" xfId="1626"/>
    <cellStyle name="Денежный 6 7 7 2 5 7" xfId="1627"/>
    <cellStyle name="Денежный 6 7 7 2 5 8" xfId="1628"/>
    <cellStyle name="Денежный 6 7 7 2 6" xfId="1629"/>
    <cellStyle name="Денежный 6 7 7 2 7" xfId="1630"/>
    <cellStyle name="Денежный 6 7 7 2 8" xfId="1631"/>
    <cellStyle name="Денежный 6 7 7 2 9" xfId="1632"/>
    <cellStyle name="Денежный 6 7 7 3" xfId="1633"/>
    <cellStyle name="Денежный 6 7 7 3 10" xfId="1634"/>
    <cellStyle name="Денежный 6 7 7 3 2" xfId="1635"/>
    <cellStyle name="Денежный 6 7 7 3 2 2" xfId="1636"/>
    <cellStyle name="Денежный 6 7 7 3 2 2 2" xfId="1637"/>
    <cellStyle name="Денежный 6 7 7 3 2 2 3" xfId="1638"/>
    <cellStyle name="Денежный 6 7 7 3 2 2 4" xfId="1639"/>
    <cellStyle name="Денежный 6 7 7 3 2 2 5" xfId="1640"/>
    <cellStyle name="Денежный 6 7 7 3 2 2 6" xfId="1641"/>
    <cellStyle name="Денежный 6 7 7 3 2 2 7" xfId="1642"/>
    <cellStyle name="Денежный 6 7 7 3 2 2 8" xfId="1643"/>
    <cellStyle name="Денежный 6 7 7 3 2 3" xfId="1644"/>
    <cellStyle name="Денежный 6 7 7 3 2 4" xfId="1645"/>
    <cellStyle name="Денежный 6 7 7 3 2 5" xfId="1646"/>
    <cellStyle name="Денежный 6 7 7 3 2 6" xfId="1647"/>
    <cellStyle name="Денежный 6 7 7 3 2 7" xfId="1648"/>
    <cellStyle name="Денежный 6 7 7 3 2 8" xfId="1649"/>
    <cellStyle name="Денежный 6 7 7 3 3" xfId="1650"/>
    <cellStyle name="Денежный 6 7 7 3 4" xfId="1651"/>
    <cellStyle name="Денежный 6 7 7 3 5" xfId="1652"/>
    <cellStyle name="Денежный 6 7 7 3 6" xfId="1653"/>
    <cellStyle name="Денежный 6 7 7 3 7" xfId="1654"/>
    <cellStyle name="Денежный 6 7 7 3 8" xfId="1655"/>
    <cellStyle name="Денежный 6 7 7 3 9" xfId="1656"/>
    <cellStyle name="Денежный 6 7 7 4" xfId="1657"/>
    <cellStyle name="Денежный 6 7 7 5" xfId="1658"/>
    <cellStyle name="Денежный 6 7 7 5 2" xfId="1659"/>
    <cellStyle name="Денежный 6 7 7 5 2 2" xfId="1660"/>
    <cellStyle name="Денежный 6 7 7 5 2 3" xfId="1661"/>
    <cellStyle name="Денежный 6 7 7 5 2 4" xfId="1662"/>
    <cellStyle name="Денежный 6 7 7 5 2 5" xfId="1663"/>
    <cellStyle name="Денежный 6 7 7 5 2 6" xfId="1664"/>
    <cellStyle name="Денежный 6 7 7 5 2 7" xfId="1665"/>
    <cellStyle name="Денежный 6 7 7 5 2 8" xfId="1666"/>
    <cellStyle name="Денежный 6 7 7 5 3" xfId="1667"/>
    <cellStyle name="Денежный 6 7 7 5 4" xfId="1668"/>
    <cellStyle name="Денежный 6 7 7 5 5" xfId="1669"/>
    <cellStyle name="Денежный 6 7 7 5 6" xfId="1670"/>
    <cellStyle name="Денежный 6 7 7 5 7" xfId="1671"/>
    <cellStyle name="Денежный 6 7 7 5 8" xfId="1672"/>
    <cellStyle name="Денежный 6 7 7 6" xfId="1673"/>
    <cellStyle name="Денежный 6 7 7 7" xfId="1674"/>
    <cellStyle name="Денежный 6 7 7 8" xfId="1675"/>
    <cellStyle name="Денежный 6 7 7 9" xfId="1676"/>
    <cellStyle name="Денежный 6 7 8" xfId="1677"/>
    <cellStyle name="Денежный 6 7 9" xfId="1678"/>
    <cellStyle name="Денежный 6 8" xfId="1679"/>
    <cellStyle name="Денежный 6 8 2" xfId="1680"/>
    <cellStyle name="Денежный 6 8 3" xfId="1681"/>
    <cellStyle name="Денежный 6 8 4" xfId="1682"/>
    <cellStyle name="Денежный 6 9" xfId="1683"/>
    <cellStyle name="Денежный 7 2" xfId="1684"/>
    <cellStyle name="Денежный 7 2 2" xfId="1685"/>
    <cellStyle name="Денежный 7 2 3" xfId="1686"/>
    <cellStyle name="Денежный 7 3" xfId="1687"/>
    <cellStyle name="Денежный 7 4" xfId="1688"/>
    <cellStyle name="Денежный 7 5" xfId="1689"/>
    <cellStyle name="Денежный 7 5 2" xfId="1690"/>
    <cellStyle name="Денежный 7 5 3" xfId="1691"/>
    <cellStyle name="Денежный 7 5 4" xfId="1692"/>
    <cellStyle name="Денежный 7 6" xfId="1693"/>
    <cellStyle name="Денежный 7 7 2" xfId="1694"/>
    <cellStyle name="Денежный 8 2" xfId="1695"/>
    <cellStyle name="Денежный 8 2 2" xfId="1696"/>
    <cellStyle name="Денежный 8 2 3" xfId="1697"/>
    <cellStyle name="Денежный 8 3" xfId="1698"/>
    <cellStyle name="Денежный 8 3 2" xfId="1699"/>
    <cellStyle name="Денежный 8 4" xfId="1700"/>
    <cellStyle name="Денежный 8 5" xfId="1701"/>
    <cellStyle name="Денежный 8 5 2" xfId="1702"/>
    <cellStyle name="Денежный 8 5 3" xfId="1703"/>
    <cellStyle name="Денежный 8 5 4" xfId="1704"/>
    <cellStyle name="Денежный 8 6" xfId="1705"/>
    <cellStyle name="Денежный 9 2" xfId="1706"/>
    <cellStyle name="Денежный 9 2 2" xfId="1707"/>
    <cellStyle name="Денежный 9 2 3" xfId="1708"/>
    <cellStyle name="Денежный 9 2 4" xfId="1709"/>
    <cellStyle name="Денежный 9 2 5" xfId="1710"/>
    <cellStyle name="Денежный 9 2 6" xfId="1711"/>
    <cellStyle name="Денежный 9 3" xfId="1712"/>
    <cellStyle name="Заголовок 1" xfId="1713"/>
    <cellStyle name="Заголовок 1 2" xfId="1714"/>
    <cellStyle name="Заголовок 1 3" xfId="1715"/>
    <cellStyle name="Заголовок 1 4" xfId="1716"/>
    <cellStyle name="Заголовок 1 4 2" xfId="1717"/>
    <cellStyle name="Заголовок 1 5" xfId="1718"/>
    <cellStyle name="Заголовок 1 5 2" xfId="1719"/>
    <cellStyle name="Заголовок 1 6" xfId="1720"/>
    <cellStyle name="Заголовок 1 6 2" xfId="1721"/>
    <cellStyle name="Заголовок 1 7" xfId="1722"/>
    <cellStyle name="Заголовок 2" xfId="1723"/>
    <cellStyle name="Заголовок 2 2" xfId="1724"/>
    <cellStyle name="Заголовок 2 3" xfId="1725"/>
    <cellStyle name="Заголовок 2 4" xfId="1726"/>
    <cellStyle name="Заголовок 2 4 2" xfId="1727"/>
    <cellStyle name="Заголовок 2 5" xfId="1728"/>
    <cellStyle name="Заголовок 2 5 2" xfId="1729"/>
    <cellStyle name="Заголовок 2 6" xfId="1730"/>
    <cellStyle name="Заголовок 2 6 2" xfId="1731"/>
    <cellStyle name="Заголовок 2 7" xfId="1732"/>
    <cellStyle name="Заголовок 3" xfId="1733"/>
    <cellStyle name="Заголовок 3 2" xfId="1734"/>
    <cellStyle name="Заголовок 3 3" xfId="1735"/>
    <cellStyle name="Заголовок 3 4" xfId="1736"/>
    <cellStyle name="Заголовок 3 4 2" xfId="1737"/>
    <cellStyle name="Заголовок 3 5" xfId="1738"/>
    <cellStyle name="Заголовок 3 5 2" xfId="1739"/>
    <cellStyle name="Заголовок 3 6" xfId="1740"/>
    <cellStyle name="Заголовок 3 6 2" xfId="1741"/>
    <cellStyle name="Заголовок 3 7" xfId="1742"/>
    <cellStyle name="Заголовок 4" xfId="1743"/>
    <cellStyle name="Заголовок 4 2" xfId="1744"/>
    <cellStyle name="Заголовок 4 3" xfId="1745"/>
    <cellStyle name="Заголовок 4 4" xfId="1746"/>
    <cellStyle name="Заголовок 4 4 2" xfId="1747"/>
    <cellStyle name="Заголовок 4 5" xfId="1748"/>
    <cellStyle name="Заголовок 4 5 2" xfId="1749"/>
    <cellStyle name="Заголовок 4 6" xfId="1750"/>
    <cellStyle name="Заголовок 4 6 2" xfId="1751"/>
    <cellStyle name="Заголовок 4 7" xfId="1752"/>
    <cellStyle name="Итог" xfId="1753"/>
    <cellStyle name="Итог 2" xfId="1754"/>
    <cellStyle name="Итог 3" xfId="1755"/>
    <cellStyle name="Итог 4" xfId="1756"/>
    <cellStyle name="Итог 4 2" xfId="1757"/>
    <cellStyle name="Итог 5" xfId="1758"/>
    <cellStyle name="Итог 5 2" xfId="1759"/>
    <cellStyle name="Итог 6" xfId="1760"/>
    <cellStyle name="Итог 6 2" xfId="1761"/>
    <cellStyle name="Итог 7" xfId="1762"/>
    <cellStyle name="Контрольная ячейка" xfId="1763"/>
    <cellStyle name="Контрольная ячейка 2" xfId="1764"/>
    <cellStyle name="Контрольная ячейка 3" xfId="1765"/>
    <cellStyle name="Контрольная ячейка 4" xfId="1766"/>
    <cellStyle name="Контрольная ячейка 5" xfId="1767"/>
    <cellStyle name="Контрольная ячейка 5 2" xfId="1768"/>
    <cellStyle name="Контрольная ячейка 6" xfId="1769"/>
    <cellStyle name="Контрольная ячейка 6 2" xfId="1770"/>
    <cellStyle name="Контрольная ячейка 7" xfId="1771"/>
    <cellStyle name="Контрольная ячейка 7 2" xfId="1772"/>
    <cellStyle name="Контрольная ячейка 8" xfId="1773"/>
    <cellStyle name="Название" xfId="1774"/>
    <cellStyle name="Название 2" xfId="1775"/>
    <cellStyle name="Название 3" xfId="1776"/>
    <cellStyle name="Название 4" xfId="1777"/>
    <cellStyle name="Название 4 2" xfId="1778"/>
    <cellStyle name="Название 5" xfId="1779"/>
    <cellStyle name="Название 5 2" xfId="1780"/>
    <cellStyle name="Название 6" xfId="1781"/>
    <cellStyle name="Название 6 2" xfId="1782"/>
    <cellStyle name="Название 7" xfId="1783"/>
    <cellStyle name="Нейтральный" xfId="1784"/>
    <cellStyle name="Нейтральный 2" xfId="1785"/>
    <cellStyle name="Нейтральный 3" xfId="1786"/>
    <cellStyle name="Нейтральный 4" xfId="1787"/>
    <cellStyle name="Нейтральный 5" xfId="1788"/>
    <cellStyle name="Нейтральный 5 2" xfId="1789"/>
    <cellStyle name="Нейтральный 6" xfId="1790"/>
    <cellStyle name="Нейтральный 6 2" xfId="1791"/>
    <cellStyle name="Нейтральный 7" xfId="1792"/>
    <cellStyle name="Нейтральный 7 2" xfId="1793"/>
    <cellStyle name="Нейтральный 8" xfId="1794"/>
    <cellStyle name="Обычный 10" xfId="1795"/>
    <cellStyle name="Обычный 10 2" xfId="1796"/>
    <cellStyle name="Обычный 10 2 2" xfId="1797"/>
    <cellStyle name="Обычный 10 3" xfId="1798"/>
    <cellStyle name="Обычный 11" xfId="1799"/>
    <cellStyle name="Обычный 11 10" xfId="1800"/>
    <cellStyle name="Обычный 11 11" xfId="1801"/>
    <cellStyle name="Обычный 11 12" xfId="1802"/>
    <cellStyle name="Обычный 11 12 2" xfId="1803"/>
    <cellStyle name="Обычный 11 2" xfId="1804"/>
    <cellStyle name="Обычный 11 3" xfId="1805"/>
    <cellStyle name="Обычный 11 4" xfId="1806"/>
    <cellStyle name="Обычный 11 5" xfId="1807"/>
    <cellStyle name="Обычный 11 6" xfId="1808"/>
    <cellStyle name="Обычный 11 7" xfId="1809"/>
    <cellStyle name="Обычный 11 8" xfId="1810"/>
    <cellStyle name="Обычный 11 9" xfId="1811"/>
    <cellStyle name="Обычный 12" xfId="1812"/>
    <cellStyle name="Обычный 12 2" xfId="1813"/>
    <cellStyle name="Обычный 12 2 2" xfId="1814"/>
    <cellStyle name="Обычный 12 2 2 2" xfId="1815"/>
    <cellStyle name="Обычный 12 2 2 2 2" xfId="1816"/>
    <cellStyle name="Обычный 12 2 2 2 2 2" xfId="1817"/>
    <cellStyle name="Обычный 12 2 2 2 3" xfId="1818"/>
    <cellStyle name="Обычный 12 2 2 3" xfId="1819"/>
    <cellStyle name="Обычный 12 2 3" xfId="1820"/>
    <cellStyle name="Обычный 12 2 4" xfId="1821"/>
    <cellStyle name="Обычный 12 3" xfId="1822"/>
    <cellStyle name="Обычный 13 2" xfId="1823"/>
    <cellStyle name="Обычный 14" xfId="1824"/>
    <cellStyle name="Обычный 14 2" xfId="1825"/>
    <cellStyle name="Обычный 14 3" xfId="1826"/>
    <cellStyle name="Обычный 14 4" xfId="1827"/>
    <cellStyle name="Обычный 14 5" xfId="1828"/>
    <cellStyle name="Обычный 14 6" xfId="1829"/>
    <cellStyle name="Обычный 15" xfId="1830"/>
    <cellStyle name="Обычный 15 2" xfId="1831"/>
    <cellStyle name="Обычный 16" xfId="1832"/>
    <cellStyle name="Обычный 17" xfId="1833"/>
    <cellStyle name="Обычный 17 2" xfId="1834"/>
    <cellStyle name="Обычный 17 3" xfId="1835"/>
    <cellStyle name="Обычный 17 4" xfId="1836"/>
    <cellStyle name="Обычный 17 5" xfId="1837"/>
    <cellStyle name="Обычный 17 6" xfId="1838"/>
    <cellStyle name="Обычный 17 7" xfId="1839"/>
    <cellStyle name="Обычный 18" xfId="1840"/>
    <cellStyle name="Обычный 18 2" xfId="1841"/>
    <cellStyle name="Обычный 18 3" xfId="1842"/>
    <cellStyle name="Обычный 19" xfId="1843"/>
    <cellStyle name="Обычный 2" xfId="1844"/>
    <cellStyle name="Обычный 2 10" xfId="1845"/>
    <cellStyle name="Обычный 2 10 2" xfId="1846"/>
    <cellStyle name="Обычный 2 11" xfId="1847"/>
    <cellStyle name="Обычный 2 12" xfId="1848"/>
    <cellStyle name="Обычный 2 13" xfId="1849"/>
    <cellStyle name="Обычный 2 14" xfId="1850"/>
    <cellStyle name="Обычный 2 14 10" xfId="1851"/>
    <cellStyle name="Обычный 2 14 10 2" xfId="1852"/>
    <cellStyle name="Обычный 2 14 11" xfId="1853"/>
    <cellStyle name="Обычный 2 14 12" xfId="1854"/>
    <cellStyle name="Обычный 2 14 2" xfId="1855"/>
    <cellStyle name="Обычный 2 14 2 2" xfId="1856"/>
    <cellStyle name="Обычный 2 14 3" xfId="1857"/>
    <cellStyle name="Обычный 2 14 4" xfId="1858"/>
    <cellStyle name="Обычный 2 14 5" xfId="1859"/>
    <cellStyle name="Обычный 2 14 6" xfId="1860"/>
    <cellStyle name="Обычный 2 14 7" xfId="1861"/>
    <cellStyle name="Обычный 2 14 8" xfId="1862"/>
    <cellStyle name="Обычный 2 14 9" xfId="1863"/>
    <cellStyle name="Обычный 2 15" xfId="1864"/>
    <cellStyle name="Обычный 2 16" xfId="1865"/>
    <cellStyle name="Обычный 2 17" xfId="1866"/>
    <cellStyle name="Обычный 2 18" xfId="1867"/>
    <cellStyle name="Обычный 2 19" xfId="1868"/>
    <cellStyle name="Обычный 2 2" xfId="1869"/>
    <cellStyle name="Обычный 2 2 10" xfId="1870"/>
    <cellStyle name="Обычный 2 2 10 2" xfId="1871"/>
    <cellStyle name="Обычный 2 2 11" xfId="1872"/>
    <cellStyle name="Обычный 2 2 12" xfId="1873"/>
    <cellStyle name="Обычный 2 2 13" xfId="1874"/>
    <cellStyle name="Обычный 2 2 14" xfId="1875"/>
    <cellStyle name="Обычный 2 2 15" xfId="1876"/>
    <cellStyle name="Обычный 2 2 16" xfId="1877"/>
    <cellStyle name="Обычный 2 2 17" xfId="1878"/>
    <cellStyle name="Обычный 2 2 18" xfId="1879"/>
    <cellStyle name="Обычный 2 2 19" xfId="1880"/>
    <cellStyle name="Обычный 2 2 2" xfId="1881"/>
    <cellStyle name="Обычный 2 2 2 2" xfId="1882"/>
    <cellStyle name="Обычный 2 2 2 2 2" xfId="1883"/>
    <cellStyle name="Обычный 2 2 2 2 3" xfId="1884"/>
    <cellStyle name="Обычный 2 2 2 2 4" xfId="1885"/>
    <cellStyle name="Обычный 2 2 2 2 5" xfId="1886"/>
    <cellStyle name="Обычный 2 2 2 3" xfId="1887"/>
    <cellStyle name="Обычный 2 2 2 3 2" xfId="1888"/>
    <cellStyle name="Обычный 2 2 2 4" xfId="1889"/>
    <cellStyle name="Обычный 2 2 2 4 2" xfId="1890"/>
    <cellStyle name="Обычный 2 2 2 4 3" xfId="1891"/>
    <cellStyle name="Обычный 2 2 2 4 4" xfId="1892"/>
    <cellStyle name="Обычный 2 2 2 5" xfId="1893"/>
    <cellStyle name="Обычный 2 2 2 5 2" xfId="1894"/>
    <cellStyle name="Обычный 2 2 2 5 3" xfId="1895"/>
    <cellStyle name="Обычный 2 2 2 5 4" xfId="1896"/>
    <cellStyle name="Обычный 2 2 2 6" xfId="1897"/>
    <cellStyle name="Обычный 2 2 2 7" xfId="1898"/>
    <cellStyle name="Обычный 2 2 2 8" xfId="1899"/>
    <cellStyle name="Обычный 2 2 2 9" xfId="1900"/>
    <cellStyle name="Обычный 2 2 3" xfId="1901"/>
    <cellStyle name="Обычный 2 2 3 10" xfId="1902"/>
    <cellStyle name="Обычный 2 2 3 2" xfId="1903"/>
    <cellStyle name="Обычный 2 2 3 2 2" xfId="1904"/>
    <cellStyle name="Обычный 2 2 3 2 3" xfId="1905"/>
    <cellStyle name="Обычный 2 2 3 3" xfId="1906"/>
    <cellStyle name="Обычный 2 2 3 4" xfId="1907"/>
    <cellStyle name="Обычный 2 2 3 5" xfId="1908"/>
    <cellStyle name="Обычный 2 2 3 6" xfId="1909"/>
    <cellStyle name="Обычный 2 2 3 7" xfId="1910"/>
    <cellStyle name="Обычный 2 2 3 8" xfId="1911"/>
    <cellStyle name="Обычный 2 2 3 9" xfId="1912"/>
    <cellStyle name="Обычный 2 2 4" xfId="1913"/>
    <cellStyle name="Обычный 2 2 4 2" xfId="1914"/>
    <cellStyle name="Обычный 2 2 4 3" xfId="1915"/>
    <cellStyle name="Обычный 2 2 4 4" xfId="1916"/>
    <cellStyle name="Обычный 2 2 5" xfId="1917"/>
    <cellStyle name="Обычный 2 2 5 2" xfId="1918"/>
    <cellStyle name="Обычный 2 2 5 3" xfId="1919"/>
    <cellStyle name="Обычный 2 2 5 4" xfId="1920"/>
    <cellStyle name="Обычный 2 2 6" xfId="1921"/>
    <cellStyle name="Обычный 2 2 7" xfId="1922"/>
    <cellStyle name="Обычный 2 2 8" xfId="1923"/>
    <cellStyle name="Обычный 2 2 9" xfId="1924"/>
    <cellStyle name="Обычный 2 2_База1 (version 1)" xfId="1925"/>
    <cellStyle name="Обычный 2 20" xfId="1926"/>
    <cellStyle name="Обычный 2 21" xfId="1927"/>
    <cellStyle name="Обычный 2 22" xfId="1928"/>
    <cellStyle name="Обычный 2 23" xfId="1929"/>
    <cellStyle name="Обычный 2 23 2" xfId="1930"/>
    <cellStyle name="Обычный 2 24" xfId="1931"/>
    <cellStyle name="Обычный 2 24 2" xfId="1932"/>
    <cellStyle name="Обычный 2 24 3" xfId="1933"/>
    <cellStyle name="Обычный 2 24 4" xfId="1934"/>
    <cellStyle name="Обычный 2 24 5" xfId="1935"/>
    <cellStyle name="Обычный 2 24 6" xfId="1936"/>
    <cellStyle name="Обычный 2 24 7" xfId="1937"/>
    <cellStyle name="Обычный 2 25" xfId="1938"/>
    <cellStyle name="Обычный 2 26" xfId="1939"/>
    <cellStyle name="Обычный 2 27" xfId="1940"/>
    <cellStyle name="Обычный 2 28" xfId="1941"/>
    <cellStyle name="Обычный 2 29" xfId="1942"/>
    <cellStyle name="Обычный 2 3" xfId="1943"/>
    <cellStyle name="Обычный 2 3 10" xfId="1944"/>
    <cellStyle name="Обычный 2 3 10 10" xfId="1945"/>
    <cellStyle name="Обычный 2 3 10 11" xfId="1946"/>
    <cellStyle name="Обычный 2 3 10 12" xfId="1947"/>
    <cellStyle name="Обычный 2 3 10 2" xfId="1948"/>
    <cellStyle name="Обычный 2 3 10 2 10" xfId="1949"/>
    <cellStyle name="Обычный 2 3 10 2 11" xfId="1950"/>
    <cellStyle name="Обычный 2 3 10 2 12" xfId="1951"/>
    <cellStyle name="Обычный 2 3 10 2 2" xfId="1952"/>
    <cellStyle name="Обычный 2 3 10 2 2 10" xfId="1953"/>
    <cellStyle name="Обычный 2 3 10 2 2 2" xfId="1954"/>
    <cellStyle name="Обычный 2 3 10 2 2 2 2" xfId="1955"/>
    <cellStyle name="Обычный 2 3 10 2 2 2 2 2" xfId="1956"/>
    <cellStyle name="Обычный 2 3 10 2 2 2 2 3" xfId="1957"/>
    <cellStyle name="Обычный 2 3 10 2 2 2 2 4" xfId="1958"/>
    <cellStyle name="Обычный 2 3 10 2 2 2 2 5" xfId="1959"/>
    <cellStyle name="Обычный 2 3 10 2 2 2 2 6" xfId="1960"/>
    <cellStyle name="Обычный 2 3 10 2 2 2 2 7" xfId="1961"/>
    <cellStyle name="Обычный 2 3 10 2 2 2 2 8" xfId="1962"/>
    <cellStyle name="Обычный 2 3 10 2 2 2 3" xfId="1963"/>
    <cellStyle name="Обычный 2 3 10 2 2 2 4" xfId="1964"/>
    <cellStyle name="Обычный 2 3 10 2 2 2 5" xfId="1965"/>
    <cellStyle name="Обычный 2 3 10 2 2 2 6" xfId="1966"/>
    <cellStyle name="Обычный 2 3 10 2 2 2 7" xfId="1967"/>
    <cellStyle name="Обычный 2 3 10 2 2 2 8" xfId="1968"/>
    <cellStyle name="Обычный 2 3 10 2 2 3" xfId="1969"/>
    <cellStyle name="Обычный 2 3 10 2 2 4" xfId="1970"/>
    <cellStyle name="Обычный 2 3 10 2 2 5" xfId="1971"/>
    <cellStyle name="Обычный 2 3 10 2 2 6" xfId="1972"/>
    <cellStyle name="Обычный 2 3 10 2 2 7" xfId="1973"/>
    <cellStyle name="Обычный 2 3 10 2 2 8" xfId="1974"/>
    <cellStyle name="Обычный 2 3 10 2 2 9" xfId="1975"/>
    <cellStyle name="Обычный 2 3 10 2 3" xfId="1976"/>
    <cellStyle name="Обычный 2 3 10 2 4" xfId="1977"/>
    <cellStyle name="Обычный 2 3 10 2 5" xfId="1978"/>
    <cellStyle name="Обычный 2 3 10 2 5 2" xfId="1979"/>
    <cellStyle name="Обычный 2 3 10 2 5 2 2" xfId="1980"/>
    <cellStyle name="Обычный 2 3 10 2 5 2 3" xfId="1981"/>
    <cellStyle name="Обычный 2 3 10 2 5 2 4" xfId="1982"/>
    <cellStyle name="Обычный 2 3 10 2 5 2 5" xfId="1983"/>
    <cellStyle name="Обычный 2 3 10 2 5 2 6" xfId="1984"/>
    <cellStyle name="Обычный 2 3 10 2 5 2 7" xfId="1985"/>
    <cellStyle name="Обычный 2 3 10 2 5 2 8" xfId="1986"/>
    <cellStyle name="Обычный 2 3 10 2 5 3" xfId="1987"/>
    <cellStyle name="Обычный 2 3 10 2 5 4" xfId="1988"/>
    <cellStyle name="Обычный 2 3 10 2 5 5" xfId="1989"/>
    <cellStyle name="Обычный 2 3 10 2 5 6" xfId="1990"/>
    <cellStyle name="Обычный 2 3 10 2 5 7" xfId="1991"/>
    <cellStyle name="Обычный 2 3 10 2 5 8" xfId="1992"/>
    <cellStyle name="Обычный 2 3 10 2 6" xfId="1993"/>
    <cellStyle name="Обычный 2 3 10 2 7" xfId="1994"/>
    <cellStyle name="Обычный 2 3 10 2 8" xfId="1995"/>
    <cellStyle name="Обычный 2 3 10 2 9" xfId="1996"/>
    <cellStyle name="Обычный 2 3 10 3" xfId="1997"/>
    <cellStyle name="Обычный 2 3 10 3 10" xfId="1998"/>
    <cellStyle name="Обычный 2 3 10 3 2" xfId="1999"/>
    <cellStyle name="Обычный 2 3 10 3 2 2" xfId="2000"/>
    <cellStyle name="Обычный 2 3 10 3 2 2 2" xfId="2001"/>
    <cellStyle name="Обычный 2 3 10 3 2 2 3" xfId="2002"/>
    <cellStyle name="Обычный 2 3 10 3 2 2 4" xfId="2003"/>
    <cellStyle name="Обычный 2 3 10 3 2 2 5" xfId="2004"/>
    <cellStyle name="Обычный 2 3 10 3 2 2 6" xfId="2005"/>
    <cellStyle name="Обычный 2 3 10 3 2 2 7" xfId="2006"/>
    <cellStyle name="Обычный 2 3 10 3 2 2 8" xfId="2007"/>
    <cellStyle name="Обычный 2 3 10 3 2 3" xfId="2008"/>
    <cellStyle name="Обычный 2 3 10 3 2 4" xfId="2009"/>
    <cellStyle name="Обычный 2 3 10 3 2 5" xfId="2010"/>
    <cellStyle name="Обычный 2 3 10 3 2 6" xfId="2011"/>
    <cellStyle name="Обычный 2 3 10 3 2 7" xfId="2012"/>
    <cellStyle name="Обычный 2 3 10 3 2 8" xfId="2013"/>
    <cellStyle name="Обычный 2 3 10 3 3" xfId="2014"/>
    <cellStyle name="Обычный 2 3 10 3 4" xfId="2015"/>
    <cellStyle name="Обычный 2 3 10 3 5" xfId="2016"/>
    <cellStyle name="Обычный 2 3 10 3 6" xfId="2017"/>
    <cellStyle name="Обычный 2 3 10 3 7" xfId="2018"/>
    <cellStyle name="Обычный 2 3 10 3 8" xfId="2019"/>
    <cellStyle name="Обычный 2 3 10 3 9" xfId="2020"/>
    <cellStyle name="Обычный 2 3 10 4" xfId="2021"/>
    <cellStyle name="Обычный 2 3 10 5" xfId="2022"/>
    <cellStyle name="Обычный 2 3 10 5 2" xfId="2023"/>
    <cellStyle name="Обычный 2 3 10 5 2 2" xfId="2024"/>
    <cellStyle name="Обычный 2 3 10 5 2 3" xfId="2025"/>
    <cellStyle name="Обычный 2 3 10 5 2 4" xfId="2026"/>
    <cellStyle name="Обычный 2 3 10 5 2 5" xfId="2027"/>
    <cellStyle name="Обычный 2 3 10 5 2 6" xfId="2028"/>
    <cellStyle name="Обычный 2 3 10 5 2 7" xfId="2029"/>
    <cellStyle name="Обычный 2 3 10 5 2 8" xfId="2030"/>
    <cellStyle name="Обычный 2 3 10 5 3" xfId="2031"/>
    <cellStyle name="Обычный 2 3 10 5 4" xfId="2032"/>
    <cellStyle name="Обычный 2 3 10 5 5" xfId="2033"/>
    <cellStyle name="Обычный 2 3 10 5 6" xfId="2034"/>
    <cellStyle name="Обычный 2 3 10 5 7" xfId="2035"/>
    <cellStyle name="Обычный 2 3 10 5 8" xfId="2036"/>
    <cellStyle name="Обычный 2 3 10 6" xfId="2037"/>
    <cellStyle name="Обычный 2 3 10 7" xfId="2038"/>
    <cellStyle name="Обычный 2 3 10 8" xfId="2039"/>
    <cellStyle name="Обычный 2 3 10 9" xfId="2040"/>
    <cellStyle name="Обычный 2 3 11" xfId="2041"/>
    <cellStyle name="Обычный 2 3 12" xfId="2042"/>
    <cellStyle name="Обычный 2 3 13" xfId="2043"/>
    <cellStyle name="Обычный 2 3 14" xfId="2044"/>
    <cellStyle name="Обычный 2 3 15" xfId="2045"/>
    <cellStyle name="Обычный 2 3 16" xfId="2046"/>
    <cellStyle name="Обычный 2 3 17" xfId="2047"/>
    <cellStyle name="Обычный 2 3 18" xfId="2048"/>
    <cellStyle name="Обычный 2 3 19" xfId="2049"/>
    <cellStyle name="Обычный 2 3 2" xfId="2050"/>
    <cellStyle name="Обычный 2 3 2 2" xfId="2051"/>
    <cellStyle name="Обычный 2 3 2 3" xfId="2052"/>
    <cellStyle name="Обычный 2 3 20" xfId="2053"/>
    <cellStyle name="Обычный 2 3 21" xfId="2054"/>
    <cellStyle name="Обычный 2 3 3" xfId="2055"/>
    <cellStyle name="Обычный 2 3 4" xfId="2056"/>
    <cellStyle name="Обычный 2 3 5" xfId="2057"/>
    <cellStyle name="Обычный 2 3 6" xfId="2058"/>
    <cellStyle name="Обычный 2 3 7" xfId="2059"/>
    <cellStyle name="Обычный 2 3 8" xfId="2060"/>
    <cellStyle name="Обычный 2 3 9" xfId="2061"/>
    <cellStyle name="Обычный 2 30" xfId="2062"/>
    <cellStyle name="Обычный 2 31" xfId="2063"/>
    <cellStyle name="Обычный 2 32" xfId="2064"/>
    <cellStyle name="Обычный 2 33" xfId="2065"/>
    <cellStyle name="Обычный 2 33 2" xfId="2066"/>
    <cellStyle name="Обычный 2 34" xfId="2067"/>
    <cellStyle name="Обычный 2 35" xfId="2068"/>
    <cellStyle name="Обычный 2 36" xfId="2069"/>
    <cellStyle name="Обычный 2 37" xfId="2070"/>
    <cellStyle name="Обычный 2 38" xfId="2071"/>
    <cellStyle name="Обычный 2 39" xfId="2072"/>
    <cellStyle name="Обычный 2 4" xfId="2073"/>
    <cellStyle name="Обычный 2 4 10" xfId="2074"/>
    <cellStyle name="Обычный 2 4 2" xfId="2075"/>
    <cellStyle name="Обычный 2 4 2 2" xfId="2076"/>
    <cellStyle name="Обычный 2 4 2 3" xfId="2077"/>
    <cellStyle name="Обычный 2 4 3" xfId="2078"/>
    <cellStyle name="Обычный 2 4 4" xfId="2079"/>
    <cellStyle name="Обычный 2 4 5" xfId="2080"/>
    <cellStyle name="Обычный 2 4 6" xfId="2081"/>
    <cellStyle name="Обычный 2 4 7" xfId="2082"/>
    <cellStyle name="Обычный 2 4 8" xfId="2083"/>
    <cellStyle name="Обычный 2 4 9" xfId="2084"/>
    <cellStyle name="Обычный 2 40" xfId="2085"/>
    <cellStyle name="Обычный 2 41" xfId="2086"/>
    <cellStyle name="Обычный 2 42" xfId="2087"/>
    <cellStyle name="Обычный 2 43" xfId="2088"/>
    <cellStyle name="Обычный 2 44" xfId="2089"/>
    <cellStyle name="Обычный 2 45" xfId="2090"/>
    <cellStyle name="Обычный 2 46" xfId="2091"/>
    <cellStyle name="Обычный 2 47" xfId="2092"/>
    <cellStyle name="Обычный 2 5" xfId="2093"/>
    <cellStyle name="Обычный 2 5 2" xfId="2094"/>
    <cellStyle name="Обычный 2 5 2 2" xfId="2095"/>
    <cellStyle name="Обычный 2 5 3" xfId="2096"/>
    <cellStyle name="Обычный 2 5 3 2" xfId="2097"/>
    <cellStyle name="Обычный 2 5 3 3" xfId="2098"/>
    <cellStyle name="Обычный 2 51" xfId="2099"/>
    <cellStyle name="Обычный 2 6" xfId="2100"/>
    <cellStyle name="Обычный 2 6 2" xfId="2101"/>
    <cellStyle name="Обычный 2 6 2 2" xfId="2102"/>
    <cellStyle name="Обычный 2 6 2 3" xfId="2103"/>
    <cellStyle name="Обычный 2 7" xfId="2104"/>
    <cellStyle name="Обычный 2 8" xfId="2105"/>
    <cellStyle name="Обычный 2 9" xfId="2106"/>
    <cellStyle name="Обычный 2_Выездка ноябрь 2010 г." xfId="2107"/>
    <cellStyle name="Обычный 20" xfId="2108"/>
    <cellStyle name="Обычный 21" xfId="2109"/>
    <cellStyle name="Обычный 22" xfId="2110"/>
    <cellStyle name="Обычный 23" xfId="2111"/>
    <cellStyle name="Обычный 24" xfId="2112"/>
    <cellStyle name="Обычный 25" xfId="2113"/>
    <cellStyle name="Обычный 26" xfId="2114"/>
    <cellStyle name="Обычный 29" xfId="2115"/>
    <cellStyle name="Обычный 3" xfId="2116"/>
    <cellStyle name="Обычный 3 10" xfId="2117"/>
    <cellStyle name="Обычный 3 11" xfId="2118"/>
    <cellStyle name="Обычный 3 12" xfId="2119"/>
    <cellStyle name="Обычный 3 13" xfId="2120"/>
    <cellStyle name="Обычный 3 13 10" xfId="2121"/>
    <cellStyle name="Обычный 3 13 2" xfId="2122"/>
    <cellStyle name="Обычный 3 13_pudost_16-07_17_startovye" xfId="2123"/>
    <cellStyle name="Обычный 3 14" xfId="2124"/>
    <cellStyle name="Обычный 3 15" xfId="2125"/>
    <cellStyle name="Обычный 3 16" xfId="2126"/>
    <cellStyle name="Обычный 3 17" xfId="2127"/>
    <cellStyle name="Обычный 3 18" xfId="2128"/>
    <cellStyle name="Обычный 3 19" xfId="2129"/>
    <cellStyle name="Обычный 3 2" xfId="2130"/>
    <cellStyle name="Обычный 3 2 10" xfId="2131"/>
    <cellStyle name="Обычный 3 2 11" xfId="2132"/>
    <cellStyle name="Обычный 3 2 2" xfId="2133"/>
    <cellStyle name="Обычный 3 2 2 10" xfId="2134"/>
    <cellStyle name="Обычный 3 2 2 2" xfId="2135"/>
    <cellStyle name="Обычный 3 2 2 2 2" xfId="2136"/>
    <cellStyle name="Обычный 3 2 2 3" xfId="2137"/>
    <cellStyle name="Обычный 3 2 2 4" xfId="2138"/>
    <cellStyle name="Обычный 3 2 2 5" xfId="2139"/>
    <cellStyle name="Обычный 3 2 2 6" xfId="2140"/>
    <cellStyle name="Обычный 3 2 2 7" xfId="2141"/>
    <cellStyle name="Обычный 3 2 2 8" xfId="2142"/>
    <cellStyle name="Обычный 3 2 2 9" xfId="2143"/>
    <cellStyle name="Обычный 3 2 3" xfId="2144"/>
    <cellStyle name="Обычный 3 2 4" xfId="2145"/>
    <cellStyle name="Обычный 3 2 4 2" xfId="2146"/>
    <cellStyle name="Обычный 3 2 5" xfId="2147"/>
    <cellStyle name="Обычный 3 2 6" xfId="2148"/>
    <cellStyle name="Обычный 3 2 7" xfId="2149"/>
    <cellStyle name="Обычный 3 2 8" xfId="2150"/>
    <cellStyle name="Обычный 3 2 9" xfId="2151"/>
    <cellStyle name="Обычный 3 20" xfId="2152"/>
    <cellStyle name="Обычный 3 21" xfId="2153"/>
    <cellStyle name="Обычный 3 22" xfId="2154"/>
    <cellStyle name="Обычный 3 23" xfId="2155"/>
    <cellStyle name="Обычный 3 3" xfId="2156"/>
    <cellStyle name="Обычный 3 3 2" xfId="2157"/>
    <cellStyle name="Обычный 3 3 3" xfId="2158"/>
    <cellStyle name="Обычный 3 4" xfId="2159"/>
    <cellStyle name="Обычный 3 5" xfId="2160"/>
    <cellStyle name="Обычный 3 5 2" xfId="2161"/>
    <cellStyle name="Обычный 3 5 3" xfId="2162"/>
    <cellStyle name="Обычный 3 5 4" xfId="2163"/>
    <cellStyle name="Обычный 3 5 5" xfId="2164"/>
    <cellStyle name="Обычный 3 6" xfId="2165"/>
    <cellStyle name="Обычный 3 7" xfId="2166"/>
    <cellStyle name="Обычный 3 8" xfId="2167"/>
    <cellStyle name="Обычный 3 9" xfId="2168"/>
    <cellStyle name="Обычный 30" xfId="2169"/>
    <cellStyle name="Обычный 31" xfId="2170"/>
    <cellStyle name="Обычный 34" xfId="2171"/>
    <cellStyle name="Обычный 35" xfId="2172"/>
    <cellStyle name="Обычный 36" xfId="2173"/>
    <cellStyle name="Обычный 39" xfId="2174"/>
    <cellStyle name="Обычный 4" xfId="2175"/>
    <cellStyle name="Обычный 4 10" xfId="2176"/>
    <cellStyle name="Обычный 4 11" xfId="2177"/>
    <cellStyle name="Обычный 4 12" xfId="2178"/>
    <cellStyle name="Обычный 4 13" xfId="2179"/>
    <cellStyle name="Обычный 4 14" xfId="2180"/>
    <cellStyle name="Обычный 4 14 2" xfId="2181"/>
    <cellStyle name="Обычный 4 14 3" xfId="2182"/>
    <cellStyle name="Обычный 4 14 4" xfId="2183"/>
    <cellStyle name="Обычный 4 15" xfId="2184"/>
    <cellStyle name="Обычный 4 16" xfId="2185"/>
    <cellStyle name="Обычный 4 17" xfId="2186"/>
    <cellStyle name="Обычный 4 2" xfId="2187"/>
    <cellStyle name="Обычный 4 2 2" xfId="2188"/>
    <cellStyle name="Обычный 4 2 3" xfId="2189"/>
    <cellStyle name="Обычный 4 3" xfId="2190"/>
    <cellStyle name="Обычный 4 4" xfId="2191"/>
    <cellStyle name="Обычный 4 5" xfId="2192"/>
    <cellStyle name="Обычный 4 6" xfId="2193"/>
    <cellStyle name="Обычный 4 7" xfId="2194"/>
    <cellStyle name="Обычный 4 8" xfId="2195"/>
    <cellStyle name="Обычный 4 9" xfId="2196"/>
    <cellStyle name="Обычный 40" xfId="2197"/>
    <cellStyle name="Обычный 42" xfId="2198"/>
    <cellStyle name="Обычный 43" xfId="2199"/>
    <cellStyle name="Обычный 45" xfId="2200"/>
    <cellStyle name="Обычный 5" xfId="2201"/>
    <cellStyle name="Обычный 5 10" xfId="2202"/>
    <cellStyle name="Обычный 5 11" xfId="2203"/>
    <cellStyle name="Обычный 5 12" xfId="2204"/>
    <cellStyle name="Обычный 5 13" xfId="2205"/>
    <cellStyle name="Обычный 5 14" xfId="2206"/>
    <cellStyle name="Обычный 5 15" xfId="2207"/>
    <cellStyle name="Обычный 5 16" xfId="2208"/>
    <cellStyle name="Обычный 5 17" xfId="2209"/>
    <cellStyle name="Обычный 5 18" xfId="2210"/>
    <cellStyle name="Обычный 5 19" xfId="2211"/>
    <cellStyle name="Обычный 5 2" xfId="2212"/>
    <cellStyle name="Обычный 5 2 2" xfId="2213"/>
    <cellStyle name="Обычный 5 2 3" xfId="2214"/>
    <cellStyle name="Обычный 5 20" xfId="2215"/>
    <cellStyle name="Обычный 5 21" xfId="2216"/>
    <cellStyle name="Обычный 5 3" xfId="2217"/>
    <cellStyle name="Обычный 5 3 2" xfId="2218"/>
    <cellStyle name="Обычный 5 3 3" xfId="2219"/>
    <cellStyle name="Обычный 5 4" xfId="2220"/>
    <cellStyle name="Обычный 5 4 2" xfId="2221"/>
    <cellStyle name="Обычный 5 5" xfId="2222"/>
    <cellStyle name="Обычный 5 6" xfId="2223"/>
    <cellStyle name="Обычный 5 7" xfId="2224"/>
    <cellStyle name="Обычный 5 8" xfId="2225"/>
    <cellStyle name="Обычный 5 9" xfId="2226"/>
    <cellStyle name="Обычный 5_15_06_2014_prinevskoe" xfId="2227"/>
    <cellStyle name="Обычный 6" xfId="2228"/>
    <cellStyle name="Обычный 6 10" xfId="2229"/>
    <cellStyle name="Обычный 6 11" xfId="2230"/>
    <cellStyle name="Обычный 6 12" xfId="2231"/>
    <cellStyle name="Обычный 6 13" xfId="2232"/>
    <cellStyle name="Обычный 6 14" xfId="2233"/>
    <cellStyle name="Обычный 6 15" xfId="2234"/>
    <cellStyle name="Обычный 6 16" xfId="2235"/>
    <cellStyle name="Обычный 6 17" xfId="2236"/>
    <cellStyle name="Обычный 6 2" xfId="2237"/>
    <cellStyle name="Обычный 6 2 2" xfId="2238"/>
    <cellStyle name="Обычный 6 3" xfId="2239"/>
    <cellStyle name="Обычный 6 4" xfId="2240"/>
    <cellStyle name="Обычный 6 5" xfId="2241"/>
    <cellStyle name="Обычный 6 6" xfId="2242"/>
    <cellStyle name="Обычный 6 7" xfId="2243"/>
    <cellStyle name="Обычный 6 8" xfId="2244"/>
    <cellStyle name="Обычный 6 9" xfId="2245"/>
    <cellStyle name="Обычный 7" xfId="2246"/>
    <cellStyle name="Обычный 7 10" xfId="2247"/>
    <cellStyle name="Обычный 7 11" xfId="2248"/>
    <cellStyle name="Обычный 7 12" xfId="2249"/>
    <cellStyle name="Обычный 7 13" xfId="2250"/>
    <cellStyle name="Обычный 7 14" xfId="2251"/>
    <cellStyle name="Обычный 7 2" xfId="2252"/>
    <cellStyle name="Обычный 7 3" xfId="2253"/>
    <cellStyle name="Обычный 7 4" xfId="2254"/>
    <cellStyle name="Обычный 7 5" xfId="2255"/>
    <cellStyle name="Обычный 7 6" xfId="2256"/>
    <cellStyle name="Обычный 7 7" xfId="2257"/>
    <cellStyle name="Обычный 7 8" xfId="2258"/>
    <cellStyle name="Обычный 7 9" xfId="2259"/>
    <cellStyle name="Обычный 8" xfId="2260"/>
    <cellStyle name="Обычный 8 10" xfId="2261"/>
    <cellStyle name="Обычный 8 2" xfId="2262"/>
    <cellStyle name="Обычный 8 3" xfId="2263"/>
    <cellStyle name="Обычный 8 4" xfId="2264"/>
    <cellStyle name="Обычный 8 5" xfId="2265"/>
    <cellStyle name="Обычный 8 6" xfId="2266"/>
    <cellStyle name="Обычный 8 7" xfId="2267"/>
    <cellStyle name="Обычный 8 8" xfId="2268"/>
    <cellStyle name="Обычный 8 9" xfId="2269"/>
    <cellStyle name="Обычный 9" xfId="2270"/>
    <cellStyle name="Обычный 9 2" xfId="2271"/>
    <cellStyle name="Обычный_База 2 2 2" xfId="2272"/>
    <cellStyle name="Обычный_База 2 2 2 2 2 2" xfId="2273"/>
    <cellStyle name="Обычный_База_База1 2_База1 (version 1)" xfId="2274"/>
    <cellStyle name="Обычный_Выездка технические1 2" xfId="2275"/>
    <cellStyle name="Обычный_Выездка технические1 2 2" xfId="2276"/>
    <cellStyle name="Обычный_Выездка технические1 3" xfId="2277"/>
    <cellStyle name="Обычный_Выездка технические1 3 2" xfId="2278"/>
    <cellStyle name="Обычный_Измайлово-2003" xfId="2279"/>
    <cellStyle name="Обычный_Измайлово-2003 2" xfId="2280"/>
    <cellStyle name="Обычный_конкур f" xfId="2281"/>
    <cellStyle name="Обычный_конкур1 2 2" xfId="2282"/>
    <cellStyle name="Обычный_конкур1 2 2 2" xfId="2283"/>
    <cellStyle name="Обычный_Лист Microsoft Excel" xfId="2284"/>
    <cellStyle name="Обычный_Лист Microsoft Excel 10" xfId="2285"/>
    <cellStyle name="Обычный_Лист Microsoft Excel 10 2" xfId="2286"/>
    <cellStyle name="Обычный_Лист Microsoft Excel 10 3" xfId="2287"/>
    <cellStyle name="Обычный_Лист Microsoft Excel 11" xfId="2288"/>
    <cellStyle name="Обычный_Лист Microsoft Excel 11 2" xfId="2289"/>
    <cellStyle name="Обычный_Лист Microsoft Excel 2" xfId="2290"/>
    <cellStyle name="Обычный_Лист Microsoft Excel 2 12" xfId="2291"/>
    <cellStyle name="Обычный_Лист Microsoft Excel 3" xfId="2292"/>
    <cellStyle name="Обычный_Лист Microsoft Excel 3 2" xfId="2293"/>
    <cellStyle name="Обычный_Лист Microsoft Excel_Форма технических_конкур" xfId="2294"/>
    <cellStyle name="Обычный_Россия (В) юниоры 2_Стартовые 04-06.04.13" xfId="2295"/>
    <cellStyle name="Плохой" xfId="2296"/>
    <cellStyle name="Плохой 2" xfId="2297"/>
    <cellStyle name="Плохой 3" xfId="2298"/>
    <cellStyle name="Плохой 4" xfId="2299"/>
    <cellStyle name="Плохой 5" xfId="2300"/>
    <cellStyle name="Плохой 5 2" xfId="2301"/>
    <cellStyle name="Плохой 6" xfId="2302"/>
    <cellStyle name="Плохой 6 2" xfId="2303"/>
    <cellStyle name="Плохой 7" xfId="2304"/>
    <cellStyle name="Плохой 7 2" xfId="2305"/>
    <cellStyle name="Плохой 8" xfId="2306"/>
    <cellStyle name="Пояснение" xfId="2307"/>
    <cellStyle name="Пояснение 2" xfId="2308"/>
    <cellStyle name="Пояснение 3" xfId="2309"/>
    <cellStyle name="Пояснение 4" xfId="2310"/>
    <cellStyle name="Пояснение 4 2" xfId="2311"/>
    <cellStyle name="Пояснение 5" xfId="2312"/>
    <cellStyle name="Пояснение 5 2" xfId="2313"/>
    <cellStyle name="Пояснение 6" xfId="2314"/>
    <cellStyle name="Пояснение 6 2" xfId="2315"/>
    <cellStyle name="Пояснение 7" xfId="2316"/>
    <cellStyle name="Примечание" xfId="2317"/>
    <cellStyle name="Примечание 2" xfId="2318"/>
    <cellStyle name="Примечание 3" xfId="2319"/>
    <cellStyle name="Примечание 4" xfId="2320"/>
    <cellStyle name="Примечание 5" xfId="2321"/>
    <cellStyle name="Примечание 6" xfId="2322"/>
    <cellStyle name="Примечание 6 2" xfId="2323"/>
    <cellStyle name="Примечание 7" xfId="2324"/>
    <cellStyle name="Примечание 7 2" xfId="2325"/>
    <cellStyle name="Примечание 8" xfId="2326"/>
    <cellStyle name="Примечание 8 2" xfId="2327"/>
    <cellStyle name="Примечание 9" xfId="2328"/>
    <cellStyle name="Percent" xfId="2329"/>
    <cellStyle name="Процентный 2" xfId="2330"/>
    <cellStyle name="Связанная ячейка" xfId="2331"/>
    <cellStyle name="Связанная ячейка 2" xfId="2332"/>
    <cellStyle name="Связанная ячейка 3" xfId="2333"/>
    <cellStyle name="Связанная ячейка 4" xfId="2334"/>
    <cellStyle name="Связанная ячейка 4 2" xfId="2335"/>
    <cellStyle name="Связанная ячейка 5" xfId="2336"/>
    <cellStyle name="Связанная ячейка 5 2" xfId="2337"/>
    <cellStyle name="Связанная ячейка 6" xfId="2338"/>
    <cellStyle name="Связанная ячейка 6 2" xfId="2339"/>
    <cellStyle name="Связанная ячейка 7" xfId="2340"/>
    <cellStyle name="Текст предупреждения" xfId="2341"/>
    <cellStyle name="Текст предупреждения 2" xfId="2342"/>
    <cellStyle name="Текст предупреждения 3" xfId="2343"/>
    <cellStyle name="Текст предупреждения 4" xfId="2344"/>
    <cellStyle name="Текст предупреждения 4 2" xfId="2345"/>
    <cellStyle name="Текст предупреждения 5" xfId="2346"/>
    <cellStyle name="Текст предупреждения 5 2" xfId="2347"/>
    <cellStyle name="Текст предупреждения 6" xfId="2348"/>
    <cellStyle name="Текст предупреждения 6 2" xfId="2349"/>
    <cellStyle name="Текст предупреждения 7" xfId="2350"/>
    <cellStyle name="Comma" xfId="2351"/>
    <cellStyle name="Comma [0]" xfId="2352"/>
    <cellStyle name="Финансовый 2" xfId="2353"/>
    <cellStyle name="Финансовый 2 2" xfId="2354"/>
    <cellStyle name="Финансовый 2 2 2" xfId="2355"/>
    <cellStyle name="Финансовый 2 2 2 2" xfId="2356"/>
    <cellStyle name="Финансовый 2 2 3" xfId="2357"/>
    <cellStyle name="Финансовый 2 2 4" xfId="2358"/>
    <cellStyle name="Финансовый 2 2 4 2" xfId="2359"/>
    <cellStyle name="Финансовый 2 2 5" xfId="2360"/>
    <cellStyle name="Финансовый 2 2 5 2" xfId="2361"/>
    <cellStyle name="Финансовый 2 2 6" xfId="2362"/>
    <cellStyle name="Финансовый 2 2 6 2" xfId="2363"/>
    <cellStyle name="Финансовый 2 3" xfId="2364"/>
    <cellStyle name="Финансовый 2 3 2" xfId="2365"/>
    <cellStyle name="Финансовый 2 4" xfId="2366"/>
    <cellStyle name="Финансовый 2 4 2" xfId="2367"/>
    <cellStyle name="Финансовый 3" xfId="2368"/>
    <cellStyle name="Финансовый 3 2" xfId="2369"/>
    <cellStyle name="Финансовый 3 3" xfId="2370"/>
    <cellStyle name="Финансовый 3 4" xfId="2371"/>
    <cellStyle name="Финансовый 4" xfId="2372"/>
    <cellStyle name="Хороший" xfId="2373"/>
    <cellStyle name="Хороший 2" xfId="2374"/>
    <cellStyle name="Хороший 3" xfId="2375"/>
    <cellStyle name="Хороший 4" xfId="2376"/>
    <cellStyle name="Хороший 5" xfId="2377"/>
    <cellStyle name="Хороший 5 2" xfId="2378"/>
    <cellStyle name="Хороший 6" xfId="2379"/>
    <cellStyle name="Хороший 6 2" xfId="2380"/>
    <cellStyle name="Хороший 7" xfId="2381"/>
    <cellStyle name="Хороший 7 2" xfId="2382"/>
    <cellStyle name="Хороший 8" xfId="2383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0</xdr:row>
      <xdr:rowOff>762000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0</xdr:row>
      <xdr:rowOff>0</xdr:rowOff>
    </xdr:from>
    <xdr:to>
      <xdr:col>11</xdr:col>
      <xdr:colOff>962025</xdr:colOff>
      <xdr:row>3</xdr:row>
      <xdr:rowOff>47625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0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762000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314325</xdr:colOff>
      <xdr:row>0</xdr:row>
      <xdr:rowOff>0</xdr:rowOff>
    </xdr:from>
    <xdr:to>
      <xdr:col>25</xdr:col>
      <xdr:colOff>352425</xdr:colOff>
      <xdr:row>0</xdr:row>
      <xdr:rowOff>1019175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58875" y="0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762000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276225</xdr:colOff>
      <xdr:row>0</xdr:row>
      <xdr:rowOff>38100</xdr:rowOff>
    </xdr:from>
    <xdr:to>
      <xdr:col>25</xdr:col>
      <xdr:colOff>314325</xdr:colOff>
      <xdr:row>0</xdr:row>
      <xdr:rowOff>1047750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20775" y="38100"/>
          <a:ext cx="685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2</xdr:row>
      <xdr:rowOff>38100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228600</xdr:colOff>
      <xdr:row>0</xdr:row>
      <xdr:rowOff>0</xdr:rowOff>
    </xdr:from>
    <xdr:to>
      <xdr:col>26</xdr:col>
      <xdr:colOff>266700</xdr:colOff>
      <xdr:row>3</xdr:row>
      <xdr:rowOff>95250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25625" y="0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762000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428625</xdr:colOff>
      <xdr:row>0</xdr:row>
      <xdr:rowOff>66675</xdr:rowOff>
    </xdr:from>
    <xdr:to>
      <xdr:col>25</xdr:col>
      <xdr:colOff>466725</xdr:colOff>
      <xdr:row>2</xdr:row>
      <xdr:rowOff>28575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73175" y="66675"/>
          <a:ext cx="685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762000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123825</xdr:colOff>
      <xdr:row>0</xdr:row>
      <xdr:rowOff>0</xdr:rowOff>
    </xdr:from>
    <xdr:to>
      <xdr:col>25</xdr:col>
      <xdr:colOff>161925</xdr:colOff>
      <xdr:row>0</xdr:row>
      <xdr:rowOff>1019175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68375" y="0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762000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523875</xdr:colOff>
      <xdr:row>0</xdr:row>
      <xdr:rowOff>85725</xdr:rowOff>
    </xdr:from>
    <xdr:to>
      <xdr:col>26</xdr:col>
      <xdr:colOff>28575</xdr:colOff>
      <xdr:row>2</xdr:row>
      <xdr:rowOff>57150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68425" y="85725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628650</xdr:colOff>
      <xdr:row>0</xdr:row>
      <xdr:rowOff>762000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142875</xdr:colOff>
      <xdr:row>0</xdr:row>
      <xdr:rowOff>0</xdr:rowOff>
    </xdr:from>
    <xdr:to>
      <xdr:col>26</xdr:col>
      <xdr:colOff>180975</xdr:colOff>
      <xdr:row>2</xdr:row>
      <xdr:rowOff>152400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0" y="0"/>
          <a:ext cx="685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647700</xdr:colOff>
      <xdr:row>0</xdr:row>
      <xdr:rowOff>762000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638175</xdr:colOff>
      <xdr:row>0</xdr:row>
      <xdr:rowOff>76200</xdr:rowOff>
    </xdr:from>
    <xdr:to>
      <xdr:col>19</xdr:col>
      <xdr:colOff>647700</xdr:colOff>
      <xdr:row>1</xdr:row>
      <xdr:rowOff>285750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76200"/>
          <a:ext cx="676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_20_08_2022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"/>
      <sheetName val="ППюнОк "/>
      <sheetName val=" ППЮЮ"/>
      <sheetName val="ППдАД"/>
      <sheetName val=" КПП"/>
      <sheetName val=" ППДАОК"/>
      <sheetName val=" InB"/>
      <sheetName val=" Выбор1"/>
      <sheetName val=" Выб2"/>
      <sheetName val="Судейская"/>
    </sheetNames>
    <sheetDataSet>
      <sheetData sheetId="3">
        <row r="5">
          <cell r="A5" t="str">
            <v>Судьи:  С -  Бондаренко Е. - 1К - Ленинградская область, Н - Русинова Е - ВК - Ленинградская область, Волкова Ж. - 2К - Новгородская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SheetLayoutView="100" zoomScalePageLayoutView="0" workbookViewId="0" topLeftCell="A14">
      <selection activeCell="I17" sqref="I17"/>
    </sheetView>
  </sheetViews>
  <sheetFormatPr defaultColWidth="9.140625" defaultRowHeight="12.75"/>
  <cols>
    <col min="1" max="1" width="5.57421875" style="11" customWidth="1"/>
    <col min="2" max="3" width="4.28125" style="11" hidden="1" customWidth="1"/>
    <col min="4" max="4" width="21.28125" style="9" customWidth="1"/>
    <col min="5" max="5" width="9.28125" style="9" customWidth="1"/>
    <col min="6" max="6" width="5.57421875" style="9" customWidth="1"/>
    <col min="7" max="7" width="33.00390625" style="9" customWidth="1"/>
    <col min="8" max="8" width="10.00390625" style="9" customWidth="1"/>
    <col min="9" max="9" width="16.00390625" style="12" customWidth="1"/>
    <col min="10" max="10" width="17.28125" style="12" customWidth="1"/>
    <col min="11" max="11" width="25.140625" style="13" customWidth="1"/>
    <col min="12" max="12" width="15.28125" style="9" customWidth="1"/>
    <col min="13" max="16384" width="9.140625" style="9" customWidth="1"/>
  </cols>
  <sheetData>
    <row r="1" spans="1:12" ht="63.75" customHeight="1">
      <c r="A1" s="216" t="s">
        <v>69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25.5" customHeight="1" hidden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s="14" customFormat="1" ht="12.75" customHeight="1">
      <c r="A3" s="217" t="s">
        <v>72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ht="15.75" customHeight="1">
      <c r="A4" s="218" t="s">
        <v>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 s="19" customFormat="1" ht="15" customHeight="1">
      <c r="A5" s="28" t="s">
        <v>70</v>
      </c>
      <c r="B5" s="15"/>
      <c r="C5" s="15"/>
      <c r="D5" s="16"/>
      <c r="E5" s="16"/>
      <c r="F5" s="16"/>
      <c r="G5" s="17"/>
      <c r="H5" s="17"/>
      <c r="I5" s="18"/>
      <c r="J5" s="18"/>
      <c r="L5" s="140" t="s">
        <v>71</v>
      </c>
    </row>
    <row r="6" spans="1:12" s="10" customFormat="1" ht="60" customHeight="1">
      <c r="A6" s="20" t="s">
        <v>1</v>
      </c>
      <c r="B6" s="20" t="s">
        <v>2</v>
      </c>
      <c r="C6" s="20" t="s">
        <v>12</v>
      </c>
      <c r="D6" s="21" t="s">
        <v>10</v>
      </c>
      <c r="E6" s="21" t="s">
        <v>3</v>
      </c>
      <c r="F6" s="20" t="s">
        <v>13</v>
      </c>
      <c r="G6" s="21" t="s">
        <v>11</v>
      </c>
      <c r="H6" s="21" t="s">
        <v>3</v>
      </c>
      <c r="I6" s="21" t="s">
        <v>4</v>
      </c>
      <c r="J6" s="21" t="s">
        <v>5</v>
      </c>
      <c r="K6" s="21" t="s">
        <v>6</v>
      </c>
      <c r="L6" s="21" t="s">
        <v>7</v>
      </c>
    </row>
    <row r="7" spans="1:12" s="138" customFormat="1" ht="40.5" customHeight="1">
      <c r="A7" s="207">
        <v>1</v>
      </c>
      <c r="B7" s="139"/>
      <c r="C7" s="139"/>
      <c r="D7" s="167" t="s">
        <v>153</v>
      </c>
      <c r="E7" s="168" t="s">
        <v>73</v>
      </c>
      <c r="F7" s="169" t="s">
        <v>8</v>
      </c>
      <c r="G7" s="170" t="s">
        <v>131</v>
      </c>
      <c r="H7" s="168" t="s">
        <v>74</v>
      </c>
      <c r="I7" s="169" t="s">
        <v>75</v>
      </c>
      <c r="J7" s="169" t="s">
        <v>76</v>
      </c>
      <c r="K7" s="171" t="s">
        <v>77</v>
      </c>
      <c r="L7" s="172" t="s">
        <v>63</v>
      </c>
    </row>
    <row r="8" spans="1:12" s="138" customFormat="1" ht="40.5" customHeight="1">
      <c r="A8" s="207">
        <v>2</v>
      </c>
      <c r="B8" s="139"/>
      <c r="C8" s="139"/>
      <c r="D8" s="173" t="s">
        <v>154</v>
      </c>
      <c r="E8" s="174" t="s">
        <v>78</v>
      </c>
      <c r="F8" s="175" t="s">
        <v>79</v>
      </c>
      <c r="G8" s="176" t="s">
        <v>171</v>
      </c>
      <c r="H8" s="174" t="s">
        <v>80</v>
      </c>
      <c r="I8" s="175" t="s">
        <v>81</v>
      </c>
      <c r="J8" s="175" t="s">
        <v>81</v>
      </c>
      <c r="K8" s="177" t="s">
        <v>82</v>
      </c>
      <c r="L8" s="172" t="s">
        <v>63</v>
      </c>
    </row>
    <row r="9" spans="1:12" s="138" customFormat="1" ht="40.5" customHeight="1">
      <c r="A9" s="207">
        <v>3</v>
      </c>
      <c r="B9" s="139"/>
      <c r="C9" s="139"/>
      <c r="D9" s="178" t="s">
        <v>155</v>
      </c>
      <c r="E9" s="179" t="s">
        <v>83</v>
      </c>
      <c r="F9" s="180" t="s">
        <v>84</v>
      </c>
      <c r="G9" s="181" t="s">
        <v>132</v>
      </c>
      <c r="H9" s="179" t="s">
        <v>85</v>
      </c>
      <c r="I9" s="180" t="s">
        <v>86</v>
      </c>
      <c r="J9" s="180" t="s">
        <v>81</v>
      </c>
      <c r="K9" s="171" t="s">
        <v>82</v>
      </c>
      <c r="L9" s="172" t="s">
        <v>63</v>
      </c>
    </row>
    <row r="10" spans="1:12" s="138" customFormat="1" ht="40.5" customHeight="1">
      <c r="A10" s="207">
        <v>4</v>
      </c>
      <c r="B10" s="139"/>
      <c r="C10" s="139"/>
      <c r="D10" s="167" t="s">
        <v>156</v>
      </c>
      <c r="E10" s="168" t="s">
        <v>87</v>
      </c>
      <c r="F10" s="169" t="s">
        <v>84</v>
      </c>
      <c r="G10" s="181" t="s">
        <v>132</v>
      </c>
      <c r="H10" s="168" t="s">
        <v>85</v>
      </c>
      <c r="I10" s="169" t="s">
        <v>86</v>
      </c>
      <c r="J10" s="169" t="s">
        <v>81</v>
      </c>
      <c r="K10" s="182" t="s">
        <v>88</v>
      </c>
      <c r="L10" s="172" t="s">
        <v>63</v>
      </c>
    </row>
    <row r="11" spans="1:12" s="138" customFormat="1" ht="40.5" customHeight="1">
      <c r="A11" s="207">
        <v>5</v>
      </c>
      <c r="B11" s="139"/>
      <c r="C11" s="139"/>
      <c r="D11" s="167" t="s">
        <v>157</v>
      </c>
      <c r="E11" s="168" t="s">
        <v>89</v>
      </c>
      <c r="F11" s="169">
        <v>2</v>
      </c>
      <c r="G11" s="170" t="s">
        <v>133</v>
      </c>
      <c r="H11" s="168" t="s">
        <v>90</v>
      </c>
      <c r="I11" s="169" t="s">
        <v>91</v>
      </c>
      <c r="J11" s="169" t="s">
        <v>91</v>
      </c>
      <c r="K11" s="182" t="s">
        <v>92</v>
      </c>
      <c r="L11" s="172" t="s">
        <v>63</v>
      </c>
    </row>
    <row r="12" spans="1:12" s="138" customFormat="1" ht="40.5" customHeight="1">
      <c r="A12" s="207">
        <v>6</v>
      </c>
      <c r="B12" s="139"/>
      <c r="C12" s="139"/>
      <c r="D12" s="183" t="s">
        <v>157</v>
      </c>
      <c r="E12" s="184" t="s">
        <v>89</v>
      </c>
      <c r="F12" s="185">
        <v>2</v>
      </c>
      <c r="G12" s="186" t="s">
        <v>134</v>
      </c>
      <c r="H12" s="184" t="s">
        <v>93</v>
      </c>
      <c r="I12" s="185" t="s">
        <v>91</v>
      </c>
      <c r="J12" s="185" t="s">
        <v>91</v>
      </c>
      <c r="K12" s="171" t="s">
        <v>92</v>
      </c>
      <c r="L12" s="172" t="s">
        <v>63</v>
      </c>
    </row>
    <row r="13" spans="1:12" s="138" customFormat="1" ht="40.5" customHeight="1">
      <c r="A13" s="207">
        <v>7</v>
      </c>
      <c r="B13" s="139"/>
      <c r="C13" s="139"/>
      <c r="D13" s="187" t="s">
        <v>158</v>
      </c>
      <c r="E13" s="174" t="s">
        <v>94</v>
      </c>
      <c r="F13" s="175">
        <v>2</v>
      </c>
      <c r="G13" s="176" t="s">
        <v>135</v>
      </c>
      <c r="H13" s="174" t="s">
        <v>95</v>
      </c>
      <c r="I13" s="175" t="s">
        <v>91</v>
      </c>
      <c r="J13" s="175" t="s">
        <v>91</v>
      </c>
      <c r="K13" s="188" t="s">
        <v>92</v>
      </c>
      <c r="L13" s="172" t="s">
        <v>63</v>
      </c>
    </row>
    <row r="14" spans="1:12" s="138" customFormat="1" ht="40.5" customHeight="1">
      <c r="A14" s="207">
        <v>8</v>
      </c>
      <c r="B14" s="139"/>
      <c r="C14" s="139"/>
      <c r="D14" s="189" t="s">
        <v>158</v>
      </c>
      <c r="E14" s="190" t="s">
        <v>94</v>
      </c>
      <c r="F14" s="191">
        <v>2</v>
      </c>
      <c r="G14" s="192" t="s">
        <v>136</v>
      </c>
      <c r="H14" s="190" t="s">
        <v>96</v>
      </c>
      <c r="I14" s="191" t="s">
        <v>97</v>
      </c>
      <c r="J14" s="191" t="s">
        <v>98</v>
      </c>
      <c r="K14" s="188" t="s">
        <v>92</v>
      </c>
      <c r="L14" s="172" t="s">
        <v>63</v>
      </c>
    </row>
    <row r="15" spans="1:12" s="138" customFormat="1" ht="40.5" customHeight="1">
      <c r="A15" s="207">
        <v>9</v>
      </c>
      <c r="B15" s="139"/>
      <c r="C15" s="139"/>
      <c r="D15" s="183" t="s">
        <v>159</v>
      </c>
      <c r="E15" s="184" t="s">
        <v>99</v>
      </c>
      <c r="F15" s="185" t="s">
        <v>8</v>
      </c>
      <c r="G15" s="186" t="s">
        <v>133</v>
      </c>
      <c r="H15" s="184" t="s">
        <v>90</v>
      </c>
      <c r="I15" s="185" t="s">
        <v>91</v>
      </c>
      <c r="J15" s="185" t="s">
        <v>91</v>
      </c>
      <c r="K15" s="182" t="s">
        <v>92</v>
      </c>
      <c r="L15" s="172" t="s">
        <v>63</v>
      </c>
    </row>
    <row r="16" spans="1:12" s="138" customFormat="1" ht="40.5" customHeight="1">
      <c r="A16" s="207">
        <v>10</v>
      </c>
      <c r="B16" s="139"/>
      <c r="C16" s="139"/>
      <c r="D16" s="183" t="s">
        <v>160</v>
      </c>
      <c r="E16" s="184" t="s">
        <v>100</v>
      </c>
      <c r="F16" s="185">
        <v>2</v>
      </c>
      <c r="G16" s="186" t="s">
        <v>137</v>
      </c>
      <c r="H16" s="184" t="s">
        <v>101</v>
      </c>
      <c r="I16" s="185" t="s">
        <v>102</v>
      </c>
      <c r="J16" s="185" t="s">
        <v>52</v>
      </c>
      <c r="K16" s="182" t="s">
        <v>103</v>
      </c>
      <c r="L16" s="172" t="s">
        <v>63</v>
      </c>
    </row>
    <row r="17" spans="1:12" s="138" customFormat="1" ht="40.5" customHeight="1">
      <c r="A17" s="207">
        <v>11</v>
      </c>
      <c r="B17" s="139"/>
      <c r="C17" s="139"/>
      <c r="D17" s="183" t="s">
        <v>161</v>
      </c>
      <c r="E17" s="184" t="s">
        <v>104</v>
      </c>
      <c r="F17" s="185" t="s">
        <v>8</v>
      </c>
      <c r="G17" s="186" t="s">
        <v>138</v>
      </c>
      <c r="H17" s="184" t="s">
        <v>105</v>
      </c>
      <c r="I17" s="185" t="s">
        <v>106</v>
      </c>
      <c r="J17" s="185" t="s">
        <v>91</v>
      </c>
      <c r="K17" s="171" t="s">
        <v>92</v>
      </c>
      <c r="L17" s="172" t="s">
        <v>63</v>
      </c>
    </row>
    <row r="18" spans="1:12" s="138" customFormat="1" ht="40.5" customHeight="1">
      <c r="A18" s="207">
        <v>12</v>
      </c>
      <c r="B18" s="139"/>
      <c r="C18" s="139"/>
      <c r="D18" s="167" t="s">
        <v>162</v>
      </c>
      <c r="E18" s="168" t="s">
        <v>107</v>
      </c>
      <c r="F18" s="169">
        <v>2</v>
      </c>
      <c r="G18" s="170" t="s">
        <v>139</v>
      </c>
      <c r="H18" s="168" t="s">
        <v>108</v>
      </c>
      <c r="I18" s="169" t="s">
        <v>76</v>
      </c>
      <c r="J18" s="169" t="s">
        <v>109</v>
      </c>
      <c r="K18" s="182" t="s">
        <v>77</v>
      </c>
      <c r="L18" s="172" t="s">
        <v>63</v>
      </c>
    </row>
    <row r="19" spans="1:12" s="138" customFormat="1" ht="40.5" customHeight="1">
      <c r="A19" s="207">
        <v>13</v>
      </c>
      <c r="B19" s="157"/>
      <c r="C19" s="157"/>
      <c r="D19" s="167" t="s">
        <v>162</v>
      </c>
      <c r="E19" s="168" t="s">
        <v>107</v>
      </c>
      <c r="F19" s="169">
        <v>2</v>
      </c>
      <c r="G19" s="181" t="s">
        <v>140</v>
      </c>
      <c r="H19" s="179" t="s">
        <v>110</v>
      </c>
      <c r="I19" s="180" t="s">
        <v>76</v>
      </c>
      <c r="J19" s="169" t="s">
        <v>109</v>
      </c>
      <c r="K19" s="182" t="s">
        <v>77</v>
      </c>
      <c r="L19" s="172" t="s">
        <v>63</v>
      </c>
    </row>
    <row r="20" spans="1:12" s="138" customFormat="1" ht="40.5" customHeight="1">
      <c r="A20" s="207">
        <v>14</v>
      </c>
      <c r="B20" s="139"/>
      <c r="C20" s="139"/>
      <c r="D20" s="183" t="s">
        <v>163</v>
      </c>
      <c r="E20" s="168" t="s">
        <v>111</v>
      </c>
      <c r="F20" s="169" t="s">
        <v>79</v>
      </c>
      <c r="G20" s="170" t="s">
        <v>141</v>
      </c>
      <c r="H20" s="168" t="s">
        <v>112</v>
      </c>
      <c r="I20" s="169" t="s">
        <v>113</v>
      </c>
      <c r="J20" s="169" t="s">
        <v>114</v>
      </c>
      <c r="K20" s="182" t="s">
        <v>103</v>
      </c>
      <c r="L20" s="172" t="s">
        <v>63</v>
      </c>
    </row>
    <row r="21" spans="1:12" s="138" customFormat="1" ht="40.5" customHeight="1">
      <c r="A21" s="207">
        <v>15</v>
      </c>
      <c r="B21" s="139"/>
      <c r="C21" s="139"/>
      <c r="D21" s="183" t="s">
        <v>164</v>
      </c>
      <c r="E21" s="184" t="s">
        <v>115</v>
      </c>
      <c r="F21" s="185">
        <v>2</v>
      </c>
      <c r="G21" s="186" t="s">
        <v>142</v>
      </c>
      <c r="H21" s="184" t="s">
        <v>116</v>
      </c>
      <c r="I21" s="185" t="s">
        <v>117</v>
      </c>
      <c r="J21" s="185" t="s">
        <v>118</v>
      </c>
      <c r="K21" s="182" t="s">
        <v>92</v>
      </c>
      <c r="L21" s="172" t="s">
        <v>63</v>
      </c>
    </row>
    <row r="22" spans="1:12" s="138" customFormat="1" ht="40.5" customHeight="1">
      <c r="A22" s="207">
        <v>16</v>
      </c>
      <c r="B22" s="139"/>
      <c r="C22" s="139"/>
      <c r="D22" s="183" t="s">
        <v>164</v>
      </c>
      <c r="E22" s="184" t="s">
        <v>115</v>
      </c>
      <c r="F22" s="185">
        <v>2</v>
      </c>
      <c r="G22" s="186" t="s">
        <v>134</v>
      </c>
      <c r="H22" s="184" t="s">
        <v>93</v>
      </c>
      <c r="I22" s="185" t="s">
        <v>91</v>
      </c>
      <c r="J22" s="185" t="s">
        <v>118</v>
      </c>
      <c r="K22" s="182" t="s">
        <v>92</v>
      </c>
      <c r="L22" s="172" t="s">
        <v>63</v>
      </c>
    </row>
    <row r="23" spans="1:12" s="138" customFormat="1" ht="40.5" customHeight="1">
      <c r="A23" s="207">
        <v>17</v>
      </c>
      <c r="B23" s="139"/>
      <c r="C23" s="139"/>
      <c r="D23" s="193" t="s">
        <v>165</v>
      </c>
      <c r="E23" s="184" t="s">
        <v>115</v>
      </c>
      <c r="F23" s="184">
        <v>2</v>
      </c>
      <c r="G23" s="186" t="s">
        <v>143</v>
      </c>
      <c r="H23" s="184" t="s">
        <v>119</v>
      </c>
      <c r="I23" s="185" t="s">
        <v>91</v>
      </c>
      <c r="J23" s="185" t="s">
        <v>91</v>
      </c>
      <c r="K23" s="182" t="s">
        <v>92</v>
      </c>
      <c r="L23" s="172" t="s">
        <v>63</v>
      </c>
    </row>
    <row r="24" spans="1:12" s="138" customFormat="1" ht="40.5" customHeight="1">
      <c r="A24" s="207">
        <v>18</v>
      </c>
      <c r="B24" s="139"/>
      <c r="C24" s="139"/>
      <c r="D24" s="193" t="s">
        <v>166</v>
      </c>
      <c r="E24" s="184" t="s">
        <v>120</v>
      </c>
      <c r="F24" s="184" t="s">
        <v>84</v>
      </c>
      <c r="G24" s="186" t="s">
        <v>144</v>
      </c>
      <c r="H24" s="184" t="s">
        <v>121</v>
      </c>
      <c r="I24" s="185" t="s">
        <v>122</v>
      </c>
      <c r="J24" s="185" t="s">
        <v>91</v>
      </c>
      <c r="K24" s="182" t="s">
        <v>92</v>
      </c>
      <c r="L24" s="172" t="s">
        <v>63</v>
      </c>
    </row>
    <row r="25" spans="1:12" s="138" customFormat="1" ht="40.5" customHeight="1">
      <c r="A25" s="207">
        <v>19</v>
      </c>
      <c r="B25" s="139"/>
      <c r="C25" s="139"/>
      <c r="D25" s="194" t="s">
        <v>167</v>
      </c>
      <c r="E25" s="179" t="s">
        <v>123</v>
      </c>
      <c r="F25" s="195" t="s">
        <v>79</v>
      </c>
      <c r="G25" s="196" t="s">
        <v>137</v>
      </c>
      <c r="H25" s="197" t="s">
        <v>101</v>
      </c>
      <c r="I25" s="185" t="s">
        <v>102</v>
      </c>
      <c r="J25" s="169" t="s">
        <v>114</v>
      </c>
      <c r="K25" s="198" t="s">
        <v>103</v>
      </c>
      <c r="L25" s="172" t="s">
        <v>63</v>
      </c>
    </row>
    <row r="26" spans="1:12" s="141" customFormat="1" ht="40.5" customHeight="1">
      <c r="A26" s="207">
        <v>20</v>
      </c>
      <c r="B26" s="139"/>
      <c r="C26" s="139"/>
      <c r="D26" s="199" t="s">
        <v>168</v>
      </c>
      <c r="E26" s="200" t="s">
        <v>124</v>
      </c>
      <c r="F26" s="201" t="s">
        <v>8</v>
      </c>
      <c r="G26" s="202" t="s">
        <v>145</v>
      </c>
      <c r="H26" s="203" t="s">
        <v>125</v>
      </c>
      <c r="I26" s="203" t="s">
        <v>117</v>
      </c>
      <c r="J26" s="198" t="s">
        <v>117</v>
      </c>
      <c r="K26" s="203" t="s">
        <v>92</v>
      </c>
      <c r="L26" s="172" t="s">
        <v>63</v>
      </c>
    </row>
    <row r="27" spans="1:12" s="138" customFormat="1" ht="40.5" customHeight="1">
      <c r="A27" s="207">
        <v>21</v>
      </c>
      <c r="B27" s="139"/>
      <c r="C27" s="139"/>
      <c r="D27" s="183" t="s">
        <v>169</v>
      </c>
      <c r="E27" s="184" t="s">
        <v>126</v>
      </c>
      <c r="F27" s="185" t="s">
        <v>79</v>
      </c>
      <c r="G27" s="186" t="s">
        <v>138</v>
      </c>
      <c r="H27" s="184" t="s">
        <v>105</v>
      </c>
      <c r="I27" s="185" t="s">
        <v>106</v>
      </c>
      <c r="J27" s="185" t="s">
        <v>91</v>
      </c>
      <c r="K27" s="171" t="s">
        <v>92</v>
      </c>
      <c r="L27" s="172" t="s">
        <v>63</v>
      </c>
    </row>
    <row r="28" spans="1:12" s="138" customFormat="1" ht="40.5" customHeight="1">
      <c r="A28" s="207">
        <v>22</v>
      </c>
      <c r="B28" s="139"/>
      <c r="C28" s="139"/>
      <c r="D28" s="167" t="s">
        <v>169</v>
      </c>
      <c r="E28" s="204" t="s">
        <v>126</v>
      </c>
      <c r="F28" s="175" t="s">
        <v>79</v>
      </c>
      <c r="G28" s="205" t="s">
        <v>146</v>
      </c>
      <c r="H28" s="204" t="s">
        <v>127</v>
      </c>
      <c r="I28" s="206" t="s">
        <v>128</v>
      </c>
      <c r="J28" s="206" t="s">
        <v>91</v>
      </c>
      <c r="K28" s="188" t="s">
        <v>92</v>
      </c>
      <c r="L28" s="172" t="s">
        <v>63</v>
      </c>
    </row>
    <row r="29" spans="1:12" s="138" customFormat="1" ht="40.5" customHeight="1">
      <c r="A29" s="207">
        <v>23</v>
      </c>
      <c r="B29" s="139"/>
      <c r="C29" s="139"/>
      <c r="D29" s="183" t="s">
        <v>170</v>
      </c>
      <c r="E29" s="184" t="s">
        <v>129</v>
      </c>
      <c r="F29" s="185" t="s">
        <v>130</v>
      </c>
      <c r="G29" s="205" t="s">
        <v>146</v>
      </c>
      <c r="H29" s="184" t="s">
        <v>127</v>
      </c>
      <c r="I29" s="185" t="s">
        <v>128</v>
      </c>
      <c r="J29" s="185" t="s">
        <v>91</v>
      </c>
      <c r="K29" s="171" t="s">
        <v>92</v>
      </c>
      <c r="L29" s="172" t="s">
        <v>63</v>
      </c>
    </row>
    <row r="30" spans="4:12" ht="40.5" customHeight="1">
      <c r="D30" s="6" t="s">
        <v>16</v>
      </c>
      <c r="E30" s="6"/>
      <c r="F30" s="6"/>
      <c r="G30" s="6"/>
      <c r="H30" s="6"/>
      <c r="I30" s="5"/>
      <c r="J30" s="1" t="s">
        <v>147</v>
      </c>
      <c r="K30" s="137"/>
      <c r="L30" s="13"/>
    </row>
    <row r="31" spans="4:12" ht="35.25" customHeight="1">
      <c r="D31" s="6" t="s">
        <v>9</v>
      </c>
      <c r="E31" s="6"/>
      <c r="F31" s="6"/>
      <c r="G31" s="6"/>
      <c r="H31" s="6"/>
      <c r="I31" s="5"/>
      <c r="J31" s="1" t="s">
        <v>148</v>
      </c>
      <c r="K31" s="137"/>
      <c r="L31" s="13"/>
    </row>
    <row r="32" spans="4:12" ht="39" customHeight="1">
      <c r="D32" s="6" t="s">
        <v>36</v>
      </c>
      <c r="E32" s="6"/>
      <c r="F32" s="6"/>
      <c r="G32" s="6"/>
      <c r="H32" s="6"/>
      <c r="I32" s="5"/>
      <c r="J32" s="1" t="s">
        <v>149</v>
      </c>
      <c r="K32" s="137"/>
      <c r="L32" s="13"/>
    </row>
    <row r="33" spans="4:12" ht="54.75" customHeight="1">
      <c r="D33" s="6" t="s">
        <v>44</v>
      </c>
      <c r="E33" s="6"/>
      <c r="F33" s="6"/>
      <c r="G33" s="6"/>
      <c r="H33" s="6"/>
      <c r="I33" s="5"/>
      <c r="J33" s="1" t="s">
        <v>150</v>
      </c>
      <c r="K33" s="137"/>
      <c r="L33" s="13"/>
    </row>
    <row r="34" spans="4:12" ht="29.25" customHeight="1">
      <c r="D34" s="6"/>
      <c r="E34" s="6"/>
      <c r="F34" s="6"/>
      <c r="G34" s="6"/>
      <c r="H34" s="6"/>
      <c r="I34" s="5"/>
      <c r="J34" s="1"/>
      <c r="K34" s="137"/>
      <c r="L34" s="13"/>
    </row>
  </sheetData>
  <sheetProtection/>
  <protectedRanges>
    <protectedRange sqref="K28" name="Диапазон1_3_1_1_3_11_1_1_3_1_1_2_1_3_2_3_2_1"/>
    <protectedRange sqref="K9" name="Диапазон1_3_1_1_3_11_1_1_3_1_1_2_1_3_2_3_2_3"/>
  </protectedRanges>
  <mergeCells count="4">
    <mergeCell ref="A1:L1"/>
    <mergeCell ref="A2:L2"/>
    <mergeCell ref="A3:L3"/>
    <mergeCell ref="A4:L4"/>
  </mergeCells>
  <conditionalFormatting sqref="G24:I24">
    <cfRule type="expression" priority="50" dxfId="5" stopIfTrue="1">
      <formula>#REF!=2018</formula>
    </cfRule>
  </conditionalFormatting>
  <conditionalFormatting sqref="G24:I24">
    <cfRule type="expression" priority="47" dxfId="6">
      <formula>$B24="конкур"</formula>
    </cfRule>
    <cfRule type="expression" priority="48" dxfId="5">
      <formula>$B24="выездка"</formula>
    </cfRule>
    <cfRule type="expression" priority="49" dxfId="4">
      <formula>$B24="троеборье"</formula>
    </cfRule>
  </conditionalFormatting>
  <conditionalFormatting sqref="G24:I24">
    <cfRule type="expression" priority="46" dxfId="0">
      <formula>$X24="нет"</formula>
    </cfRule>
  </conditionalFormatting>
  <conditionalFormatting sqref="G24:I24">
    <cfRule type="expression" priority="42" dxfId="0">
      <formula>$X24="нет"</formula>
    </cfRule>
  </conditionalFormatting>
  <printOptions/>
  <pageMargins left="0.36" right="0.36" top="0.39" bottom="0.45" header="0.1968503937007874" footer="0.15748031496062992"/>
  <pageSetup fitToHeight="0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view="pageBreakPreview" zoomScaleSheetLayoutView="100" zoomScalePageLayoutView="0" workbookViewId="0" topLeftCell="A26">
      <selection activeCell="D34" sqref="D34"/>
    </sheetView>
  </sheetViews>
  <sheetFormatPr defaultColWidth="9.140625" defaultRowHeight="12.75"/>
  <cols>
    <col min="1" max="1" width="22.7109375" style="71" customWidth="1"/>
    <col min="2" max="2" width="20.8515625" style="71" customWidth="1"/>
    <col min="3" max="3" width="11.57421875" style="71" customWidth="1"/>
    <col min="4" max="4" width="25.8515625" style="71" customWidth="1"/>
    <col min="5" max="6" width="20.421875" style="71" customWidth="1"/>
    <col min="7" max="16384" width="9.140625" style="71" customWidth="1"/>
  </cols>
  <sheetData>
    <row r="1" spans="1:27" ht="85.5" customHeight="1">
      <c r="A1" s="227" t="str">
        <f>' Выб'!$A$1</f>
        <v>КУБОК КСК «ФРИРАЙД-РЭЙСИНГ»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Муниципальные соревнования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5" ht="18" customHeight="1">
      <c r="A2" s="270" t="s">
        <v>53</v>
      </c>
      <c r="B2" s="270"/>
      <c r="C2" s="270"/>
      <c r="D2" s="270"/>
      <c r="E2" s="270"/>
    </row>
    <row r="3" spans="1:4" ht="14.25">
      <c r="A3" s="72"/>
      <c r="B3" s="72"/>
      <c r="C3" s="72"/>
      <c r="D3" s="72"/>
    </row>
    <row r="4" spans="1:5" ht="14.25">
      <c r="A4" s="155" t="s">
        <v>178</v>
      </c>
      <c r="B4" s="72"/>
      <c r="C4" s="72"/>
      <c r="D4" s="72"/>
      <c r="E4" s="136" t="s">
        <v>186</v>
      </c>
    </row>
    <row r="5" spans="1:5" ht="14.25">
      <c r="A5" s="73" t="s">
        <v>27</v>
      </c>
      <c r="B5" s="73" t="s">
        <v>28</v>
      </c>
      <c r="C5" s="73" t="s">
        <v>29</v>
      </c>
      <c r="D5" s="73" t="s">
        <v>30</v>
      </c>
      <c r="E5" s="74" t="s">
        <v>31</v>
      </c>
    </row>
    <row r="6" spans="1:5" ht="34.5" customHeight="1">
      <c r="A6" s="75" t="s">
        <v>16</v>
      </c>
      <c r="B6" s="76" t="s">
        <v>187</v>
      </c>
      <c r="C6" s="76" t="s">
        <v>35</v>
      </c>
      <c r="D6" s="76" t="s">
        <v>33</v>
      </c>
      <c r="E6" s="77"/>
    </row>
    <row r="7" spans="1:5" ht="34.5" customHeight="1">
      <c r="A7" s="76" t="s">
        <v>64</v>
      </c>
      <c r="B7" s="76" t="s">
        <v>188</v>
      </c>
      <c r="C7" s="76" t="s">
        <v>32</v>
      </c>
      <c r="D7" s="76" t="s">
        <v>33</v>
      </c>
      <c r="E7" s="77"/>
    </row>
    <row r="8" spans="1:5" ht="34.5" customHeight="1">
      <c r="A8" s="76" t="s">
        <v>64</v>
      </c>
      <c r="B8" s="76" t="s">
        <v>189</v>
      </c>
      <c r="C8" s="76" t="s">
        <v>57</v>
      </c>
      <c r="D8" s="76" t="s">
        <v>190</v>
      </c>
      <c r="E8" s="77"/>
    </row>
    <row r="9" spans="1:5" s="78" customFormat="1" ht="45.75" customHeight="1">
      <c r="A9" s="75" t="s">
        <v>65</v>
      </c>
      <c r="B9" s="76" t="s">
        <v>189</v>
      </c>
      <c r="C9" s="76" t="s">
        <v>57</v>
      </c>
      <c r="D9" s="76" t="s">
        <v>190</v>
      </c>
      <c r="E9" s="77"/>
    </row>
    <row r="10" spans="1:5" s="152" customFormat="1" ht="34.5" customHeight="1">
      <c r="A10" s="149" t="s">
        <v>60</v>
      </c>
      <c r="B10" s="150" t="s">
        <v>191</v>
      </c>
      <c r="C10" s="76" t="s">
        <v>57</v>
      </c>
      <c r="D10" s="76" t="s">
        <v>33</v>
      </c>
      <c r="E10" s="151"/>
    </row>
    <row r="11" spans="1:5" s="152" customFormat="1" ht="34.5" customHeight="1">
      <c r="A11" s="149" t="s">
        <v>192</v>
      </c>
      <c r="B11" s="150" t="s">
        <v>193</v>
      </c>
      <c r="C11" s="150" t="s">
        <v>194</v>
      </c>
      <c r="D11" s="76" t="s">
        <v>33</v>
      </c>
      <c r="E11" s="151"/>
    </row>
    <row r="12" spans="1:5" s="152" customFormat="1" ht="34.5" customHeight="1">
      <c r="A12" s="149" t="s">
        <v>192</v>
      </c>
      <c r="B12" s="150" t="s">
        <v>195</v>
      </c>
      <c r="C12" s="150" t="s">
        <v>194</v>
      </c>
      <c r="D12" s="76" t="s">
        <v>33</v>
      </c>
      <c r="E12" s="151"/>
    </row>
    <row r="13" spans="1:5" s="152" customFormat="1" ht="34.5" customHeight="1">
      <c r="A13" s="149" t="s">
        <v>192</v>
      </c>
      <c r="B13" s="150" t="s">
        <v>196</v>
      </c>
      <c r="C13" s="150" t="s">
        <v>194</v>
      </c>
      <c r="D13" s="76" t="s">
        <v>33</v>
      </c>
      <c r="E13" s="151"/>
    </row>
    <row r="14" spans="1:5" ht="34.5" customHeight="1">
      <c r="A14" s="76" t="s">
        <v>9</v>
      </c>
      <c r="B14" s="150" t="s">
        <v>197</v>
      </c>
      <c r="C14" s="76" t="s">
        <v>35</v>
      </c>
      <c r="D14" s="76" t="s">
        <v>33</v>
      </c>
      <c r="E14" s="77"/>
    </row>
    <row r="15" spans="1:5" ht="34.5" customHeight="1">
      <c r="A15" s="76" t="s">
        <v>44</v>
      </c>
      <c r="B15" s="76" t="s">
        <v>198</v>
      </c>
      <c r="C15" s="76"/>
      <c r="D15" s="76"/>
      <c r="E15" s="77"/>
    </row>
    <row r="16" spans="1:4" ht="14.25">
      <c r="A16" s="72"/>
      <c r="B16" s="72"/>
      <c r="C16" s="72"/>
      <c r="D16" s="72"/>
    </row>
    <row r="17" spans="1:4" ht="39" customHeight="1">
      <c r="A17" s="72"/>
      <c r="B17" s="72"/>
      <c r="C17" s="72"/>
      <c r="D17" s="72"/>
    </row>
    <row r="18" spans="1:7" ht="14.25">
      <c r="A18" s="72" t="s">
        <v>16</v>
      </c>
      <c r="B18" s="72"/>
      <c r="C18" s="72"/>
      <c r="D18" s="208" t="s">
        <v>173</v>
      </c>
      <c r="E18" s="208"/>
      <c r="F18" s="208"/>
      <c r="G18" s="56"/>
    </row>
    <row r="19" spans="1:4" ht="14.25">
      <c r="A19" s="72"/>
      <c r="B19" s="72"/>
      <c r="C19" s="72"/>
      <c r="D19" s="79"/>
    </row>
    <row r="20" spans="1:5" ht="93" customHeight="1">
      <c r="A20" s="271" t="s">
        <v>151</v>
      </c>
      <c r="B20" s="272"/>
      <c r="C20" s="272"/>
      <c r="D20" s="272"/>
      <c r="E20" s="272"/>
    </row>
    <row r="21" spans="1:5" ht="18" customHeight="1">
      <c r="A21" s="270" t="s">
        <v>54</v>
      </c>
      <c r="B21" s="270"/>
      <c r="C21" s="270"/>
      <c r="D21" s="270"/>
      <c r="E21" s="270"/>
    </row>
    <row r="22" spans="1:4" ht="14.25">
      <c r="A22" s="72"/>
      <c r="B22" s="72"/>
      <c r="C22" s="72"/>
      <c r="D22" s="72"/>
    </row>
    <row r="23" spans="1:5" ht="14.25">
      <c r="A23" s="155" t="s">
        <v>178</v>
      </c>
      <c r="B23" s="72"/>
      <c r="C23" s="72"/>
      <c r="D23" s="72"/>
      <c r="E23" s="136" t="s">
        <v>199</v>
      </c>
    </row>
    <row r="24" spans="1:5" ht="14.25">
      <c r="A24" s="73" t="s">
        <v>27</v>
      </c>
      <c r="B24" s="73" t="s">
        <v>28</v>
      </c>
      <c r="C24" s="73" t="s">
        <v>29</v>
      </c>
      <c r="D24" s="73" t="s">
        <v>30</v>
      </c>
      <c r="E24" s="80"/>
    </row>
    <row r="25" spans="1:5" ht="34.5" customHeight="1">
      <c r="A25" s="75" t="s">
        <v>16</v>
      </c>
      <c r="B25" s="76" t="s">
        <v>187</v>
      </c>
      <c r="C25" s="76" t="s">
        <v>35</v>
      </c>
      <c r="D25" s="76" t="s">
        <v>33</v>
      </c>
      <c r="E25" s="81"/>
    </row>
    <row r="26" spans="1:5" ht="34.5" customHeight="1">
      <c r="A26" s="76" t="s">
        <v>64</v>
      </c>
      <c r="B26" s="76" t="s">
        <v>188</v>
      </c>
      <c r="C26" s="76" t="s">
        <v>32</v>
      </c>
      <c r="D26" s="76" t="s">
        <v>33</v>
      </c>
      <c r="E26" s="81"/>
    </row>
    <row r="27" spans="1:5" ht="34.5" customHeight="1">
      <c r="A27" s="76" t="s">
        <v>64</v>
      </c>
      <c r="B27" s="76" t="s">
        <v>189</v>
      </c>
      <c r="C27" s="76" t="s">
        <v>57</v>
      </c>
      <c r="D27" s="76" t="s">
        <v>190</v>
      </c>
      <c r="E27" s="81"/>
    </row>
    <row r="28" spans="1:5" s="78" customFormat="1" ht="34.5" customHeight="1">
      <c r="A28" s="75" t="s">
        <v>36</v>
      </c>
      <c r="B28" s="76" t="s">
        <v>189</v>
      </c>
      <c r="C28" s="76" t="s">
        <v>57</v>
      </c>
      <c r="D28" s="76" t="s">
        <v>190</v>
      </c>
      <c r="E28" s="82"/>
    </row>
    <row r="29" spans="1:5" s="78" customFormat="1" ht="34.5" customHeight="1">
      <c r="A29" s="149" t="s">
        <v>60</v>
      </c>
      <c r="B29" s="150" t="s">
        <v>191</v>
      </c>
      <c r="C29" s="76" t="s">
        <v>57</v>
      </c>
      <c r="D29" s="76" t="s">
        <v>33</v>
      </c>
      <c r="E29" s="82"/>
    </row>
    <row r="30" spans="1:5" s="152" customFormat="1" ht="34.5" customHeight="1">
      <c r="A30" s="76" t="s">
        <v>9</v>
      </c>
      <c r="B30" s="150" t="s">
        <v>197</v>
      </c>
      <c r="C30" s="76" t="s">
        <v>35</v>
      </c>
      <c r="D30" s="76" t="s">
        <v>33</v>
      </c>
      <c r="E30" s="153"/>
    </row>
    <row r="31" spans="1:4" ht="35.25" customHeight="1">
      <c r="A31" s="72"/>
      <c r="B31" s="72"/>
      <c r="C31" s="72"/>
      <c r="D31" s="72"/>
    </row>
    <row r="32" spans="1:4" ht="34.5" customHeight="1">
      <c r="A32" s="215" t="s">
        <v>16</v>
      </c>
      <c r="B32" s="72"/>
      <c r="C32" s="72"/>
      <c r="D32" s="208" t="s">
        <v>173</v>
      </c>
    </row>
    <row r="33" spans="1:4" ht="22.5" customHeight="1">
      <c r="A33" s="158"/>
      <c r="B33" s="72"/>
      <c r="C33" s="72"/>
      <c r="D33" s="1"/>
    </row>
    <row r="34" spans="1:4" s="156" customFormat="1" ht="36.75" customHeight="1">
      <c r="A34" s="158" t="s">
        <v>200</v>
      </c>
      <c r="B34" s="158"/>
      <c r="C34" s="158"/>
      <c r="D34" s="1" t="s">
        <v>172</v>
      </c>
    </row>
  </sheetData>
  <sheetProtection/>
  <mergeCells count="4">
    <mergeCell ref="A2:E2"/>
    <mergeCell ref="A20:E20"/>
    <mergeCell ref="A21:E21"/>
    <mergeCell ref="A1:AA1"/>
  </mergeCells>
  <printOptions/>
  <pageMargins left="0.7" right="0.7" top="0.75" bottom="0.75" header="0.3" footer="0.3"/>
  <pageSetup fitToHeight="0" fitToWidth="1" horizontalDpi="600" verticalDpi="600" orientation="portrait" paperSize="9" scale="8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9"/>
  <sheetViews>
    <sheetView view="pageBreakPreview" zoomScale="75" zoomScaleSheetLayoutView="75" zoomScalePageLayoutView="0" workbookViewId="0" topLeftCell="A1">
      <selection activeCell="A1" sqref="A1:AA1"/>
    </sheetView>
  </sheetViews>
  <sheetFormatPr defaultColWidth="9.140625" defaultRowHeight="12.75"/>
  <cols>
    <col min="1" max="1" width="6.140625" style="33" customWidth="1"/>
    <col min="2" max="2" width="4.7109375" style="33" hidden="1" customWidth="1"/>
    <col min="3" max="3" width="6.00390625" style="33" hidden="1" customWidth="1"/>
    <col min="4" max="4" width="20.140625" style="33" customWidth="1"/>
    <col min="5" max="5" width="10.421875" style="33" customWidth="1"/>
    <col min="6" max="6" width="6.421875" style="33" customWidth="1"/>
    <col min="7" max="7" width="34.421875" style="33" customWidth="1"/>
    <col min="8" max="8" width="10.57421875" style="33" customWidth="1"/>
    <col min="9" max="9" width="17.421875" style="33" customWidth="1"/>
    <col min="10" max="10" width="12.7109375" style="33" hidden="1" customWidth="1"/>
    <col min="11" max="11" width="25.00390625" style="33" customWidth="1"/>
    <col min="12" max="12" width="6.28125" style="59" customWidth="1"/>
    <col min="13" max="13" width="8.7109375" style="60" customWidth="1"/>
    <col min="14" max="14" width="3.8515625" style="33" customWidth="1"/>
    <col min="15" max="15" width="6.421875" style="59" customWidth="1"/>
    <col min="16" max="16" width="8.7109375" style="60" customWidth="1"/>
    <col min="17" max="17" width="3.7109375" style="33" customWidth="1"/>
    <col min="18" max="18" width="6.421875" style="59" customWidth="1"/>
    <col min="19" max="19" width="8.7109375" style="60" customWidth="1"/>
    <col min="20" max="20" width="3.7109375" style="33" customWidth="1"/>
    <col min="21" max="22" width="4.8515625" style="33" customWidth="1"/>
    <col min="23" max="23" width="6.28125" style="33" customWidth="1"/>
    <col min="24" max="24" width="9.7109375" style="33" hidden="1" customWidth="1"/>
    <col min="25" max="25" width="9.7109375" style="60" customWidth="1"/>
    <col min="26" max="26" width="8.00390625" style="33" customWidth="1"/>
    <col min="27" max="16384" width="9.140625" style="33" customWidth="1"/>
  </cols>
  <sheetData>
    <row r="1" spans="1:27" ht="82.5" customHeight="1">
      <c r="A1" s="227" t="str">
        <f>' Выб'!$A$1</f>
        <v>КУБОК КСК «ФРИРАЙД-РЭЙСИНГ»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Муниципальные соревнования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7" ht="19.5" customHeight="1" hidden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27" s="34" customFormat="1" ht="15.7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 s="35" customFormat="1" ht="15.75" customHeight="1">
      <c r="A4" s="218" t="s">
        <v>26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36" customFormat="1" ht="21" customHeight="1">
      <c r="A5" s="229" t="s">
        <v>180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</row>
    <row r="6" spans="1:26" ht="18.75" customHeight="1">
      <c r="A6" s="230" t="s">
        <v>182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spans="1:26" ht="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s="42" customFormat="1" ht="15" customHeight="1">
      <c r="A8" s="28" t="s">
        <v>178</v>
      </c>
      <c r="B8" s="37"/>
      <c r="C8" s="37"/>
      <c r="D8" s="38"/>
      <c r="E8" s="38"/>
      <c r="F8" s="38"/>
      <c r="G8" s="38"/>
      <c r="H8" s="38"/>
      <c r="I8" s="39"/>
      <c r="J8" s="39"/>
      <c r="K8" s="37"/>
      <c r="L8" s="40"/>
      <c r="M8" s="41"/>
      <c r="O8" s="40"/>
      <c r="P8" s="43"/>
      <c r="R8" s="40"/>
      <c r="S8" s="43"/>
      <c r="Y8" s="140" t="s">
        <v>177</v>
      </c>
      <c r="Z8" s="44"/>
    </row>
    <row r="9" spans="1:26" s="46" customFormat="1" ht="19.5" customHeight="1">
      <c r="A9" s="226" t="s">
        <v>25</v>
      </c>
      <c r="B9" s="231" t="s">
        <v>2</v>
      </c>
      <c r="C9" s="224"/>
      <c r="D9" s="219" t="s">
        <v>14</v>
      </c>
      <c r="E9" s="219" t="s">
        <v>3</v>
      </c>
      <c r="F9" s="226" t="s">
        <v>13</v>
      </c>
      <c r="G9" s="219" t="s">
        <v>15</v>
      </c>
      <c r="H9" s="219" t="s">
        <v>3</v>
      </c>
      <c r="I9" s="219" t="s">
        <v>4</v>
      </c>
      <c r="J9" s="45"/>
      <c r="K9" s="219" t="s">
        <v>6</v>
      </c>
      <c r="L9" s="221" t="s">
        <v>184</v>
      </c>
      <c r="M9" s="221"/>
      <c r="N9" s="221"/>
      <c r="O9" s="221" t="s">
        <v>18</v>
      </c>
      <c r="P9" s="221"/>
      <c r="Q9" s="221"/>
      <c r="R9" s="221" t="s">
        <v>62</v>
      </c>
      <c r="S9" s="221"/>
      <c r="T9" s="221"/>
      <c r="U9" s="222" t="s">
        <v>19</v>
      </c>
      <c r="V9" s="224" t="s">
        <v>61</v>
      </c>
      <c r="W9" s="226" t="s">
        <v>20</v>
      </c>
      <c r="X9" s="231" t="s">
        <v>58</v>
      </c>
      <c r="Y9" s="220" t="s">
        <v>21</v>
      </c>
      <c r="Z9" s="220" t="s">
        <v>22</v>
      </c>
    </row>
    <row r="10" spans="1:26" s="46" customFormat="1" ht="72" customHeight="1">
      <c r="A10" s="226"/>
      <c r="B10" s="231"/>
      <c r="C10" s="225"/>
      <c r="D10" s="219"/>
      <c r="E10" s="219"/>
      <c r="F10" s="226"/>
      <c r="G10" s="219"/>
      <c r="H10" s="219"/>
      <c r="I10" s="219"/>
      <c r="J10" s="45"/>
      <c r="K10" s="219"/>
      <c r="L10" s="47" t="s">
        <v>23</v>
      </c>
      <c r="M10" s="48" t="s">
        <v>24</v>
      </c>
      <c r="N10" s="49" t="s">
        <v>25</v>
      </c>
      <c r="O10" s="47" t="s">
        <v>23</v>
      </c>
      <c r="P10" s="48" t="s">
        <v>24</v>
      </c>
      <c r="Q10" s="49" t="s">
        <v>25</v>
      </c>
      <c r="R10" s="47" t="s">
        <v>23</v>
      </c>
      <c r="S10" s="48" t="s">
        <v>24</v>
      </c>
      <c r="T10" s="49" t="s">
        <v>25</v>
      </c>
      <c r="U10" s="223"/>
      <c r="V10" s="225"/>
      <c r="W10" s="226"/>
      <c r="X10" s="231"/>
      <c r="Y10" s="220"/>
      <c r="Z10" s="220"/>
    </row>
    <row r="11" spans="1:26" s="46" customFormat="1" ht="45.75" customHeight="1">
      <c r="A11" s="22">
        <f>RANK(Y11,Y$11:Y$13,0)</f>
        <v>1</v>
      </c>
      <c r="B11" s="29"/>
      <c r="C11" s="148"/>
      <c r="D11" s="194" t="s">
        <v>167</v>
      </c>
      <c r="E11" s="179" t="s">
        <v>123</v>
      </c>
      <c r="F11" s="195" t="s">
        <v>79</v>
      </c>
      <c r="G11" s="196" t="s">
        <v>137</v>
      </c>
      <c r="H11" s="197" t="s">
        <v>101</v>
      </c>
      <c r="I11" s="185" t="s">
        <v>102</v>
      </c>
      <c r="J11" s="169" t="s">
        <v>114</v>
      </c>
      <c r="K11" s="198" t="s">
        <v>103</v>
      </c>
      <c r="L11" s="50">
        <v>191.5</v>
      </c>
      <c r="M11" s="51">
        <f>L11/3-IF($U11=1,0.5,IF($U11=2,1.5,0))</f>
        <v>63.833333333333336</v>
      </c>
      <c r="N11" s="23">
        <f>RANK(M11,M$11:M$13,0)</f>
        <v>1</v>
      </c>
      <c r="O11" s="50">
        <v>188.5</v>
      </c>
      <c r="P11" s="51">
        <f>O11/3-IF($U11=1,0.5,IF($U11=2,1.5,0))</f>
        <v>62.833333333333336</v>
      </c>
      <c r="Q11" s="23">
        <f>RANK(P11,P$11:P$13,0)</f>
        <v>1</v>
      </c>
      <c r="R11" s="50">
        <v>183</v>
      </c>
      <c r="S11" s="51">
        <f>R11/3-IF($U11=1,0.5,IF($U11=2,1.5,0))</f>
        <v>61</v>
      </c>
      <c r="T11" s="23">
        <f>RANK(S11,S$11:S$13,0)</f>
        <v>1</v>
      </c>
      <c r="U11" s="52"/>
      <c r="V11" s="52"/>
      <c r="W11" s="50">
        <f>L11+O11+R11</f>
        <v>563</v>
      </c>
      <c r="X11" s="83"/>
      <c r="Y11" s="51">
        <f>ROUND(SUM(M11,P11,S11)/3,3)</f>
        <v>62.556</v>
      </c>
      <c r="Z11" s="53" t="s">
        <v>55</v>
      </c>
    </row>
    <row r="12" spans="1:26" s="46" customFormat="1" ht="45.75" customHeight="1">
      <c r="A12" s="22">
        <f>RANK(Y12,Y$11:Y$13,0)</f>
        <v>2</v>
      </c>
      <c r="B12" s="29"/>
      <c r="C12" s="148"/>
      <c r="D12" s="187" t="s">
        <v>158</v>
      </c>
      <c r="E12" s="174" t="s">
        <v>94</v>
      </c>
      <c r="F12" s="175">
        <v>2</v>
      </c>
      <c r="G12" s="176" t="s">
        <v>135</v>
      </c>
      <c r="H12" s="174" t="s">
        <v>95</v>
      </c>
      <c r="I12" s="175" t="s">
        <v>91</v>
      </c>
      <c r="J12" s="175" t="s">
        <v>91</v>
      </c>
      <c r="K12" s="188" t="s">
        <v>92</v>
      </c>
      <c r="L12" s="50">
        <v>187</v>
      </c>
      <c r="M12" s="51">
        <f>L12/3-IF($U12=1,0.5,IF($U12=2,1.5,0))</f>
        <v>62.333333333333336</v>
      </c>
      <c r="N12" s="23">
        <f>RANK(M12,M$11:M$13,0)</f>
        <v>2</v>
      </c>
      <c r="O12" s="50">
        <v>178</v>
      </c>
      <c r="P12" s="51">
        <f>O12/3-IF($U12=1,0.5,IF($U12=2,1.5,0))</f>
        <v>59.333333333333336</v>
      </c>
      <c r="Q12" s="23">
        <f>RANK(P12,P$11:P$13,0)</f>
        <v>2</v>
      </c>
      <c r="R12" s="50">
        <v>181.5</v>
      </c>
      <c r="S12" s="51">
        <f>R12/3-IF($U12=1,0.5,IF($U12=2,1.5,0))</f>
        <v>60.5</v>
      </c>
      <c r="T12" s="23">
        <f>RANK(S12,S$11:S$13,0)</f>
        <v>2</v>
      </c>
      <c r="U12" s="52"/>
      <c r="V12" s="52"/>
      <c r="W12" s="50">
        <f>L12+O12+R12</f>
        <v>546.5</v>
      </c>
      <c r="X12" s="83"/>
      <c r="Y12" s="51">
        <f>ROUND(SUM(M12,P12,S12)/3,3)</f>
        <v>60.722</v>
      </c>
      <c r="Z12" s="53" t="s">
        <v>55</v>
      </c>
    </row>
    <row r="13" spans="1:26" s="46" customFormat="1" ht="45.75" customHeight="1">
      <c r="A13" s="22">
        <f>RANK(Y13,Y$11:Y$13,0)</f>
        <v>3</v>
      </c>
      <c r="B13" s="29"/>
      <c r="C13" s="148"/>
      <c r="D13" s="183" t="s">
        <v>157</v>
      </c>
      <c r="E13" s="184" t="s">
        <v>89</v>
      </c>
      <c r="F13" s="185">
        <v>2</v>
      </c>
      <c r="G13" s="186" t="s">
        <v>134</v>
      </c>
      <c r="H13" s="184" t="s">
        <v>93</v>
      </c>
      <c r="I13" s="185" t="s">
        <v>91</v>
      </c>
      <c r="J13" s="185" t="s">
        <v>91</v>
      </c>
      <c r="K13" s="171" t="s">
        <v>92</v>
      </c>
      <c r="L13" s="50">
        <v>187</v>
      </c>
      <c r="M13" s="51">
        <f>L13/3-IF($U13=1,0.5,IF($U13=2,1.5,0))</f>
        <v>62.333333333333336</v>
      </c>
      <c r="N13" s="23">
        <f>RANK(M13,M$11:M$13,0)</f>
        <v>2</v>
      </c>
      <c r="O13" s="50">
        <v>158.5</v>
      </c>
      <c r="P13" s="51">
        <f>O13/3-IF($U13=1,0.5,IF($U13=2,1.5,0))</f>
        <v>52.833333333333336</v>
      </c>
      <c r="Q13" s="23">
        <f>RANK(P13,P$11:P$13,0)</f>
        <v>3</v>
      </c>
      <c r="R13" s="50">
        <v>179</v>
      </c>
      <c r="S13" s="51">
        <f>R13/3-IF($U13=1,0.5,IF($U13=2,1.5,0))</f>
        <v>59.666666666666664</v>
      </c>
      <c r="T13" s="23">
        <f>RANK(S13,S$11:S$13,0)</f>
        <v>3</v>
      </c>
      <c r="U13" s="52"/>
      <c r="V13" s="52"/>
      <c r="W13" s="50">
        <f>L13+O13+R13</f>
        <v>524.5</v>
      </c>
      <c r="X13" s="154"/>
      <c r="Y13" s="51">
        <f>ROUND(SUM(M13,P13,S13)/3,3)</f>
        <v>58.278</v>
      </c>
      <c r="Z13" s="53" t="s">
        <v>55</v>
      </c>
    </row>
    <row r="14" spans="1:26" s="54" customFormat="1" ht="36" customHeight="1">
      <c r="A14" s="26"/>
      <c r="B14" s="30"/>
      <c r="C14" s="30"/>
      <c r="D14" s="67"/>
      <c r="E14" s="25"/>
      <c r="F14" s="31"/>
      <c r="G14" s="32"/>
      <c r="H14" s="68"/>
      <c r="I14" s="69"/>
      <c r="J14" s="70"/>
      <c r="K14" s="68"/>
      <c r="L14" s="63"/>
      <c r="M14" s="64"/>
      <c r="N14" s="27"/>
      <c r="O14" s="63"/>
      <c r="P14" s="64"/>
      <c r="Q14" s="27"/>
      <c r="R14" s="63"/>
      <c r="S14" s="64"/>
      <c r="T14" s="27"/>
      <c r="U14" s="65"/>
      <c r="V14" s="65"/>
      <c r="W14" s="63"/>
      <c r="X14" s="55"/>
      <c r="Y14" s="64"/>
      <c r="Z14" s="66"/>
    </row>
    <row r="15" spans="1:26" ht="36.75" customHeight="1">
      <c r="A15" s="56"/>
      <c r="B15" s="56"/>
      <c r="C15" s="56"/>
      <c r="D15" s="56" t="s">
        <v>16</v>
      </c>
      <c r="E15" s="56"/>
      <c r="F15" s="56"/>
      <c r="G15" s="56"/>
      <c r="H15" s="56"/>
      <c r="J15" s="56"/>
      <c r="K15" s="208" t="s">
        <v>173</v>
      </c>
      <c r="L15" s="208"/>
      <c r="M15" s="208"/>
      <c r="N15" s="56"/>
      <c r="O15" s="57"/>
      <c r="P15" s="58"/>
      <c r="Q15" s="56"/>
      <c r="R15" s="57"/>
      <c r="S15" s="58"/>
      <c r="T15" s="56"/>
      <c r="U15" s="56"/>
      <c r="V15" s="56"/>
      <c r="W15" s="56"/>
      <c r="X15" s="56"/>
      <c r="Y15" s="58"/>
      <c r="Z15" s="56"/>
    </row>
    <row r="16" spans="1:26" ht="12.75">
      <c r="A16" s="56"/>
      <c r="B16" s="56"/>
      <c r="C16" s="56"/>
      <c r="D16" s="56"/>
      <c r="E16" s="56"/>
      <c r="F16" s="56"/>
      <c r="G16" s="56"/>
      <c r="H16" s="56"/>
      <c r="J16" s="56"/>
      <c r="K16" s="61"/>
      <c r="L16" s="2"/>
      <c r="M16" s="3"/>
      <c r="N16" s="56"/>
      <c r="O16" s="57"/>
      <c r="P16" s="58"/>
      <c r="Q16" s="56"/>
      <c r="R16" s="57"/>
      <c r="S16" s="58"/>
      <c r="T16" s="56"/>
      <c r="U16" s="56"/>
      <c r="V16" s="56"/>
      <c r="W16" s="56"/>
      <c r="X16" s="56"/>
      <c r="Y16" s="58"/>
      <c r="Z16" s="56"/>
    </row>
    <row r="17" spans="1:26" ht="36.75" customHeight="1">
      <c r="A17" s="56"/>
      <c r="B17" s="56"/>
      <c r="C17" s="56"/>
      <c r="D17" s="56" t="s">
        <v>9</v>
      </c>
      <c r="E17" s="56"/>
      <c r="F17" s="56"/>
      <c r="G17" s="56"/>
      <c r="H17" s="56"/>
      <c r="J17" s="56"/>
      <c r="K17" s="208" t="s">
        <v>174</v>
      </c>
      <c r="L17"/>
      <c r="M17"/>
      <c r="N17" s="56"/>
      <c r="O17" s="57"/>
      <c r="P17" s="58"/>
      <c r="Q17" s="56"/>
      <c r="R17" s="57"/>
      <c r="S17" s="58"/>
      <c r="T17" s="56"/>
      <c r="U17" s="56"/>
      <c r="V17" s="56"/>
      <c r="W17" s="56"/>
      <c r="X17" s="56"/>
      <c r="Y17" s="58"/>
      <c r="Z17" s="56"/>
    </row>
    <row r="18" spans="12:25" ht="12.75">
      <c r="L18" s="2"/>
      <c r="M18" s="3"/>
      <c r="O18" s="33"/>
      <c r="P18" s="33"/>
      <c r="R18" s="33"/>
      <c r="S18" s="33"/>
      <c r="Y18" s="33"/>
    </row>
    <row r="19" spans="11:25" ht="12.75">
      <c r="K19" s="3"/>
      <c r="L19" s="2"/>
      <c r="M19" s="3"/>
      <c r="O19" s="33"/>
      <c r="P19" s="33"/>
      <c r="R19" s="33"/>
      <c r="S19" s="33"/>
      <c r="Y19" s="33"/>
    </row>
  </sheetData>
  <sheetProtection/>
  <mergeCells count="25">
    <mergeCell ref="W9:W10"/>
    <mergeCell ref="X9:X10"/>
    <mergeCell ref="Y9:Y10"/>
    <mergeCell ref="K9:K10"/>
    <mergeCell ref="C9:C10"/>
    <mergeCell ref="A1:AA1"/>
    <mergeCell ref="A2:AA2"/>
    <mergeCell ref="A3:AA3"/>
    <mergeCell ref="A4:AA4"/>
    <mergeCell ref="A5:AA5"/>
    <mergeCell ref="L9:N9"/>
    <mergeCell ref="A6:Z6"/>
    <mergeCell ref="O9:Q9"/>
    <mergeCell ref="A9:A10"/>
    <mergeCell ref="B9:B10"/>
    <mergeCell ref="I9:I10"/>
    <mergeCell ref="Z9:Z10"/>
    <mergeCell ref="R9:T9"/>
    <mergeCell ref="U9:U10"/>
    <mergeCell ref="V9:V10"/>
    <mergeCell ref="D9:D10"/>
    <mergeCell ref="E9:E10"/>
    <mergeCell ref="F9:F10"/>
    <mergeCell ref="G9:G10"/>
    <mergeCell ref="H9:H10"/>
  </mergeCells>
  <printOptions/>
  <pageMargins left="0.38" right="0.15748031496062992" top="0.2362204724409449" bottom="0.15748031496062992" header="0.2362204724409449" footer="0.15748031496062992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1"/>
  <sheetViews>
    <sheetView view="pageBreakPreview" zoomScale="75" zoomScaleSheetLayoutView="75" zoomScalePageLayoutView="0" workbookViewId="0" topLeftCell="A1">
      <selection activeCell="A4" sqref="A4:AA4"/>
    </sheetView>
  </sheetViews>
  <sheetFormatPr defaultColWidth="9.140625" defaultRowHeight="12.75"/>
  <cols>
    <col min="1" max="1" width="6.140625" style="33" customWidth="1"/>
    <col min="2" max="2" width="4.7109375" style="33" hidden="1" customWidth="1"/>
    <col min="3" max="3" width="6.00390625" style="33" hidden="1" customWidth="1"/>
    <col min="4" max="4" width="20.140625" style="33" customWidth="1"/>
    <col min="5" max="5" width="10.421875" style="33" customWidth="1"/>
    <col min="6" max="6" width="6.421875" style="33" customWidth="1"/>
    <col min="7" max="7" width="34.421875" style="33" customWidth="1"/>
    <col min="8" max="8" width="10.57421875" style="33" customWidth="1"/>
    <col min="9" max="9" width="17.421875" style="33" customWidth="1"/>
    <col min="10" max="10" width="12.7109375" style="33" hidden="1" customWidth="1"/>
    <col min="11" max="11" width="25.00390625" style="33" customWidth="1"/>
    <col min="12" max="12" width="6.28125" style="59" customWidth="1"/>
    <col min="13" max="13" width="8.7109375" style="60" customWidth="1"/>
    <col min="14" max="14" width="3.8515625" style="33" customWidth="1"/>
    <col min="15" max="15" width="6.421875" style="59" customWidth="1"/>
    <col min="16" max="16" width="8.7109375" style="60" customWidth="1"/>
    <col min="17" max="17" width="3.7109375" style="33" customWidth="1"/>
    <col min="18" max="18" width="6.421875" style="59" customWidth="1"/>
    <col min="19" max="19" width="8.7109375" style="60" customWidth="1"/>
    <col min="20" max="20" width="3.7109375" style="33" customWidth="1"/>
    <col min="21" max="22" width="4.8515625" style="33" customWidth="1"/>
    <col min="23" max="23" width="6.28125" style="33" customWidth="1"/>
    <col min="24" max="24" width="9.7109375" style="33" hidden="1" customWidth="1"/>
    <col min="25" max="25" width="9.7109375" style="60" customWidth="1"/>
    <col min="26" max="26" width="8.00390625" style="33" customWidth="1"/>
    <col min="27" max="16384" width="9.140625" style="33" customWidth="1"/>
  </cols>
  <sheetData>
    <row r="1" spans="1:27" ht="82.5" customHeight="1">
      <c r="A1" s="227" t="str">
        <f>' Выб'!$A$1</f>
        <v>КУБОК КСК «ФРИРАЙД-РЭЙСИНГ»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Муниципальные соревнования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7" ht="19.5" customHeight="1" hidden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27" s="34" customFormat="1" ht="15.7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 s="35" customFormat="1" ht="15.75" customHeight="1">
      <c r="A4" s="218" t="s">
        <v>26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6" s="36" customFormat="1" ht="21" customHeight="1">
      <c r="A5" s="232" t="s">
        <v>181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</row>
    <row r="6" spans="1:26" ht="18.75" customHeight="1">
      <c r="A6" s="230" t="s">
        <v>182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spans="1:26" ht="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s="42" customFormat="1" ht="15" customHeight="1">
      <c r="A8" s="28" t="s">
        <v>183</v>
      </c>
      <c r="B8" s="37"/>
      <c r="C8" s="37"/>
      <c r="D8" s="38"/>
      <c r="E8" s="38"/>
      <c r="F8" s="38"/>
      <c r="G8" s="38"/>
      <c r="H8" s="38"/>
      <c r="I8" s="39"/>
      <c r="J8" s="39"/>
      <c r="K8" s="37"/>
      <c r="L8" s="40"/>
      <c r="M8" s="41"/>
      <c r="O8" s="40"/>
      <c r="P8" s="43"/>
      <c r="R8" s="40"/>
      <c r="S8" s="43"/>
      <c r="Y8" s="140" t="s">
        <v>177</v>
      </c>
      <c r="Z8" s="44"/>
    </row>
    <row r="9" spans="1:26" s="46" customFormat="1" ht="19.5" customHeight="1">
      <c r="A9" s="226" t="s">
        <v>25</v>
      </c>
      <c r="B9" s="231" t="s">
        <v>2</v>
      </c>
      <c r="C9" s="224"/>
      <c r="D9" s="219" t="s">
        <v>14</v>
      </c>
      <c r="E9" s="219" t="s">
        <v>3</v>
      </c>
      <c r="F9" s="226" t="s">
        <v>13</v>
      </c>
      <c r="G9" s="219" t="s">
        <v>15</v>
      </c>
      <c r="H9" s="219" t="s">
        <v>3</v>
      </c>
      <c r="I9" s="219" t="s">
        <v>4</v>
      </c>
      <c r="J9" s="45"/>
      <c r="K9" s="219" t="s">
        <v>6</v>
      </c>
      <c r="L9" s="221" t="s">
        <v>184</v>
      </c>
      <c r="M9" s="221"/>
      <c r="N9" s="221"/>
      <c r="O9" s="221" t="s">
        <v>18</v>
      </c>
      <c r="P9" s="221"/>
      <c r="Q9" s="221"/>
      <c r="R9" s="221" t="s">
        <v>62</v>
      </c>
      <c r="S9" s="221"/>
      <c r="T9" s="221"/>
      <c r="U9" s="222" t="s">
        <v>19</v>
      </c>
      <c r="V9" s="224" t="s">
        <v>61</v>
      </c>
      <c r="W9" s="226" t="s">
        <v>20</v>
      </c>
      <c r="X9" s="231" t="s">
        <v>58</v>
      </c>
      <c r="Y9" s="220" t="s">
        <v>21</v>
      </c>
      <c r="Z9" s="220" t="s">
        <v>22</v>
      </c>
    </row>
    <row r="10" spans="1:26" s="46" customFormat="1" ht="60.75" customHeight="1">
      <c r="A10" s="226"/>
      <c r="B10" s="231"/>
      <c r="C10" s="225"/>
      <c r="D10" s="219"/>
      <c r="E10" s="219"/>
      <c r="F10" s="226"/>
      <c r="G10" s="219"/>
      <c r="H10" s="219"/>
      <c r="I10" s="219"/>
      <c r="J10" s="45"/>
      <c r="K10" s="219"/>
      <c r="L10" s="47" t="s">
        <v>23</v>
      </c>
      <c r="M10" s="48" t="s">
        <v>24</v>
      </c>
      <c r="N10" s="49" t="s">
        <v>25</v>
      </c>
      <c r="O10" s="47" t="s">
        <v>23</v>
      </c>
      <c r="P10" s="48" t="s">
        <v>24</v>
      </c>
      <c r="Q10" s="49" t="s">
        <v>25</v>
      </c>
      <c r="R10" s="47" t="s">
        <v>23</v>
      </c>
      <c r="S10" s="48" t="s">
        <v>24</v>
      </c>
      <c r="T10" s="49" t="s">
        <v>25</v>
      </c>
      <c r="U10" s="223"/>
      <c r="V10" s="225"/>
      <c r="W10" s="226"/>
      <c r="X10" s="231"/>
      <c r="Y10" s="220"/>
      <c r="Z10" s="220"/>
    </row>
    <row r="11" spans="1:26" s="46" customFormat="1" ht="45.75" customHeight="1">
      <c r="A11" s="22">
        <f>RANK(Y11,Y$11:Y$15,0)</f>
        <v>1</v>
      </c>
      <c r="B11" s="29"/>
      <c r="C11" s="148"/>
      <c r="D11" s="167" t="s">
        <v>162</v>
      </c>
      <c r="E11" s="168" t="s">
        <v>107</v>
      </c>
      <c r="F11" s="169">
        <v>2</v>
      </c>
      <c r="G11" s="170" t="s">
        <v>139</v>
      </c>
      <c r="H11" s="168" t="s">
        <v>108</v>
      </c>
      <c r="I11" s="169" t="s">
        <v>76</v>
      </c>
      <c r="J11" s="169" t="s">
        <v>109</v>
      </c>
      <c r="K11" s="182" t="s">
        <v>77</v>
      </c>
      <c r="L11" s="50">
        <v>199.5</v>
      </c>
      <c r="M11" s="51">
        <f>L11/3-IF($U11=1,0.5,IF($U11=2,1.5,0))</f>
        <v>66.5</v>
      </c>
      <c r="N11" s="23">
        <f>RANK(M11,M$11:M$15,0)</f>
        <v>1</v>
      </c>
      <c r="O11" s="50">
        <v>188</v>
      </c>
      <c r="P11" s="51">
        <f>O11/3-IF($U11=1,0.5,IF($U11=2,1.5,0))</f>
        <v>62.666666666666664</v>
      </c>
      <c r="Q11" s="23">
        <f>RANK(P11,P$11:P$15,0)</f>
        <v>3</v>
      </c>
      <c r="R11" s="50">
        <v>194.5</v>
      </c>
      <c r="S11" s="51">
        <f>R11/3-IF($U11=1,0.5,IF($U11=2,1.5,0))</f>
        <v>64.83333333333333</v>
      </c>
      <c r="T11" s="23">
        <f>RANK(S11,S$11:S$15,0)</f>
        <v>1</v>
      </c>
      <c r="U11" s="52"/>
      <c r="V11" s="52"/>
      <c r="W11" s="50">
        <f>L11+O11+R11</f>
        <v>582</v>
      </c>
      <c r="X11" s="83"/>
      <c r="Y11" s="51">
        <f>ROUND(SUM(M11,P11,S11)/3,3)</f>
        <v>64.667</v>
      </c>
      <c r="Z11" s="53" t="s">
        <v>172</v>
      </c>
    </row>
    <row r="12" spans="1:26" s="46" customFormat="1" ht="45.75" customHeight="1">
      <c r="A12" s="22">
        <f>RANK(Y12,Y$11:Y$15,0)</f>
        <v>2</v>
      </c>
      <c r="B12" s="29"/>
      <c r="C12" s="148"/>
      <c r="D12" s="193" t="s">
        <v>165</v>
      </c>
      <c r="E12" s="184" t="s">
        <v>115</v>
      </c>
      <c r="F12" s="184">
        <v>2</v>
      </c>
      <c r="G12" s="186" t="s">
        <v>143</v>
      </c>
      <c r="H12" s="184" t="s">
        <v>119</v>
      </c>
      <c r="I12" s="185" t="s">
        <v>91</v>
      </c>
      <c r="J12" s="185" t="s">
        <v>91</v>
      </c>
      <c r="K12" s="182" t="s">
        <v>92</v>
      </c>
      <c r="L12" s="50">
        <v>195.5</v>
      </c>
      <c r="M12" s="51">
        <f>L12/3-IF($U12=1,0.5,IF($U12=2,1.5,0))</f>
        <v>65.16666666666667</v>
      </c>
      <c r="N12" s="23">
        <f>RANK(M12,M$11:M$15,0)</f>
        <v>2</v>
      </c>
      <c r="O12" s="50">
        <v>195.5</v>
      </c>
      <c r="P12" s="51">
        <f>O12/3-IF($U12=1,0.5,IF($U12=2,1.5,0))</f>
        <v>65.16666666666667</v>
      </c>
      <c r="Q12" s="23">
        <f>RANK(P12,P$11:P$15,0)</f>
        <v>1</v>
      </c>
      <c r="R12" s="50">
        <v>190.5</v>
      </c>
      <c r="S12" s="51">
        <f>R12/3-IF($U12=1,0.5,IF($U12=2,1.5,0))</f>
        <v>63.5</v>
      </c>
      <c r="T12" s="23">
        <f>RANK(S12,S$11:S$15,0)</f>
        <v>2</v>
      </c>
      <c r="U12" s="52"/>
      <c r="V12" s="52"/>
      <c r="W12" s="50">
        <f>L12+O12+R12</f>
        <v>581.5</v>
      </c>
      <c r="X12" s="83"/>
      <c r="Y12" s="51">
        <f>ROUND(SUM(M12,P12,S12)/3,3)</f>
        <v>64.611</v>
      </c>
      <c r="Z12" s="53" t="s">
        <v>172</v>
      </c>
    </row>
    <row r="13" spans="1:26" s="46" customFormat="1" ht="45.75" customHeight="1">
      <c r="A13" s="22">
        <f>RANK(Y13,Y$11:Y$15,0)</f>
        <v>3</v>
      </c>
      <c r="B13" s="29"/>
      <c r="C13" s="148"/>
      <c r="D13" s="183" t="s">
        <v>160</v>
      </c>
      <c r="E13" s="184" t="s">
        <v>100</v>
      </c>
      <c r="F13" s="185">
        <v>2</v>
      </c>
      <c r="G13" s="186" t="s">
        <v>137</v>
      </c>
      <c r="H13" s="184" t="s">
        <v>101</v>
      </c>
      <c r="I13" s="185" t="s">
        <v>102</v>
      </c>
      <c r="J13" s="185" t="s">
        <v>52</v>
      </c>
      <c r="K13" s="182" t="s">
        <v>103</v>
      </c>
      <c r="L13" s="50">
        <v>194.5</v>
      </c>
      <c r="M13" s="51">
        <f>L13/3-IF($U13=1,0.5,IF($U13=2,1.5,0))</f>
        <v>64.83333333333333</v>
      </c>
      <c r="N13" s="23">
        <f>RANK(M13,M$11:M$15,0)</f>
        <v>3</v>
      </c>
      <c r="O13" s="50">
        <v>188.5</v>
      </c>
      <c r="P13" s="51">
        <f>O13/3-IF($U13=1,0.5,IF($U13=2,1.5,0))</f>
        <v>62.833333333333336</v>
      </c>
      <c r="Q13" s="23">
        <f>RANK(P13,P$11:P$15,0)</f>
        <v>2</v>
      </c>
      <c r="R13" s="50">
        <v>190.5</v>
      </c>
      <c r="S13" s="51">
        <f>R13/3-IF($U13=1,0.5,IF($U13=2,1.5,0))</f>
        <v>63.5</v>
      </c>
      <c r="T13" s="23">
        <f>RANK(S13,S$11:S$15,0)</f>
        <v>2</v>
      </c>
      <c r="U13" s="52"/>
      <c r="V13" s="52"/>
      <c r="W13" s="50">
        <f>L13+O13+R13</f>
        <v>573.5</v>
      </c>
      <c r="X13" s="83"/>
      <c r="Y13" s="51">
        <f>ROUND(SUM(M13,P13,S13)/3,3)</f>
        <v>63.722</v>
      </c>
      <c r="Z13" s="53" t="s">
        <v>172</v>
      </c>
    </row>
    <row r="14" spans="1:26" s="46" customFormat="1" ht="45.75" customHeight="1">
      <c r="A14" s="22">
        <f>RANK(Y14,Y$11:Y$15,0)</f>
        <v>4</v>
      </c>
      <c r="B14" s="29"/>
      <c r="C14" s="148"/>
      <c r="D14" s="167" t="s">
        <v>162</v>
      </c>
      <c r="E14" s="168" t="s">
        <v>107</v>
      </c>
      <c r="F14" s="169">
        <v>2</v>
      </c>
      <c r="G14" s="181" t="s">
        <v>140</v>
      </c>
      <c r="H14" s="179" t="s">
        <v>110</v>
      </c>
      <c r="I14" s="180" t="s">
        <v>76</v>
      </c>
      <c r="J14" s="169" t="s">
        <v>109</v>
      </c>
      <c r="K14" s="182" t="s">
        <v>77</v>
      </c>
      <c r="L14" s="50">
        <v>189</v>
      </c>
      <c r="M14" s="51">
        <f>L14/3-IF($U14=1,0.5,IF($U14=2,1.5,0))</f>
        <v>63</v>
      </c>
      <c r="N14" s="23">
        <f>RANK(M14,M$11:M$15,0)</f>
        <v>4</v>
      </c>
      <c r="O14" s="50">
        <v>178</v>
      </c>
      <c r="P14" s="51">
        <f>O14/3-IF($U14=1,0.5,IF($U14=2,1.5,0))</f>
        <v>59.333333333333336</v>
      </c>
      <c r="Q14" s="23">
        <f>RANK(P14,P$11:P$15,0)</f>
        <v>4</v>
      </c>
      <c r="R14" s="50">
        <v>183.5</v>
      </c>
      <c r="S14" s="51">
        <f>R14/3-IF($U14=1,0.5,IF($U14=2,1.5,0))</f>
        <v>61.166666666666664</v>
      </c>
      <c r="T14" s="23">
        <f>RANK(S14,S$11:S$15,0)</f>
        <v>4</v>
      </c>
      <c r="U14" s="52"/>
      <c r="V14" s="52"/>
      <c r="W14" s="50">
        <f>L14+O14+R14</f>
        <v>550.5</v>
      </c>
      <c r="X14" s="154"/>
      <c r="Y14" s="51">
        <f>ROUND(SUM(M14,P14,S14)/3,3)</f>
        <v>61.167</v>
      </c>
      <c r="Z14" s="53" t="s">
        <v>172</v>
      </c>
    </row>
    <row r="15" spans="1:26" s="46" customFormat="1" ht="45.75" customHeight="1">
      <c r="A15" s="22">
        <f>RANK(Y15,Y$11:Y$15,0)</f>
        <v>5</v>
      </c>
      <c r="B15" s="29"/>
      <c r="C15" s="148"/>
      <c r="D15" s="183" t="s">
        <v>164</v>
      </c>
      <c r="E15" s="184" t="s">
        <v>115</v>
      </c>
      <c r="F15" s="185">
        <v>2</v>
      </c>
      <c r="G15" s="186" t="s">
        <v>134</v>
      </c>
      <c r="H15" s="184" t="s">
        <v>93</v>
      </c>
      <c r="I15" s="185" t="s">
        <v>91</v>
      </c>
      <c r="J15" s="185" t="s">
        <v>118</v>
      </c>
      <c r="K15" s="182" t="s">
        <v>92</v>
      </c>
      <c r="L15" s="50">
        <v>188.5</v>
      </c>
      <c r="M15" s="51">
        <f>L15/3-IF($U15=1,0.5,IF($U15=2,1.5,0))</f>
        <v>62.833333333333336</v>
      </c>
      <c r="N15" s="23">
        <f>RANK(M15,M$11:M$15,0)</f>
        <v>5</v>
      </c>
      <c r="O15" s="50">
        <v>175</v>
      </c>
      <c r="P15" s="51">
        <f>O15/3-IF($U15=1,0.5,IF($U15=2,1.5,0))</f>
        <v>58.333333333333336</v>
      </c>
      <c r="Q15" s="23">
        <f>RANK(P15,P$11:P$15,0)</f>
        <v>5</v>
      </c>
      <c r="R15" s="50">
        <v>182</v>
      </c>
      <c r="S15" s="51">
        <f>R15/3-IF($U15=1,0.5,IF($U15=2,1.5,0))</f>
        <v>60.666666666666664</v>
      </c>
      <c r="T15" s="23">
        <f>RANK(S15,S$11:S$15,0)</f>
        <v>5</v>
      </c>
      <c r="U15" s="52"/>
      <c r="V15" s="52"/>
      <c r="W15" s="50">
        <f>L15+O15+R15</f>
        <v>545.5</v>
      </c>
      <c r="X15" s="83"/>
      <c r="Y15" s="51">
        <f>ROUND(SUM(M15,P15,S15)/3,3)</f>
        <v>60.611</v>
      </c>
      <c r="Z15" s="53" t="s">
        <v>172</v>
      </c>
    </row>
    <row r="16" spans="1:26" s="54" customFormat="1" ht="36" customHeight="1">
      <c r="A16" s="26"/>
      <c r="B16" s="30"/>
      <c r="C16" s="30"/>
      <c r="D16" s="67"/>
      <c r="E16" s="25"/>
      <c r="F16" s="31"/>
      <c r="G16" s="32"/>
      <c r="H16" s="68"/>
      <c r="I16" s="69"/>
      <c r="J16" s="70"/>
      <c r="K16" s="68"/>
      <c r="L16" s="63"/>
      <c r="M16" s="64"/>
      <c r="N16" s="27"/>
      <c r="O16" s="63"/>
      <c r="P16" s="64"/>
      <c r="Q16" s="27"/>
      <c r="R16" s="63"/>
      <c r="S16" s="64"/>
      <c r="T16" s="27"/>
      <c r="U16" s="65"/>
      <c r="V16" s="65"/>
      <c r="W16" s="63"/>
      <c r="X16" s="55"/>
      <c r="Y16" s="64"/>
      <c r="Z16" s="66"/>
    </row>
    <row r="17" spans="1:26" ht="36.75" customHeight="1">
      <c r="A17" s="56"/>
      <c r="B17" s="56"/>
      <c r="C17" s="56"/>
      <c r="D17" s="56" t="s">
        <v>16</v>
      </c>
      <c r="E17" s="56"/>
      <c r="F17" s="56"/>
      <c r="G17" s="56"/>
      <c r="H17" s="56"/>
      <c r="I17" s="208" t="s">
        <v>173</v>
      </c>
      <c r="J17" s="208"/>
      <c r="K17" s="208"/>
      <c r="L17" s="56"/>
      <c r="M17" s="57"/>
      <c r="N17" s="56"/>
      <c r="O17" s="57"/>
      <c r="P17" s="58"/>
      <c r="Q17" s="56"/>
      <c r="R17" s="57"/>
      <c r="S17" s="58"/>
      <c r="T17" s="56"/>
      <c r="U17" s="56"/>
      <c r="V17" s="56"/>
      <c r="W17" s="56"/>
      <c r="X17" s="56"/>
      <c r="Y17" s="58"/>
      <c r="Z17" s="56"/>
    </row>
    <row r="18" spans="1:26" ht="12.75">
      <c r="A18" s="56"/>
      <c r="B18" s="56"/>
      <c r="C18" s="56"/>
      <c r="D18" s="56"/>
      <c r="E18" s="56"/>
      <c r="F18" s="56"/>
      <c r="G18" s="56"/>
      <c r="H18" s="56"/>
      <c r="I18" s="61"/>
      <c r="J18" s="2"/>
      <c r="K18" s="3"/>
      <c r="L18" s="56"/>
      <c r="M18" s="57"/>
      <c r="N18" s="56"/>
      <c r="O18" s="57"/>
      <c r="P18" s="58"/>
      <c r="Q18" s="56"/>
      <c r="R18" s="57"/>
      <c r="S18" s="58"/>
      <c r="T18" s="56"/>
      <c r="U18" s="56"/>
      <c r="V18" s="56"/>
      <c r="W18" s="56"/>
      <c r="X18" s="56"/>
      <c r="Y18" s="58"/>
      <c r="Z18" s="56"/>
    </row>
    <row r="19" spans="1:26" ht="36.75" customHeight="1">
      <c r="A19" s="56"/>
      <c r="B19" s="56"/>
      <c r="C19" s="56"/>
      <c r="D19" s="56" t="s">
        <v>9</v>
      </c>
      <c r="E19" s="56"/>
      <c r="F19" s="56"/>
      <c r="G19" s="56"/>
      <c r="H19" s="56"/>
      <c r="I19" s="208" t="s">
        <v>174</v>
      </c>
      <c r="J19"/>
      <c r="K19"/>
      <c r="L19" s="56"/>
      <c r="M19" s="57"/>
      <c r="O19" s="57"/>
      <c r="P19" s="58"/>
      <c r="Q19" s="56"/>
      <c r="R19" s="57"/>
      <c r="S19" s="58"/>
      <c r="T19" s="56"/>
      <c r="U19" s="56"/>
      <c r="V19" s="56"/>
      <c r="W19" s="56"/>
      <c r="X19" s="56"/>
      <c r="Y19" s="58"/>
      <c r="Z19" s="56"/>
    </row>
    <row r="20" spans="12:25" ht="12.75">
      <c r="L20" s="2"/>
      <c r="M20" s="3"/>
      <c r="O20" s="33"/>
      <c r="P20" s="33"/>
      <c r="R20" s="33"/>
      <c r="S20" s="33"/>
      <c r="Y20" s="33"/>
    </row>
    <row r="21" spans="11:25" ht="12.75">
      <c r="K21" s="3"/>
      <c r="L21" s="2"/>
      <c r="M21" s="3"/>
      <c r="O21" s="33"/>
      <c r="P21" s="33"/>
      <c r="R21" s="33"/>
      <c r="S21" s="33"/>
      <c r="Y21" s="33"/>
    </row>
  </sheetData>
  <sheetProtection/>
  <mergeCells count="25">
    <mergeCell ref="X9:X10"/>
    <mergeCell ref="Y9:Y10"/>
    <mergeCell ref="K9:K10"/>
    <mergeCell ref="C9:C10"/>
    <mergeCell ref="D9:D10"/>
    <mergeCell ref="A1:AA1"/>
    <mergeCell ref="A2:AA2"/>
    <mergeCell ref="A3:AA3"/>
    <mergeCell ref="A4:AA4"/>
    <mergeCell ref="I9:I10"/>
    <mergeCell ref="A6:Z6"/>
    <mergeCell ref="A5:Z5"/>
    <mergeCell ref="O9:Q9"/>
    <mergeCell ref="A9:A10"/>
    <mergeCell ref="B9:B10"/>
    <mergeCell ref="Z9:Z10"/>
    <mergeCell ref="R9:T9"/>
    <mergeCell ref="U9:U10"/>
    <mergeCell ref="V9:V10"/>
    <mergeCell ref="W9:W10"/>
    <mergeCell ref="E9:E10"/>
    <mergeCell ref="F9:F10"/>
    <mergeCell ref="G9:G10"/>
    <mergeCell ref="H9:H10"/>
    <mergeCell ref="L9:N9"/>
  </mergeCells>
  <printOptions/>
  <pageMargins left="0.38" right="0.15748031496062992" top="0.2362204724409449" bottom="0.15748031496062992" header="0.2362204724409449" footer="0.15748031496062992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4"/>
  <sheetViews>
    <sheetView view="pageBreakPreview" zoomScale="75" zoomScaleSheetLayoutView="75" zoomScalePageLayoutView="0" workbookViewId="0" topLeftCell="A1">
      <selection activeCell="I9" sqref="I9:I11"/>
    </sheetView>
  </sheetViews>
  <sheetFormatPr defaultColWidth="9.140625" defaultRowHeight="12.75"/>
  <cols>
    <col min="1" max="1" width="5.421875" style="84" customWidth="1"/>
    <col min="2" max="3" width="4.7109375" style="84" hidden="1" customWidth="1"/>
    <col min="4" max="4" width="19.57421875" style="84" customWidth="1"/>
    <col min="5" max="5" width="10.140625" style="84" customWidth="1"/>
    <col min="6" max="6" width="6.00390625" style="84" customWidth="1"/>
    <col min="7" max="7" width="35.57421875" style="84" customWidth="1"/>
    <col min="8" max="8" width="10.8515625" style="84" customWidth="1"/>
    <col min="9" max="9" width="18.7109375" style="84" customWidth="1"/>
    <col min="10" max="10" width="12.7109375" style="84" hidden="1" customWidth="1"/>
    <col min="11" max="11" width="26.57421875" style="84" customWidth="1"/>
    <col min="12" max="12" width="6.28125" style="110" customWidth="1"/>
    <col min="13" max="13" width="8.7109375" style="111" customWidth="1"/>
    <col min="14" max="14" width="3.8515625" style="84" customWidth="1"/>
    <col min="15" max="15" width="6.8515625" style="110" customWidth="1"/>
    <col min="16" max="16" width="6.8515625" style="111" customWidth="1"/>
    <col min="17" max="17" width="6.8515625" style="84" customWidth="1"/>
    <col min="18" max="19" width="6.8515625" style="110" customWidth="1"/>
    <col min="20" max="20" width="8.7109375" style="111" customWidth="1"/>
    <col min="21" max="21" width="3.7109375" style="84" customWidth="1"/>
    <col min="22" max="23" width="4.8515625" style="84" customWidth="1"/>
    <col min="24" max="24" width="6.28125" style="84" customWidth="1"/>
    <col min="25" max="25" width="6.7109375" style="84" hidden="1" customWidth="1"/>
    <col min="26" max="26" width="9.7109375" style="111" customWidth="1"/>
    <col min="27" max="27" width="8.00390625" style="84" customWidth="1"/>
    <col min="28" max="16384" width="9.140625" style="84" customWidth="1"/>
  </cols>
  <sheetData>
    <row r="1" spans="1:27" ht="57" customHeight="1">
      <c r="A1" s="227" t="str">
        <f>' Выб'!$A$1</f>
        <v>КУБОК КСК «ФРИРАЙД-РЭЙСИНГ»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Муниципальные соревнования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7" ht="19.5" customHeight="1" hidden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27" s="85" customFormat="1" ht="15.7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 s="86" customFormat="1" ht="15.75" customHeight="1">
      <c r="A4" s="218" t="s">
        <v>26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87" customFormat="1" ht="21" customHeight="1">
      <c r="A5" s="229" t="s">
        <v>59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</row>
    <row r="6" spans="1:27" ht="18.75" customHeight="1">
      <c r="A6" s="237" t="str">
        <f>'[1]ППдАД'!$A$5</f>
        <v>Судьи:  С -  Бондаренко Е. - 1К - Ленинградская область, Н - Русинова Е - ВК - Ленинградская область, Волкова Ж. - 2К - Новгородская область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</row>
    <row r="7" spans="1:27" ht="6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</row>
    <row r="8" spans="1:27" s="93" customFormat="1" ht="15" customHeight="1">
      <c r="A8" s="28" t="s">
        <v>178</v>
      </c>
      <c r="B8" s="88"/>
      <c r="C8" s="88"/>
      <c r="D8" s="89"/>
      <c r="E8" s="89"/>
      <c r="F8" s="89"/>
      <c r="G8" s="89"/>
      <c r="H8" s="89"/>
      <c r="I8" s="90"/>
      <c r="J8" s="90"/>
      <c r="K8" s="88"/>
      <c r="L8" s="91"/>
      <c r="M8" s="92"/>
      <c r="O8" s="91"/>
      <c r="P8" s="94"/>
      <c r="R8" s="91"/>
      <c r="S8" s="91"/>
      <c r="T8" s="94"/>
      <c r="Z8" s="140" t="s">
        <v>177</v>
      </c>
      <c r="AA8" s="95"/>
    </row>
    <row r="9" spans="1:27" s="24" customFormat="1" ht="17.25" customHeight="1">
      <c r="A9" s="234" t="s">
        <v>25</v>
      </c>
      <c r="B9" s="238" t="s">
        <v>2</v>
      </c>
      <c r="C9" s="238"/>
      <c r="D9" s="241" t="s">
        <v>14</v>
      </c>
      <c r="E9" s="241" t="s">
        <v>3</v>
      </c>
      <c r="F9" s="234" t="s">
        <v>13</v>
      </c>
      <c r="G9" s="241" t="s">
        <v>15</v>
      </c>
      <c r="H9" s="241" t="s">
        <v>3</v>
      </c>
      <c r="I9" s="241" t="s">
        <v>4</v>
      </c>
      <c r="J9" s="96"/>
      <c r="K9" s="241" t="s">
        <v>6</v>
      </c>
      <c r="L9" s="247" t="s">
        <v>37</v>
      </c>
      <c r="M9" s="248"/>
      <c r="N9" s="249"/>
      <c r="O9" s="247" t="s">
        <v>184</v>
      </c>
      <c r="P9" s="248"/>
      <c r="Q9" s="248"/>
      <c r="R9" s="248"/>
      <c r="S9" s="248"/>
      <c r="T9" s="248"/>
      <c r="U9" s="249"/>
      <c r="V9" s="238" t="s">
        <v>19</v>
      </c>
      <c r="W9" s="238" t="s">
        <v>61</v>
      </c>
      <c r="X9" s="234" t="s">
        <v>20</v>
      </c>
      <c r="Y9" s="238"/>
      <c r="Z9" s="244" t="s">
        <v>21</v>
      </c>
      <c r="AA9" s="244" t="s">
        <v>22</v>
      </c>
    </row>
    <row r="10" spans="1:27" s="24" customFormat="1" ht="17.25" customHeight="1">
      <c r="A10" s="235"/>
      <c r="B10" s="239"/>
      <c r="C10" s="239"/>
      <c r="D10" s="242"/>
      <c r="E10" s="242"/>
      <c r="F10" s="235"/>
      <c r="G10" s="242"/>
      <c r="H10" s="242"/>
      <c r="I10" s="242"/>
      <c r="J10" s="96"/>
      <c r="K10" s="242"/>
      <c r="L10" s="247" t="s">
        <v>38</v>
      </c>
      <c r="M10" s="248"/>
      <c r="N10" s="249"/>
      <c r="O10" s="247" t="s">
        <v>39</v>
      </c>
      <c r="P10" s="248"/>
      <c r="Q10" s="248"/>
      <c r="R10" s="248"/>
      <c r="S10" s="248"/>
      <c r="T10" s="248"/>
      <c r="U10" s="249"/>
      <c r="V10" s="239"/>
      <c r="W10" s="239"/>
      <c r="X10" s="235"/>
      <c r="Y10" s="239"/>
      <c r="Z10" s="245"/>
      <c r="AA10" s="245"/>
    </row>
    <row r="11" spans="1:27" s="24" customFormat="1" ht="69" customHeight="1">
      <c r="A11" s="236"/>
      <c r="B11" s="240"/>
      <c r="C11" s="240"/>
      <c r="D11" s="243"/>
      <c r="E11" s="243"/>
      <c r="F11" s="236"/>
      <c r="G11" s="243"/>
      <c r="H11" s="243"/>
      <c r="I11" s="243"/>
      <c r="J11" s="96"/>
      <c r="K11" s="243"/>
      <c r="L11" s="97" t="s">
        <v>23</v>
      </c>
      <c r="M11" s="98" t="s">
        <v>24</v>
      </c>
      <c r="N11" s="99" t="s">
        <v>25</v>
      </c>
      <c r="O11" s="4" t="s">
        <v>40</v>
      </c>
      <c r="P11" s="4" t="s">
        <v>41</v>
      </c>
      <c r="Q11" s="4" t="s">
        <v>42</v>
      </c>
      <c r="R11" s="4" t="s">
        <v>43</v>
      </c>
      <c r="S11" s="4" t="s">
        <v>23</v>
      </c>
      <c r="T11" s="98" t="s">
        <v>24</v>
      </c>
      <c r="U11" s="99" t="s">
        <v>25</v>
      </c>
      <c r="V11" s="240"/>
      <c r="W11" s="240"/>
      <c r="X11" s="236"/>
      <c r="Y11" s="240"/>
      <c r="Z11" s="246"/>
      <c r="AA11" s="246"/>
    </row>
    <row r="12" spans="1:27" s="103" customFormat="1" ht="36.75" customHeight="1">
      <c r="A12" s="22">
        <f aca="true" t="shared" si="0" ref="A12:A18">RANK(Z12,Z$12:Z$18,0)</f>
        <v>1</v>
      </c>
      <c r="B12" s="29"/>
      <c r="C12" s="148"/>
      <c r="D12" s="178" t="s">
        <v>155</v>
      </c>
      <c r="E12" s="179" t="s">
        <v>83</v>
      </c>
      <c r="F12" s="180" t="s">
        <v>84</v>
      </c>
      <c r="G12" s="181" t="s">
        <v>132</v>
      </c>
      <c r="H12" s="179" t="s">
        <v>85</v>
      </c>
      <c r="I12" s="180" t="s">
        <v>86</v>
      </c>
      <c r="J12" s="180" t="s">
        <v>81</v>
      </c>
      <c r="K12" s="171" t="s">
        <v>82</v>
      </c>
      <c r="L12" s="100">
        <v>132</v>
      </c>
      <c r="M12" s="101">
        <f aca="true" t="shared" si="1" ref="M12:M18">L12/2-IF($W12=1,0.5,IF($W12=2,1,0))</f>
        <v>66</v>
      </c>
      <c r="N12" s="23">
        <f aca="true" t="shared" si="2" ref="N12:N18">RANK(M12,M$12:M$18,0)</f>
        <v>1</v>
      </c>
      <c r="O12" s="100">
        <v>6.4</v>
      </c>
      <c r="P12" s="100">
        <v>6.4</v>
      </c>
      <c r="Q12" s="100">
        <v>7</v>
      </c>
      <c r="R12" s="100">
        <v>6.6</v>
      </c>
      <c r="S12" s="100">
        <f aca="true" t="shared" si="3" ref="S12:S18">SUM(O12:R12)</f>
        <v>26.4</v>
      </c>
      <c r="T12" s="101">
        <f aca="true" t="shared" si="4" ref="T12:T18">S12/0.4-IF($W12=1,0.5,IF($W12=2,1,0))</f>
        <v>65.99999999999999</v>
      </c>
      <c r="U12" s="23">
        <f aca="true" t="shared" si="5" ref="U12:U18">RANK(T12,T$12:T$18,0)</f>
        <v>2</v>
      </c>
      <c r="V12" s="102"/>
      <c r="W12" s="102"/>
      <c r="X12" s="100">
        <f aca="true" t="shared" si="6" ref="X12:X18">L12+S12</f>
        <v>158.4</v>
      </c>
      <c r="Y12" s="104"/>
      <c r="Z12" s="101">
        <f aca="true" t="shared" si="7" ref="Z12:Z18">(M12+T12)/2-IF($V12=1,0.5,IF($V12=2,1.5,0))</f>
        <v>66</v>
      </c>
      <c r="AA12" s="147">
        <v>3</v>
      </c>
    </row>
    <row r="13" spans="1:27" s="103" customFormat="1" ht="36.75" customHeight="1">
      <c r="A13" s="22">
        <f t="shared" si="0"/>
        <v>2</v>
      </c>
      <c r="B13" s="29"/>
      <c r="C13" s="148"/>
      <c r="D13" s="167" t="s">
        <v>169</v>
      </c>
      <c r="E13" s="204" t="s">
        <v>126</v>
      </c>
      <c r="F13" s="175" t="s">
        <v>79</v>
      </c>
      <c r="G13" s="186" t="s">
        <v>138</v>
      </c>
      <c r="H13" s="184" t="s">
        <v>105</v>
      </c>
      <c r="I13" s="185" t="s">
        <v>106</v>
      </c>
      <c r="J13" s="206" t="s">
        <v>91</v>
      </c>
      <c r="K13" s="188" t="s">
        <v>92</v>
      </c>
      <c r="L13" s="100">
        <v>120</v>
      </c>
      <c r="M13" s="101">
        <f t="shared" si="1"/>
        <v>60</v>
      </c>
      <c r="N13" s="23">
        <f t="shared" si="2"/>
        <v>4</v>
      </c>
      <c r="O13" s="100">
        <v>6.7</v>
      </c>
      <c r="P13" s="100">
        <v>6.6</v>
      </c>
      <c r="Q13" s="100">
        <v>6.7</v>
      </c>
      <c r="R13" s="100">
        <v>6.7</v>
      </c>
      <c r="S13" s="100">
        <f t="shared" si="3"/>
        <v>26.7</v>
      </c>
      <c r="T13" s="101">
        <f t="shared" si="4"/>
        <v>66.75</v>
      </c>
      <c r="U13" s="23">
        <f t="shared" si="5"/>
        <v>1</v>
      </c>
      <c r="V13" s="102"/>
      <c r="W13" s="102"/>
      <c r="X13" s="100">
        <f t="shared" si="6"/>
        <v>146.7</v>
      </c>
      <c r="Y13" s="104"/>
      <c r="Z13" s="101">
        <f t="shared" si="7"/>
        <v>63.375</v>
      </c>
      <c r="AA13" s="147" t="s">
        <v>79</v>
      </c>
    </row>
    <row r="14" spans="1:27" s="103" customFormat="1" ht="36.75" customHeight="1">
      <c r="A14" s="22">
        <f t="shared" si="0"/>
        <v>3</v>
      </c>
      <c r="B14" s="29"/>
      <c r="C14" s="148"/>
      <c r="D14" s="199" t="s">
        <v>168</v>
      </c>
      <c r="E14" s="200" t="s">
        <v>124</v>
      </c>
      <c r="F14" s="201" t="s">
        <v>8</v>
      </c>
      <c r="G14" s="202" t="s">
        <v>145</v>
      </c>
      <c r="H14" s="203" t="s">
        <v>125</v>
      </c>
      <c r="I14" s="203" t="s">
        <v>117</v>
      </c>
      <c r="J14" s="198" t="s">
        <v>117</v>
      </c>
      <c r="K14" s="203" t="s">
        <v>92</v>
      </c>
      <c r="L14" s="100">
        <v>120</v>
      </c>
      <c r="M14" s="101">
        <f t="shared" si="1"/>
        <v>60</v>
      </c>
      <c r="N14" s="23">
        <f t="shared" si="2"/>
        <v>4</v>
      </c>
      <c r="O14" s="100">
        <v>6.4</v>
      </c>
      <c r="P14" s="100">
        <v>6.3</v>
      </c>
      <c r="Q14" s="100">
        <v>6.5</v>
      </c>
      <c r="R14" s="100">
        <v>6.4</v>
      </c>
      <c r="S14" s="100">
        <f t="shared" si="3"/>
        <v>25.6</v>
      </c>
      <c r="T14" s="101">
        <f t="shared" si="4"/>
        <v>64</v>
      </c>
      <c r="U14" s="23">
        <f t="shared" si="5"/>
        <v>3</v>
      </c>
      <c r="V14" s="102"/>
      <c r="W14" s="102"/>
      <c r="X14" s="100">
        <f t="shared" si="6"/>
        <v>145.6</v>
      </c>
      <c r="Y14" s="104"/>
      <c r="Z14" s="101">
        <f t="shared" si="7"/>
        <v>62</v>
      </c>
      <c r="AA14" s="147" t="s">
        <v>84</v>
      </c>
    </row>
    <row r="15" spans="1:27" s="103" customFormat="1" ht="36.75" customHeight="1">
      <c r="A15" s="22">
        <f t="shared" si="0"/>
        <v>3</v>
      </c>
      <c r="B15" s="29"/>
      <c r="C15" s="148"/>
      <c r="D15" s="183" t="s">
        <v>170</v>
      </c>
      <c r="E15" s="184" t="s">
        <v>129</v>
      </c>
      <c r="F15" s="185" t="s">
        <v>130</v>
      </c>
      <c r="G15" s="205" t="s">
        <v>146</v>
      </c>
      <c r="H15" s="184" t="s">
        <v>127</v>
      </c>
      <c r="I15" s="185" t="s">
        <v>128</v>
      </c>
      <c r="J15" s="185" t="s">
        <v>91</v>
      </c>
      <c r="K15" s="171" t="s">
        <v>92</v>
      </c>
      <c r="L15" s="100">
        <v>121</v>
      </c>
      <c r="M15" s="101">
        <f t="shared" si="1"/>
        <v>60.5</v>
      </c>
      <c r="N15" s="23">
        <f t="shared" si="2"/>
        <v>3</v>
      </c>
      <c r="O15" s="100">
        <v>6.3</v>
      </c>
      <c r="P15" s="100">
        <v>6.3</v>
      </c>
      <c r="Q15" s="100">
        <v>6.4</v>
      </c>
      <c r="R15" s="100">
        <v>6.4</v>
      </c>
      <c r="S15" s="100">
        <f t="shared" si="3"/>
        <v>25.4</v>
      </c>
      <c r="T15" s="101">
        <f t="shared" si="4"/>
        <v>63.49999999999999</v>
      </c>
      <c r="U15" s="23">
        <f t="shared" si="5"/>
        <v>4</v>
      </c>
      <c r="V15" s="102"/>
      <c r="W15" s="102"/>
      <c r="X15" s="100">
        <f t="shared" si="6"/>
        <v>146.4</v>
      </c>
      <c r="Y15" s="104"/>
      <c r="Z15" s="101">
        <f t="shared" si="7"/>
        <v>62</v>
      </c>
      <c r="AA15" s="147" t="s">
        <v>84</v>
      </c>
    </row>
    <row r="16" spans="1:27" s="103" customFormat="1" ht="36.75" customHeight="1">
      <c r="A16" s="22">
        <f t="shared" si="0"/>
        <v>5</v>
      </c>
      <c r="B16" s="29"/>
      <c r="C16" s="148"/>
      <c r="D16" s="167" t="s">
        <v>169</v>
      </c>
      <c r="E16" s="204" t="s">
        <v>126</v>
      </c>
      <c r="F16" s="175" t="s">
        <v>79</v>
      </c>
      <c r="G16" s="205" t="s">
        <v>146</v>
      </c>
      <c r="H16" s="204" t="s">
        <v>127</v>
      </c>
      <c r="I16" s="206" t="s">
        <v>128</v>
      </c>
      <c r="J16" s="206" t="s">
        <v>91</v>
      </c>
      <c r="K16" s="188" t="s">
        <v>92</v>
      </c>
      <c r="L16" s="100">
        <v>121.5</v>
      </c>
      <c r="M16" s="101">
        <f t="shared" si="1"/>
        <v>60.75</v>
      </c>
      <c r="N16" s="23">
        <f t="shared" si="2"/>
        <v>2</v>
      </c>
      <c r="O16" s="100">
        <v>6.1</v>
      </c>
      <c r="P16" s="210">
        <v>6</v>
      </c>
      <c r="Q16" s="100">
        <v>6.5</v>
      </c>
      <c r="R16" s="100">
        <v>6.4</v>
      </c>
      <c r="S16" s="100">
        <f t="shared" si="3"/>
        <v>25</v>
      </c>
      <c r="T16" s="101">
        <f t="shared" si="4"/>
        <v>62.5</v>
      </c>
      <c r="U16" s="23">
        <f t="shared" si="5"/>
        <v>5</v>
      </c>
      <c r="V16" s="102" t="s">
        <v>172</v>
      </c>
      <c r="W16" s="102"/>
      <c r="X16" s="100">
        <f t="shared" si="6"/>
        <v>146.5</v>
      </c>
      <c r="Y16" s="104"/>
      <c r="Z16" s="101">
        <f t="shared" si="7"/>
        <v>61.625</v>
      </c>
      <c r="AA16" s="147" t="s">
        <v>84</v>
      </c>
    </row>
    <row r="17" spans="1:27" s="103" customFormat="1" ht="36.75" customHeight="1">
      <c r="A17" s="22">
        <f t="shared" si="0"/>
        <v>6</v>
      </c>
      <c r="B17" s="29"/>
      <c r="C17" s="148"/>
      <c r="D17" s="183" t="s">
        <v>161</v>
      </c>
      <c r="E17" s="184" t="s">
        <v>104</v>
      </c>
      <c r="F17" s="185" t="s">
        <v>8</v>
      </c>
      <c r="G17" s="186" t="s">
        <v>138</v>
      </c>
      <c r="H17" s="184" t="s">
        <v>105</v>
      </c>
      <c r="I17" s="185" t="s">
        <v>106</v>
      </c>
      <c r="J17" s="185" t="s">
        <v>91</v>
      </c>
      <c r="K17" s="171" t="s">
        <v>92</v>
      </c>
      <c r="L17" s="100">
        <v>117.5</v>
      </c>
      <c r="M17" s="101">
        <f t="shared" si="1"/>
        <v>58.75</v>
      </c>
      <c r="N17" s="23">
        <f t="shared" si="2"/>
        <v>6</v>
      </c>
      <c r="O17" s="100">
        <v>6</v>
      </c>
      <c r="P17" s="100">
        <v>6</v>
      </c>
      <c r="Q17" s="100">
        <v>6.4</v>
      </c>
      <c r="R17" s="100">
        <v>6.3</v>
      </c>
      <c r="S17" s="100">
        <f t="shared" si="3"/>
        <v>24.7</v>
      </c>
      <c r="T17" s="101">
        <f t="shared" si="4"/>
        <v>61.74999999999999</v>
      </c>
      <c r="U17" s="23">
        <f t="shared" si="5"/>
        <v>6</v>
      </c>
      <c r="V17" s="102"/>
      <c r="W17" s="102"/>
      <c r="X17" s="100">
        <f t="shared" si="6"/>
        <v>142.2</v>
      </c>
      <c r="Y17" s="104"/>
      <c r="Z17" s="101">
        <f t="shared" si="7"/>
        <v>60.25</v>
      </c>
      <c r="AA17" s="147" t="s">
        <v>130</v>
      </c>
    </row>
    <row r="18" spans="1:27" s="103" customFormat="1" ht="36.75" customHeight="1">
      <c r="A18" s="22">
        <f t="shared" si="0"/>
        <v>7</v>
      </c>
      <c r="B18" s="29"/>
      <c r="C18" s="148"/>
      <c r="D18" s="193" t="s">
        <v>166</v>
      </c>
      <c r="E18" s="184" t="s">
        <v>120</v>
      </c>
      <c r="F18" s="184" t="s">
        <v>84</v>
      </c>
      <c r="G18" s="186" t="s">
        <v>144</v>
      </c>
      <c r="H18" s="184" t="s">
        <v>121</v>
      </c>
      <c r="I18" s="185" t="s">
        <v>122</v>
      </c>
      <c r="J18" s="185" t="s">
        <v>91</v>
      </c>
      <c r="K18" s="182" t="s">
        <v>92</v>
      </c>
      <c r="L18" s="100">
        <v>116.5</v>
      </c>
      <c r="M18" s="101">
        <f t="shared" si="1"/>
        <v>58.25</v>
      </c>
      <c r="N18" s="23">
        <f t="shared" si="2"/>
        <v>7</v>
      </c>
      <c r="O18" s="100">
        <v>6</v>
      </c>
      <c r="P18" s="100">
        <v>6.1</v>
      </c>
      <c r="Q18" s="100">
        <v>5.9</v>
      </c>
      <c r="R18" s="100">
        <v>6.1</v>
      </c>
      <c r="S18" s="100">
        <f t="shared" si="3"/>
        <v>24.1</v>
      </c>
      <c r="T18" s="101">
        <f t="shared" si="4"/>
        <v>60.25</v>
      </c>
      <c r="U18" s="23">
        <f t="shared" si="5"/>
        <v>7</v>
      </c>
      <c r="V18" s="102"/>
      <c r="W18" s="102"/>
      <c r="X18" s="100">
        <f t="shared" si="6"/>
        <v>140.6</v>
      </c>
      <c r="Y18" s="104"/>
      <c r="Z18" s="101">
        <f t="shared" si="7"/>
        <v>59.25</v>
      </c>
      <c r="AA18" s="147" t="s">
        <v>130</v>
      </c>
    </row>
    <row r="19" spans="1:27" s="103" customFormat="1" ht="21.75" customHeight="1">
      <c r="A19" s="26"/>
      <c r="B19" s="30"/>
      <c r="C19" s="30"/>
      <c r="D19" s="67"/>
      <c r="E19" s="25"/>
      <c r="F19" s="31"/>
      <c r="G19" s="32"/>
      <c r="H19" s="68"/>
      <c r="I19" s="69"/>
      <c r="J19" s="70"/>
      <c r="K19" s="68"/>
      <c r="L19" s="105"/>
      <c r="M19" s="106"/>
      <c r="N19" s="27"/>
      <c r="O19" s="105"/>
      <c r="P19" s="106"/>
      <c r="Q19" s="27"/>
      <c r="R19" s="105"/>
      <c r="S19" s="105"/>
      <c r="T19" s="106"/>
      <c r="U19" s="27"/>
      <c r="V19" s="107"/>
      <c r="W19" s="107"/>
      <c r="X19" s="105"/>
      <c r="Y19" s="108"/>
      <c r="Z19" s="106"/>
      <c r="AA19" s="109"/>
    </row>
    <row r="20" spans="1:26" s="33" customFormat="1" ht="27.75" customHeight="1">
      <c r="A20" s="56"/>
      <c r="B20" s="56"/>
      <c r="C20" s="56"/>
      <c r="D20" s="56" t="s">
        <v>16</v>
      </c>
      <c r="E20" s="56"/>
      <c r="F20" s="56"/>
      <c r="G20" s="56"/>
      <c r="H20" s="56"/>
      <c r="J20" s="56"/>
      <c r="K20" s="208" t="s">
        <v>173</v>
      </c>
      <c r="L20" s="208"/>
      <c r="M20" s="208"/>
      <c r="N20" s="56"/>
      <c r="O20" s="57"/>
      <c r="P20" s="58"/>
      <c r="Q20" s="56"/>
      <c r="R20" s="57"/>
      <c r="S20" s="58"/>
      <c r="T20" s="56"/>
      <c r="U20" s="56"/>
      <c r="V20" s="56"/>
      <c r="W20" s="56"/>
      <c r="X20" s="56"/>
      <c r="Y20" s="58"/>
      <c r="Z20" s="56"/>
    </row>
    <row r="21" spans="1:26" s="33" customFormat="1" ht="27.75" customHeight="1">
      <c r="A21" s="56"/>
      <c r="B21" s="56"/>
      <c r="C21" s="56"/>
      <c r="D21" s="56"/>
      <c r="E21" s="56"/>
      <c r="F21" s="56"/>
      <c r="G21" s="56"/>
      <c r="H21" s="56"/>
      <c r="J21" s="56"/>
      <c r="K21" s="211" t="s">
        <v>172</v>
      </c>
      <c r="L21"/>
      <c r="M21"/>
      <c r="N21" s="56"/>
      <c r="O21" s="57"/>
      <c r="P21" s="58"/>
      <c r="Q21" s="56"/>
      <c r="R21" s="57"/>
      <c r="S21" s="58"/>
      <c r="T21" s="56"/>
      <c r="U21" s="56"/>
      <c r="V21" s="56"/>
      <c r="W21" s="56"/>
      <c r="X21" s="56"/>
      <c r="Y21" s="58"/>
      <c r="Z21" s="56"/>
    </row>
    <row r="22" spans="1:26" s="33" customFormat="1" ht="27.75" customHeight="1">
      <c r="A22" s="56"/>
      <c r="B22" s="56"/>
      <c r="C22" s="56"/>
      <c r="D22" s="56" t="s">
        <v>9</v>
      </c>
      <c r="E22" s="56"/>
      <c r="F22" s="56"/>
      <c r="G22" s="56"/>
      <c r="H22" s="56"/>
      <c r="J22" s="56"/>
      <c r="K22" s="208" t="s">
        <v>174</v>
      </c>
      <c r="L22"/>
      <c r="M22"/>
      <c r="N22" s="56"/>
      <c r="O22" s="57"/>
      <c r="P22" s="58"/>
      <c r="Q22" s="56"/>
      <c r="R22" s="57"/>
      <c r="S22" s="58"/>
      <c r="T22" s="56"/>
      <c r="U22" s="56"/>
      <c r="V22" s="56"/>
      <c r="W22" s="56"/>
      <c r="X22" s="56"/>
      <c r="Y22" s="58"/>
      <c r="Z22" s="56"/>
    </row>
    <row r="23" spans="12:26" ht="12.75">
      <c r="L23" s="8"/>
      <c r="M23" s="7"/>
      <c r="O23" s="84"/>
      <c r="P23" s="84"/>
      <c r="R23" s="84"/>
      <c r="S23" s="84"/>
      <c r="T23" s="84"/>
      <c r="Z23" s="84"/>
    </row>
    <row r="24" spans="11:26" ht="12.75">
      <c r="K24" s="7"/>
      <c r="L24" s="8"/>
      <c r="M24" s="7"/>
      <c r="O24" s="84"/>
      <c r="P24" s="84"/>
      <c r="R24" s="84"/>
      <c r="S24" s="84"/>
      <c r="T24" s="84"/>
      <c r="Z24" s="84"/>
    </row>
  </sheetData>
  <sheetProtection/>
  <protectedRanges>
    <protectedRange sqref="K12" name="Диапазон1_3_1_1_3_11_1_1_3_1_1_2_1_3_2_3_2_3_1"/>
    <protectedRange sqref="K13" name="Диапазон1_3_1_1_3_11_1_1_3_1_1_2_1_3_2_3_2_1_1"/>
    <protectedRange sqref="K16" name="Диапазон1_3_1_1_3_11_1_1_3_1_1_2_1_3_2_3_2_1_3"/>
  </protectedRanges>
  <mergeCells count="26">
    <mergeCell ref="O10:U10"/>
    <mergeCell ref="V9:V11"/>
    <mergeCell ref="W9:W11"/>
    <mergeCell ref="X9:X11"/>
    <mergeCell ref="Y9:Y11"/>
    <mergeCell ref="Z9:Z11"/>
    <mergeCell ref="D9:D11"/>
    <mergeCell ref="E9:E11"/>
    <mergeCell ref="AA9:AA11"/>
    <mergeCell ref="G9:G11"/>
    <mergeCell ref="H9:H11"/>
    <mergeCell ref="I9:I11"/>
    <mergeCell ref="K9:K11"/>
    <mergeCell ref="L9:N9"/>
    <mergeCell ref="O9:U9"/>
    <mergeCell ref="L10:N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</mergeCells>
  <conditionalFormatting sqref="G18:I18">
    <cfRule type="expression" priority="1" dxfId="0">
      <formula>$X18="нет"</formula>
    </cfRule>
  </conditionalFormatting>
  <conditionalFormatting sqref="G18:I18">
    <cfRule type="expression" priority="5" dxfId="0">
      <formula>$X18="нет"</formula>
    </cfRule>
  </conditionalFormatting>
  <printOptions/>
  <pageMargins left="0.29" right="0.15748031496062992" top="0.2362204724409449" bottom="0.15748031496062992" header="0.2362204724409449" footer="0.15748031496062992"/>
  <pageSetup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1"/>
  <sheetViews>
    <sheetView view="pageBreakPreview" zoomScale="75" zoomScaleSheetLayoutView="75" zoomScalePageLayoutView="0" workbookViewId="0" topLeftCell="A1">
      <selection activeCell="A1" sqref="A1:AA1"/>
    </sheetView>
  </sheetViews>
  <sheetFormatPr defaultColWidth="9.140625" defaultRowHeight="12.75"/>
  <cols>
    <col min="1" max="1" width="6.140625" style="33" customWidth="1"/>
    <col min="2" max="2" width="4.7109375" style="33" hidden="1" customWidth="1"/>
    <col min="3" max="3" width="6.00390625" style="33" hidden="1" customWidth="1"/>
    <col min="4" max="4" width="20.140625" style="33" customWidth="1"/>
    <col min="5" max="5" width="10.421875" style="33" customWidth="1"/>
    <col min="6" max="6" width="6.421875" style="33" customWidth="1"/>
    <col min="7" max="7" width="34.421875" style="33" customWidth="1"/>
    <col min="8" max="8" width="10.57421875" style="33" customWidth="1"/>
    <col min="9" max="9" width="17.421875" style="33" customWidth="1"/>
    <col min="10" max="10" width="12.7109375" style="33" hidden="1" customWidth="1"/>
    <col min="11" max="11" width="25.00390625" style="33" customWidth="1"/>
    <col min="12" max="12" width="6.28125" style="59" customWidth="1"/>
    <col min="13" max="13" width="8.7109375" style="60" customWidth="1"/>
    <col min="14" max="14" width="3.8515625" style="33" customWidth="1"/>
    <col min="15" max="15" width="6.421875" style="59" customWidth="1"/>
    <col min="16" max="16" width="8.7109375" style="60" customWidth="1"/>
    <col min="17" max="17" width="3.7109375" style="33" customWidth="1"/>
    <col min="18" max="18" width="6.421875" style="59" customWidth="1"/>
    <col min="19" max="19" width="8.7109375" style="60" customWidth="1"/>
    <col min="20" max="20" width="3.7109375" style="33" customWidth="1"/>
    <col min="21" max="22" width="4.8515625" style="33" customWidth="1"/>
    <col min="23" max="23" width="6.28125" style="33" customWidth="1"/>
    <col min="24" max="24" width="9.7109375" style="33" hidden="1" customWidth="1"/>
    <col min="25" max="25" width="9.7109375" style="60" customWidth="1"/>
    <col min="26" max="26" width="8.00390625" style="33" customWidth="1"/>
    <col min="27" max="16384" width="9.140625" style="33" customWidth="1"/>
  </cols>
  <sheetData>
    <row r="1" spans="1:27" ht="82.5" customHeight="1">
      <c r="A1" s="227" t="str">
        <f>' Выб'!$A$1</f>
        <v>КУБОК КСК «ФРИРАЙД-РЭЙСИНГ»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Муниципальные соревнования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7" ht="19.5" customHeight="1" hidden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27" s="34" customFormat="1" ht="15.7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 s="35" customFormat="1" ht="15.75" customHeight="1">
      <c r="A4" s="218" t="s">
        <v>26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6" s="36" customFormat="1" ht="21" customHeight="1">
      <c r="A5" s="232" t="s">
        <v>202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</row>
    <row r="6" spans="1:26" ht="18.75" customHeight="1">
      <c r="A6" s="230" t="s">
        <v>182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spans="1:26" ht="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s="42" customFormat="1" ht="15" customHeight="1">
      <c r="A8" s="28" t="s">
        <v>183</v>
      </c>
      <c r="B8" s="37"/>
      <c r="C8" s="37"/>
      <c r="D8" s="38"/>
      <c r="E8" s="38"/>
      <c r="F8" s="38"/>
      <c r="G8" s="38"/>
      <c r="H8" s="38"/>
      <c r="I8" s="39"/>
      <c r="J8" s="39"/>
      <c r="K8" s="37"/>
      <c r="L8" s="40"/>
      <c r="M8" s="41"/>
      <c r="O8" s="40"/>
      <c r="P8" s="43"/>
      <c r="R8" s="40"/>
      <c r="S8" s="43"/>
      <c r="Y8" s="140" t="s">
        <v>177</v>
      </c>
      <c r="Z8" s="44"/>
    </row>
    <row r="9" spans="1:26" s="46" customFormat="1" ht="19.5" customHeight="1">
      <c r="A9" s="226" t="s">
        <v>25</v>
      </c>
      <c r="B9" s="231" t="s">
        <v>2</v>
      </c>
      <c r="C9" s="224"/>
      <c r="D9" s="219" t="s">
        <v>14</v>
      </c>
      <c r="E9" s="219" t="s">
        <v>3</v>
      </c>
      <c r="F9" s="226" t="s">
        <v>13</v>
      </c>
      <c r="G9" s="219" t="s">
        <v>15</v>
      </c>
      <c r="H9" s="219" t="s">
        <v>3</v>
      </c>
      <c r="I9" s="219" t="s">
        <v>4</v>
      </c>
      <c r="J9" s="45"/>
      <c r="K9" s="219" t="s">
        <v>6</v>
      </c>
      <c r="L9" s="221" t="s">
        <v>184</v>
      </c>
      <c r="M9" s="221"/>
      <c r="N9" s="221"/>
      <c r="O9" s="221" t="s">
        <v>18</v>
      </c>
      <c r="P9" s="221"/>
      <c r="Q9" s="221"/>
      <c r="R9" s="221" t="s">
        <v>62</v>
      </c>
      <c r="S9" s="221"/>
      <c r="T9" s="221"/>
      <c r="U9" s="222" t="s">
        <v>19</v>
      </c>
      <c r="V9" s="224" t="s">
        <v>61</v>
      </c>
      <c r="W9" s="226" t="s">
        <v>20</v>
      </c>
      <c r="X9" s="231" t="s">
        <v>58</v>
      </c>
      <c r="Y9" s="220" t="s">
        <v>21</v>
      </c>
      <c r="Z9" s="220" t="s">
        <v>22</v>
      </c>
    </row>
    <row r="10" spans="1:26" s="46" customFormat="1" ht="60.75" customHeight="1">
      <c r="A10" s="226"/>
      <c r="B10" s="231"/>
      <c r="C10" s="225"/>
      <c r="D10" s="219"/>
      <c r="E10" s="219"/>
      <c r="F10" s="226"/>
      <c r="G10" s="219"/>
      <c r="H10" s="219"/>
      <c r="I10" s="219"/>
      <c r="J10" s="45"/>
      <c r="K10" s="219"/>
      <c r="L10" s="47" t="s">
        <v>23</v>
      </c>
      <c r="M10" s="48" t="s">
        <v>24</v>
      </c>
      <c r="N10" s="49" t="s">
        <v>25</v>
      </c>
      <c r="O10" s="47" t="s">
        <v>23</v>
      </c>
      <c r="P10" s="48" t="s">
        <v>24</v>
      </c>
      <c r="Q10" s="49" t="s">
        <v>25</v>
      </c>
      <c r="R10" s="47" t="s">
        <v>23</v>
      </c>
      <c r="S10" s="48" t="s">
        <v>24</v>
      </c>
      <c r="T10" s="49" t="s">
        <v>25</v>
      </c>
      <c r="U10" s="223"/>
      <c r="V10" s="225"/>
      <c r="W10" s="226"/>
      <c r="X10" s="231"/>
      <c r="Y10" s="220"/>
      <c r="Z10" s="220"/>
    </row>
    <row r="11" spans="1:26" s="46" customFormat="1" ht="45.75" customHeight="1">
      <c r="A11" s="22">
        <f>RANK(Y11,Y$11:Y$15,0)</f>
        <v>1</v>
      </c>
      <c r="B11" s="29"/>
      <c r="C11" s="148"/>
      <c r="D11" s="173" t="s">
        <v>154</v>
      </c>
      <c r="E11" s="174" t="s">
        <v>78</v>
      </c>
      <c r="F11" s="175" t="s">
        <v>79</v>
      </c>
      <c r="G11" s="176" t="s">
        <v>171</v>
      </c>
      <c r="H11" s="174" t="s">
        <v>80</v>
      </c>
      <c r="I11" s="175" t="s">
        <v>81</v>
      </c>
      <c r="J11" s="175" t="s">
        <v>81</v>
      </c>
      <c r="K11" s="177" t="s">
        <v>82</v>
      </c>
      <c r="L11" s="50">
        <v>148</v>
      </c>
      <c r="M11" s="51">
        <f>L11/2.2-IF($U11=1,0.5,IF($U11=2,1.5,0))</f>
        <v>67.27272727272727</v>
      </c>
      <c r="N11" s="23">
        <f>RANK(M11,M$11:M$15,0)</f>
        <v>2</v>
      </c>
      <c r="O11" s="50">
        <v>150</v>
      </c>
      <c r="P11" s="51">
        <f>O11/2.2-IF($U11=1,0.5,IF($U11=2,1.5,0))</f>
        <v>68.18181818181817</v>
      </c>
      <c r="Q11" s="23">
        <f>RANK(P11,P$11:P$15,0)</f>
        <v>1</v>
      </c>
      <c r="R11" s="50">
        <v>143</v>
      </c>
      <c r="S11" s="51">
        <f>R11/2.2-IF($U11=1,0.5,IF($U11=2,1.5,0))</f>
        <v>65</v>
      </c>
      <c r="T11" s="23">
        <f>RANK(S11,S$11:S$15,0)</f>
        <v>3</v>
      </c>
      <c r="U11" s="52"/>
      <c r="V11" s="52"/>
      <c r="W11" s="50">
        <f>L11+O11+R11</f>
        <v>441</v>
      </c>
      <c r="X11" s="83"/>
      <c r="Y11" s="51">
        <f>ROUND(SUM(M11,P11,S11)/3,3)</f>
        <v>66.818</v>
      </c>
      <c r="Z11" s="53" t="s">
        <v>172</v>
      </c>
    </row>
    <row r="12" spans="1:26" s="46" customFormat="1" ht="45.75" customHeight="1">
      <c r="A12" s="22">
        <f>RANK(Y12,Y$11:Y$15,0)</f>
        <v>2</v>
      </c>
      <c r="B12" s="29"/>
      <c r="C12" s="148"/>
      <c r="D12" s="194" t="s">
        <v>167</v>
      </c>
      <c r="E12" s="179" t="s">
        <v>123</v>
      </c>
      <c r="F12" s="195" t="s">
        <v>79</v>
      </c>
      <c r="G12" s="196" t="s">
        <v>137</v>
      </c>
      <c r="H12" s="197" t="s">
        <v>101</v>
      </c>
      <c r="I12" s="185" t="s">
        <v>102</v>
      </c>
      <c r="J12" s="169" t="s">
        <v>114</v>
      </c>
      <c r="K12" s="198" t="s">
        <v>103</v>
      </c>
      <c r="L12" s="50">
        <v>145</v>
      </c>
      <c r="M12" s="51">
        <f>L12/2.2-IF($U12=1,0.5,IF($U12=2,1.5,0))</f>
        <v>65.9090909090909</v>
      </c>
      <c r="N12" s="23">
        <f>RANK(M12,M$11:M$15,0)</f>
        <v>3</v>
      </c>
      <c r="O12" s="50">
        <v>150</v>
      </c>
      <c r="P12" s="51">
        <f>O12/2.2-IF($U12=1,0.5,IF($U12=2,1.5,0))</f>
        <v>68.18181818181817</v>
      </c>
      <c r="Q12" s="23">
        <f>RANK(P12,P$11:P$15,0)</f>
        <v>1</v>
      </c>
      <c r="R12" s="50">
        <v>144.5</v>
      </c>
      <c r="S12" s="51">
        <f>R12/2.2-IF($U12=1,0.5,IF($U12=2,1.5,0))</f>
        <v>65.68181818181817</v>
      </c>
      <c r="T12" s="23">
        <f>RANK(S12,S$11:S$15,0)</f>
        <v>1</v>
      </c>
      <c r="U12" s="52"/>
      <c r="V12" s="52"/>
      <c r="W12" s="50">
        <f>L12+O12+R12</f>
        <v>439.5</v>
      </c>
      <c r="X12" s="83"/>
      <c r="Y12" s="51">
        <f>ROUND(SUM(M12,P12,S12)/3,3)</f>
        <v>66.591</v>
      </c>
      <c r="Z12" s="53" t="s">
        <v>172</v>
      </c>
    </row>
    <row r="13" spans="1:26" s="46" customFormat="1" ht="45.75" customHeight="1">
      <c r="A13" s="22">
        <f>RANK(Y13,Y$11:Y$15,0)</f>
        <v>3</v>
      </c>
      <c r="B13" s="29"/>
      <c r="C13" s="148"/>
      <c r="D13" s="167" t="s">
        <v>156</v>
      </c>
      <c r="E13" s="168" t="s">
        <v>87</v>
      </c>
      <c r="F13" s="169" t="s">
        <v>84</v>
      </c>
      <c r="G13" s="181" t="s">
        <v>132</v>
      </c>
      <c r="H13" s="168" t="s">
        <v>85</v>
      </c>
      <c r="I13" s="169" t="s">
        <v>86</v>
      </c>
      <c r="J13" s="169" t="s">
        <v>81</v>
      </c>
      <c r="K13" s="182" t="s">
        <v>88</v>
      </c>
      <c r="L13" s="50">
        <v>151</v>
      </c>
      <c r="M13" s="51">
        <f>L13/2.2-IF($U13=1,0.5,IF($U13=2,1.5,0))</f>
        <v>68.63636363636363</v>
      </c>
      <c r="N13" s="23">
        <f>RANK(M13,M$11:M$15,0)</f>
        <v>1</v>
      </c>
      <c r="O13" s="50">
        <v>139.5</v>
      </c>
      <c r="P13" s="51">
        <f>O13/2.2-IF($U13=1,0.5,IF($U13=2,1.5,0))</f>
        <v>63.40909090909091</v>
      </c>
      <c r="Q13" s="23">
        <f>RANK(P13,P$11:P$15,0)</f>
        <v>5</v>
      </c>
      <c r="R13" s="50">
        <v>144.5</v>
      </c>
      <c r="S13" s="51">
        <f>R13/2.2-IF($U13=1,0.5,IF($U13=2,1.5,0))</f>
        <v>65.68181818181817</v>
      </c>
      <c r="T13" s="23">
        <f>RANK(S13,S$11:S$15,0)</f>
        <v>1</v>
      </c>
      <c r="U13" s="52"/>
      <c r="V13" s="52"/>
      <c r="W13" s="50">
        <f>L13+O13+R13</f>
        <v>435</v>
      </c>
      <c r="X13" s="83"/>
      <c r="Y13" s="51">
        <f>ROUND(SUM(M13,P13,S13)/3,3)</f>
        <v>65.909</v>
      </c>
      <c r="Z13" s="53" t="s">
        <v>172</v>
      </c>
    </row>
    <row r="14" spans="1:26" s="46" customFormat="1" ht="45.75" customHeight="1">
      <c r="A14" s="22">
        <f>RANK(Y14,Y$11:Y$15,0)</f>
        <v>5</v>
      </c>
      <c r="B14" s="29"/>
      <c r="C14" s="148"/>
      <c r="D14" s="167" t="s">
        <v>153</v>
      </c>
      <c r="E14" s="168" t="s">
        <v>73</v>
      </c>
      <c r="F14" s="169" t="s">
        <v>8</v>
      </c>
      <c r="G14" s="170" t="s">
        <v>131</v>
      </c>
      <c r="H14" s="168" t="s">
        <v>74</v>
      </c>
      <c r="I14" s="169" t="s">
        <v>75</v>
      </c>
      <c r="J14" s="169" t="s">
        <v>76</v>
      </c>
      <c r="K14" s="171" t="s">
        <v>77</v>
      </c>
      <c r="L14" s="50">
        <v>139</v>
      </c>
      <c r="M14" s="51">
        <f>L14/2.2-IF($U14=1,0.5,IF($U14=2,1.5,0))</f>
        <v>63.18181818181818</v>
      </c>
      <c r="N14" s="23">
        <f>RANK(M14,M$11:M$15,0)</f>
        <v>5</v>
      </c>
      <c r="O14" s="50">
        <v>142.5</v>
      </c>
      <c r="P14" s="51">
        <f>O14/2.2-IF($U14=1,0.5,IF($U14=2,1.5,0))</f>
        <v>64.77272727272727</v>
      </c>
      <c r="Q14" s="23">
        <f>RANK(P14,P$11:P$15,0)</f>
        <v>3</v>
      </c>
      <c r="R14" s="50">
        <v>137.5</v>
      </c>
      <c r="S14" s="51">
        <f>R14/2.2-IF($U14=1,0.5,IF($U14=2,1.5,0))</f>
        <v>62.49999999999999</v>
      </c>
      <c r="T14" s="23">
        <f>RANK(S14,S$11:S$15,0)</f>
        <v>5</v>
      </c>
      <c r="U14" s="52"/>
      <c r="V14" s="52"/>
      <c r="W14" s="50">
        <f>L14+O14+R14</f>
        <v>419</v>
      </c>
      <c r="X14" s="154"/>
      <c r="Y14" s="51">
        <f>ROUND(SUM(M14,P14,S14)/3,3)</f>
        <v>63.485</v>
      </c>
      <c r="Z14" s="53" t="s">
        <v>172</v>
      </c>
    </row>
    <row r="15" spans="1:26" s="46" customFormat="1" ht="45.75" customHeight="1">
      <c r="A15" s="22">
        <f>RANK(Y15,Y$11:Y$15,0)</f>
        <v>4</v>
      </c>
      <c r="B15" s="29"/>
      <c r="C15" s="148"/>
      <c r="D15" s="189" t="s">
        <v>158</v>
      </c>
      <c r="E15" s="190" t="s">
        <v>94</v>
      </c>
      <c r="F15" s="191">
        <v>2</v>
      </c>
      <c r="G15" s="192" t="s">
        <v>136</v>
      </c>
      <c r="H15" s="190" t="s">
        <v>96</v>
      </c>
      <c r="I15" s="191" t="s">
        <v>97</v>
      </c>
      <c r="J15" s="191" t="s">
        <v>98</v>
      </c>
      <c r="K15" s="188" t="s">
        <v>92</v>
      </c>
      <c r="L15" s="50">
        <v>139.6</v>
      </c>
      <c r="M15" s="51">
        <f>L15/2.2-IF($U15=1,0.5,IF($U15=2,1.5,0))</f>
        <v>63.454545454545446</v>
      </c>
      <c r="N15" s="23">
        <f>RANK(M15,M$11:M$15,0)</f>
        <v>4</v>
      </c>
      <c r="O15" s="50">
        <v>141.5</v>
      </c>
      <c r="P15" s="51">
        <f>O15/2.2-IF($U15=1,0.5,IF($U15=2,1.5,0))</f>
        <v>64.31818181818181</v>
      </c>
      <c r="Q15" s="23">
        <f>RANK(P15,P$11:P$15,0)</f>
        <v>4</v>
      </c>
      <c r="R15" s="50">
        <v>138</v>
      </c>
      <c r="S15" s="51">
        <f>R15/2.2-IF($U15=1,0.5,IF($U15=2,1.5,0))</f>
        <v>62.72727272727272</v>
      </c>
      <c r="T15" s="23">
        <f>RANK(S15,S$11:S$15,0)</f>
        <v>4</v>
      </c>
      <c r="U15" s="52"/>
      <c r="V15" s="52"/>
      <c r="W15" s="50">
        <f>L15+O15+R15</f>
        <v>419.1</v>
      </c>
      <c r="X15" s="83"/>
      <c r="Y15" s="51">
        <f>ROUND(SUM(M15,P15,S15)/3,3)</f>
        <v>63.5</v>
      </c>
      <c r="Z15" s="53" t="s">
        <v>172</v>
      </c>
    </row>
    <row r="16" spans="1:26" s="54" customFormat="1" ht="36" customHeight="1">
      <c r="A16" s="26"/>
      <c r="B16" s="30"/>
      <c r="C16" s="30"/>
      <c r="D16" s="67"/>
      <c r="E16" s="25"/>
      <c r="F16" s="31"/>
      <c r="G16" s="32"/>
      <c r="H16" s="68"/>
      <c r="I16" s="69"/>
      <c r="J16" s="70"/>
      <c r="K16" s="68"/>
      <c r="L16" s="63"/>
      <c r="M16" s="64"/>
      <c r="N16" s="27"/>
      <c r="O16" s="63"/>
      <c r="P16" s="64"/>
      <c r="Q16" s="27"/>
      <c r="R16" s="63"/>
      <c r="S16" s="64"/>
      <c r="T16" s="27"/>
      <c r="U16" s="65"/>
      <c r="V16" s="65"/>
      <c r="W16" s="63"/>
      <c r="X16" s="55"/>
      <c r="Y16" s="64"/>
      <c r="Z16" s="66"/>
    </row>
    <row r="17" spans="1:26" ht="36.75" customHeight="1">
      <c r="A17" s="56"/>
      <c r="B17" s="56"/>
      <c r="C17" s="56"/>
      <c r="D17" s="56" t="s">
        <v>16</v>
      </c>
      <c r="E17" s="56"/>
      <c r="F17" s="56"/>
      <c r="G17" s="56"/>
      <c r="H17" s="56"/>
      <c r="I17" s="208" t="s">
        <v>173</v>
      </c>
      <c r="J17" s="208"/>
      <c r="K17" s="208"/>
      <c r="L17" s="56"/>
      <c r="M17" s="57"/>
      <c r="N17" s="56"/>
      <c r="O17" s="57"/>
      <c r="P17" s="58"/>
      <c r="Q17" s="56"/>
      <c r="R17" s="57"/>
      <c r="S17" s="58"/>
      <c r="T17" s="56"/>
      <c r="U17" s="56"/>
      <c r="V17" s="56"/>
      <c r="W17" s="56"/>
      <c r="X17" s="56"/>
      <c r="Y17" s="58"/>
      <c r="Z17" s="56"/>
    </row>
    <row r="18" spans="1:26" ht="12.75">
      <c r="A18" s="56"/>
      <c r="B18" s="56"/>
      <c r="C18" s="56"/>
      <c r="D18" s="56"/>
      <c r="E18" s="56"/>
      <c r="F18" s="56"/>
      <c r="G18" s="56"/>
      <c r="H18" s="56"/>
      <c r="I18" s="61"/>
      <c r="J18" s="2"/>
      <c r="K18" s="3"/>
      <c r="L18" s="56"/>
      <c r="M18" s="57"/>
      <c r="N18" s="56"/>
      <c r="O18" s="57"/>
      <c r="P18" s="58"/>
      <c r="Q18" s="56"/>
      <c r="R18" s="57"/>
      <c r="S18" s="58"/>
      <c r="T18" s="56"/>
      <c r="U18" s="56"/>
      <c r="V18" s="56"/>
      <c r="W18" s="56"/>
      <c r="X18" s="56"/>
      <c r="Y18" s="58"/>
      <c r="Z18" s="56"/>
    </row>
    <row r="19" spans="1:26" ht="36.75" customHeight="1">
      <c r="A19" s="56"/>
      <c r="B19" s="56"/>
      <c r="C19" s="56"/>
      <c r="D19" s="56" t="s">
        <v>9</v>
      </c>
      <c r="E19" s="56"/>
      <c r="F19" s="56"/>
      <c r="G19" s="56"/>
      <c r="H19" s="56"/>
      <c r="I19" s="208" t="s">
        <v>174</v>
      </c>
      <c r="J19"/>
      <c r="K19"/>
      <c r="L19" s="56"/>
      <c r="M19" s="57"/>
      <c r="O19" s="57"/>
      <c r="P19" s="58"/>
      <c r="Q19" s="56"/>
      <c r="R19" s="57"/>
      <c r="S19" s="58"/>
      <c r="T19" s="56"/>
      <c r="U19" s="56"/>
      <c r="V19" s="56"/>
      <c r="W19" s="56"/>
      <c r="X19" s="56"/>
      <c r="Y19" s="58"/>
      <c r="Z19" s="56"/>
    </row>
    <row r="20" spans="12:25" ht="12.75">
      <c r="L20" s="2"/>
      <c r="M20" s="3"/>
      <c r="O20" s="33"/>
      <c r="P20" s="33"/>
      <c r="R20" s="33"/>
      <c r="S20" s="33"/>
      <c r="Y20" s="33"/>
    </row>
    <row r="21" spans="11:25" ht="12.75">
      <c r="K21" s="3"/>
      <c r="L21" s="2"/>
      <c r="M21" s="3"/>
      <c r="O21" s="33"/>
      <c r="P21" s="33"/>
      <c r="R21" s="33"/>
      <c r="S21" s="33"/>
      <c r="Y21" s="33"/>
    </row>
  </sheetData>
  <sheetProtection/>
  <mergeCells count="25">
    <mergeCell ref="A1:AA1"/>
    <mergeCell ref="A2:AA2"/>
    <mergeCell ref="A3:AA3"/>
    <mergeCell ref="A4:AA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.38" right="0.15748031496062992" top="0.2362204724409449" bottom="0.15748031496062992" header="0.2362204724409449" footer="0.15748031496062992"/>
  <pageSetup horizontalDpi="600" verticalDpi="600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8"/>
  <sheetViews>
    <sheetView view="pageBreakPreview" zoomScale="75" zoomScaleSheetLayoutView="75" zoomScalePageLayoutView="0" workbookViewId="0" topLeftCell="A1">
      <selection activeCell="A5" sqref="A5:AA5"/>
    </sheetView>
  </sheetViews>
  <sheetFormatPr defaultColWidth="9.140625" defaultRowHeight="12.75"/>
  <cols>
    <col min="1" max="1" width="6.140625" style="33" customWidth="1"/>
    <col min="2" max="2" width="4.7109375" style="33" hidden="1" customWidth="1"/>
    <col min="3" max="3" width="6.00390625" style="33" hidden="1" customWidth="1"/>
    <col min="4" max="4" width="20.140625" style="33" customWidth="1"/>
    <col min="5" max="5" width="10.421875" style="33" customWidth="1"/>
    <col min="6" max="6" width="6.421875" style="33" customWidth="1"/>
    <col min="7" max="7" width="34.421875" style="33" customWidth="1"/>
    <col min="8" max="8" width="10.57421875" style="33" customWidth="1"/>
    <col min="9" max="9" width="17.421875" style="33" customWidth="1"/>
    <col min="10" max="10" width="12.7109375" style="33" hidden="1" customWidth="1"/>
    <col min="11" max="11" width="25.00390625" style="33" customWidth="1"/>
    <col min="12" max="12" width="6.28125" style="59" customWidth="1"/>
    <col min="13" max="13" width="8.7109375" style="60" customWidth="1"/>
    <col min="14" max="14" width="3.8515625" style="33" customWidth="1"/>
    <col min="15" max="15" width="6.421875" style="59" customWidth="1"/>
    <col min="16" max="16" width="8.7109375" style="60" customWidth="1"/>
    <col min="17" max="17" width="3.7109375" style="33" customWidth="1"/>
    <col min="18" max="18" width="6.421875" style="59" customWidth="1"/>
    <col min="19" max="19" width="8.7109375" style="60" customWidth="1"/>
    <col min="20" max="20" width="3.7109375" style="33" customWidth="1"/>
    <col min="21" max="22" width="4.8515625" style="33" customWidth="1"/>
    <col min="23" max="23" width="6.28125" style="33" customWidth="1"/>
    <col min="24" max="24" width="9.7109375" style="33" hidden="1" customWidth="1"/>
    <col min="25" max="25" width="9.7109375" style="60" customWidth="1"/>
    <col min="26" max="26" width="8.00390625" style="33" customWidth="1"/>
    <col min="27" max="16384" width="9.140625" style="33" customWidth="1"/>
  </cols>
  <sheetData>
    <row r="1" spans="1:27" ht="82.5" customHeight="1">
      <c r="A1" s="227" t="str">
        <f>' Выб'!$A$1</f>
        <v>КУБОК КСК «ФРИРАЙД-РЭЙСИНГ»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Муниципальные соревнования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7" ht="19.5" customHeight="1" hidden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27" s="34" customFormat="1" ht="15.7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 s="35" customFormat="1" ht="15.75" customHeight="1">
      <c r="A4" s="218" t="s">
        <v>26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36" customFormat="1" ht="21" customHeight="1">
      <c r="A5" s="229" t="s">
        <v>201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</row>
    <row r="6" spans="1:26" ht="18.75" customHeight="1">
      <c r="A6" s="230" t="s">
        <v>182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spans="1:26" ht="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s="42" customFormat="1" ht="15" customHeight="1">
      <c r="A8" s="28" t="s">
        <v>178</v>
      </c>
      <c r="B8" s="37"/>
      <c r="C8" s="37"/>
      <c r="D8" s="38"/>
      <c r="E8" s="38"/>
      <c r="F8" s="38"/>
      <c r="G8" s="38"/>
      <c r="H8" s="38"/>
      <c r="I8" s="39"/>
      <c r="J8" s="39"/>
      <c r="K8" s="37"/>
      <c r="L8" s="40"/>
      <c r="M8" s="41"/>
      <c r="O8" s="40"/>
      <c r="P8" s="43"/>
      <c r="R8" s="40"/>
      <c r="S8" s="43"/>
      <c r="Y8" s="140" t="s">
        <v>177</v>
      </c>
      <c r="Z8" s="44"/>
    </row>
    <row r="9" spans="1:26" s="46" customFormat="1" ht="19.5" customHeight="1">
      <c r="A9" s="226" t="s">
        <v>25</v>
      </c>
      <c r="B9" s="231" t="s">
        <v>2</v>
      </c>
      <c r="C9" s="224"/>
      <c r="D9" s="219" t="s">
        <v>14</v>
      </c>
      <c r="E9" s="219" t="s">
        <v>3</v>
      </c>
      <c r="F9" s="226" t="s">
        <v>13</v>
      </c>
      <c r="G9" s="219" t="s">
        <v>15</v>
      </c>
      <c r="H9" s="219" t="s">
        <v>3</v>
      </c>
      <c r="I9" s="219" t="s">
        <v>4</v>
      </c>
      <c r="J9" s="45"/>
      <c r="K9" s="219" t="s">
        <v>6</v>
      </c>
      <c r="L9" s="221" t="s">
        <v>184</v>
      </c>
      <c r="M9" s="221"/>
      <c r="N9" s="221"/>
      <c r="O9" s="221" t="s">
        <v>18</v>
      </c>
      <c r="P9" s="221"/>
      <c r="Q9" s="221"/>
      <c r="R9" s="221" t="s">
        <v>62</v>
      </c>
      <c r="S9" s="221"/>
      <c r="T9" s="221"/>
      <c r="U9" s="222" t="s">
        <v>19</v>
      </c>
      <c r="V9" s="224" t="s">
        <v>61</v>
      </c>
      <c r="W9" s="226" t="s">
        <v>20</v>
      </c>
      <c r="X9" s="231" t="s">
        <v>58</v>
      </c>
      <c r="Y9" s="220" t="s">
        <v>21</v>
      </c>
      <c r="Z9" s="220" t="s">
        <v>22</v>
      </c>
    </row>
    <row r="10" spans="1:26" s="46" customFormat="1" ht="72" customHeight="1">
      <c r="A10" s="226"/>
      <c r="B10" s="231"/>
      <c r="C10" s="225"/>
      <c r="D10" s="219"/>
      <c r="E10" s="219"/>
      <c r="F10" s="226"/>
      <c r="G10" s="219"/>
      <c r="H10" s="219"/>
      <c r="I10" s="219"/>
      <c r="J10" s="45"/>
      <c r="K10" s="219"/>
      <c r="L10" s="47" t="s">
        <v>23</v>
      </c>
      <c r="M10" s="48" t="s">
        <v>24</v>
      </c>
      <c r="N10" s="49" t="s">
        <v>25</v>
      </c>
      <c r="O10" s="47" t="s">
        <v>23</v>
      </c>
      <c r="P10" s="48" t="s">
        <v>24</v>
      </c>
      <c r="Q10" s="49" t="s">
        <v>25</v>
      </c>
      <c r="R10" s="47" t="s">
        <v>23</v>
      </c>
      <c r="S10" s="48" t="s">
        <v>24</v>
      </c>
      <c r="T10" s="49" t="s">
        <v>25</v>
      </c>
      <c r="U10" s="223"/>
      <c r="V10" s="225"/>
      <c r="W10" s="226"/>
      <c r="X10" s="231"/>
      <c r="Y10" s="220"/>
      <c r="Z10" s="220"/>
    </row>
    <row r="11" spans="1:26" s="46" customFormat="1" ht="45.75" customHeight="1">
      <c r="A11" s="22">
        <f>RANK(Y11,Y$11:Y$12,0)</f>
        <v>1</v>
      </c>
      <c r="B11" s="29"/>
      <c r="C11" s="148"/>
      <c r="D11" s="167" t="s">
        <v>157</v>
      </c>
      <c r="E11" s="168" t="s">
        <v>89</v>
      </c>
      <c r="F11" s="169">
        <v>2</v>
      </c>
      <c r="G11" s="170" t="s">
        <v>133</v>
      </c>
      <c r="H11" s="168" t="s">
        <v>90</v>
      </c>
      <c r="I11" s="169" t="s">
        <v>91</v>
      </c>
      <c r="J11" s="169" t="s">
        <v>91</v>
      </c>
      <c r="K11" s="182" t="s">
        <v>92</v>
      </c>
      <c r="L11" s="50">
        <v>194</v>
      </c>
      <c r="M11" s="51">
        <f>L11/3.5-IF($U11=1,0.5,IF($U11=2,1.5,0))</f>
        <v>55.42857142857143</v>
      </c>
      <c r="N11" s="23">
        <f>RANK(M11,M$11:M$12,0)</f>
        <v>2</v>
      </c>
      <c r="O11" s="50">
        <v>194</v>
      </c>
      <c r="P11" s="51">
        <f>O11/3.5-IF($U11=1,0.5,IF($U11=2,1.5,0))</f>
        <v>55.42857142857143</v>
      </c>
      <c r="Q11" s="23">
        <f>RANK(P11,P$11:P$12,0)</f>
        <v>1</v>
      </c>
      <c r="R11" s="50">
        <v>206.5</v>
      </c>
      <c r="S11" s="51">
        <f>R11/3.5-IF($U11=1,0.5,IF($U11=2,1.5,0))</f>
        <v>59</v>
      </c>
      <c r="T11" s="23">
        <f>RANK(S11,S$11:S$12,0)</f>
        <v>1</v>
      </c>
      <c r="U11" s="52"/>
      <c r="V11" s="52"/>
      <c r="W11" s="50">
        <f>L11+O11+R11</f>
        <v>594.5</v>
      </c>
      <c r="X11" s="83"/>
      <c r="Y11" s="51">
        <f>ROUND(SUM(M11,P11,S11)/3,3)</f>
        <v>56.619</v>
      </c>
      <c r="Z11" s="53" t="s">
        <v>55</v>
      </c>
    </row>
    <row r="12" spans="1:26" s="46" customFormat="1" ht="45.75" customHeight="1">
      <c r="A12" s="22">
        <f>RANK(Y12,Y$11:Y$12,0)</f>
        <v>2</v>
      </c>
      <c r="B12" s="29"/>
      <c r="C12" s="148"/>
      <c r="D12" s="187" t="s">
        <v>158</v>
      </c>
      <c r="E12" s="174" t="s">
        <v>94</v>
      </c>
      <c r="F12" s="175">
        <v>2</v>
      </c>
      <c r="G12" s="176" t="s">
        <v>135</v>
      </c>
      <c r="H12" s="174" t="s">
        <v>95</v>
      </c>
      <c r="I12" s="175" t="s">
        <v>91</v>
      </c>
      <c r="J12" s="175" t="s">
        <v>91</v>
      </c>
      <c r="K12" s="188" t="s">
        <v>92</v>
      </c>
      <c r="L12" s="50">
        <v>205</v>
      </c>
      <c r="M12" s="51">
        <f>L12/3.5-IF($U12=1,0.5,IF($U12=2,1.5,0))</f>
        <v>58.57142857142857</v>
      </c>
      <c r="N12" s="23">
        <f>RANK(M12,M$11:M$12,0)</f>
        <v>1</v>
      </c>
      <c r="O12" s="50">
        <v>179</v>
      </c>
      <c r="P12" s="51">
        <f>O12/3.5-IF($U12=1,0.5,IF($U12=2,1.5,0))</f>
        <v>51.142857142857146</v>
      </c>
      <c r="Q12" s="23">
        <f>RANK(P12,P$11:P$12,0)</f>
        <v>2</v>
      </c>
      <c r="R12" s="50">
        <v>199</v>
      </c>
      <c r="S12" s="51">
        <f>R12/3.5-IF($U12=1,0.5,IF($U12=2,1.5,0))</f>
        <v>56.857142857142854</v>
      </c>
      <c r="T12" s="23">
        <f>RANK(S12,S$11:S$12,0)</f>
        <v>2</v>
      </c>
      <c r="U12" s="52"/>
      <c r="V12" s="52"/>
      <c r="W12" s="50">
        <f>L12+O12+R12</f>
        <v>583</v>
      </c>
      <c r="X12" s="83"/>
      <c r="Y12" s="51">
        <f>ROUND(SUM(M12,P12,S12)/3,3)</f>
        <v>55.524</v>
      </c>
      <c r="Z12" s="53" t="s">
        <v>55</v>
      </c>
    </row>
    <row r="13" spans="1:26" s="54" customFormat="1" ht="36" customHeight="1">
      <c r="A13" s="26"/>
      <c r="B13" s="30"/>
      <c r="C13" s="30"/>
      <c r="D13" s="67"/>
      <c r="E13" s="25"/>
      <c r="F13" s="31"/>
      <c r="G13" s="32"/>
      <c r="H13" s="68"/>
      <c r="I13" s="69"/>
      <c r="J13" s="70"/>
      <c r="K13" s="68"/>
      <c r="L13" s="63"/>
      <c r="M13" s="64"/>
      <c r="N13" s="27"/>
      <c r="O13" s="63"/>
      <c r="P13" s="64"/>
      <c r="Q13" s="27"/>
      <c r="R13" s="63"/>
      <c r="S13" s="64"/>
      <c r="T13" s="27"/>
      <c r="U13" s="65"/>
      <c r="V13" s="65"/>
      <c r="W13" s="63"/>
      <c r="X13" s="55"/>
      <c r="Y13" s="64"/>
      <c r="Z13" s="66"/>
    </row>
    <row r="14" spans="1:26" ht="36.75" customHeight="1">
      <c r="A14" s="56"/>
      <c r="B14" s="56"/>
      <c r="C14" s="56"/>
      <c r="D14" s="56" t="s">
        <v>16</v>
      </c>
      <c r="E14" s="56"/>
      <c r="F14" s="56"/>
      <c r="G14" s="56"/>
      <c r="H14" s="56"/>
      <c r="J14" s="56"/>
      <c r="K14" s="208" t="s">
        <v>173</v>
      </c>
      <c r="L14" s="208"/>
      <c r="M14" s="208"/>
      <c r="N14" s="56"/>
      <c r="O14" s="57"/>
      <c r="P14" s="58"/>
      <c r="Q14" s="56"/>
      <c r="R14" s="57"/>
      <c r="S14" s="58"/>
      <c r="T14" s="56"/>
      <c r="U14" s="56"/>
      <c r="V14" s="56"/>
      <c r="W14" s="56"/>
      <c r="X14" s="56"/>
      <c r="Y14" s="58"/>
      <c r="Z14" s="56"/>
    </row>
    <row r="15" spans="1:26" ht="12.75">
      <c r="A15" s="56"/>
      <c r="B15" s="56"/>
      <c r="C15" s="56"/>
      <c r="D15" s="56"/>
      <c r="E15" s="56"/>
      <c r="F15" s="56"/>
      <c r="G15" s="56"/>
      <c r="H15" s="56"/>
      <c r="J15" s="56"/>
      <c r="K15" s="61"/>
      <c r="L15" s="2"/>
      <c r="M15" s="3"/>
      <c r="N15" s="56"/>
      <c r="O15" s="57"/>
      <c r="P15" s="58"/>
      <c r="Q15" s="56"/>
      <c r="R15" s="57"/>
      <c r="S15" s="58"/>
      <c r="T15" s="56"/>
      <c r="U15" s="56"/>
      <c r="V15" s="56"/>
      <c r="W15" s="56"/>
      <c r="X15" s="56"/>
      <c r="Y15" s="58"/>
      <c r="Z15" s="56"/>
    </row>
    <row r="16" spans="1:26" ht="36.75" customHeight="1">
      <c r="A16" s="56"/>
      <c r="B16" s="56"/>
      <c r="C16" s="56"/>
      <c r="D16" s="56" t="s">
        <v>9</v>
      </c>
      <c r="E16" s="56"/>
      <c r="F16" s="56"/>
      <c r="G16" s="56"/>
      <c r="H16" s="56"/>
      <c r="J16" s="56"/>
      <c r="K16" s="208" t="s">
        <v>174</v>
      </c>
      <c r="L16"/>
      <c r="M16"/>
      <c r="N16" s="56"/>
      <c r="O16" s="57"/>
      <c r="P16" s="58"/>
      <c r="Q16" s="56"/>
      <c r="R16" s="57"/>
      <c r="S16" s="58"/>
      <c r="T16" s="56"/>
      <c r="U16" s="56"/>
      <c r="V16" s="56"/>
      <c r="W16" s="56"/>
      <c r="X16" s="56"/>
      <c r="Y16" s="58"/>
      <c r="Z16" s="56"/>
    </row>
    <row r="17" spans="12:25" ht="12.75">
      <c r="L17" s="2"/>
      <c r="M17" s="3"/>
      <c r="O17" s="33"/>
      <c r="P17" s="33"/>
      <c r="R17" s="33"/>
      <c r="S17" s="33"/>
      <c r="Y17" s="33"/>
    </row>
    <row r="18" spans="11:25" ht="12.75">
      <c r="K18" s="3"/>
      <c r="L18" s="2"/>
      <c r="M18" s="3"/>
      <c r="O18" s="33"/>
      <c r="P18" s="33"/>
      <c r="R18" s="33"/>
      <c r="S18" s="33"/>
      <c r="Y18" s="33"/>
    </row>
  </sheetData>
  <sheetProtection/>
  <mergeCells count="25">
    <mergeCell ref="A1:AA1"/>
    <mergeCell ref="A2:AA2"/>
    <mergeCell ref="A3:AA3"/>
    <mergeCell ref="A4:AA4"/>
    <mergeCell ref="A5:AA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.38" right="0.15748031496062992" top="0.2362204724409449" bottom="0.15748031496062992" header="0.2362204724409449" footer="0.15748031496062992"/>
  <pageSetup horizontalDpi="600" verticalDpi="6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7"/>
  <sheetViews>
    <sheetView view="pageBreakPreview" zoomScale="75" zoomScaleSheetLayoutView="75" zoomScalePageLayoutView="0" workbookViewId="0" topLeftCell="A1">
      <selection activeCell="A1" sqref="A1:AA1"/>
    </sheetView>
  </sheetViews>
  <sheetFormatPr defaultColWidth="9.140625" defaultRowHeight="12.75"/>
  <cols>
    <col min="1" max="1" width="6.140625" style="33" customWidth="1"/>
    <col min="2" max="2" width="4.7109375" style="33" hidden="1" customWidth="1"/>
    <col min="3" max="3" width="6.00390625" style="33" hidden="1" customWidth="1"/>
    <col min="4" max="4" width="20.140625" style="33" customWidth="1"/>
    <col min="5" max="5" width="10.421875" style="33" customWidth="1"/>
    <col min="6" max="6" width="6.421875" style="33" customWidth="1"/>
    <col min="7" max="7" width="34.421875" style="33" customWidth="1"/>
    <col min="8" max="8" width="10.57421875" style="33" customWidth="1"/>
    <col min="9" max="9" width="17.421875" style="33" customWidth="1"/>
    <col min="10" max="10" width="12.7109375" style="33" hidden="1" customWidth="1"/>
    <col min="11" max="11" width="25.00390625" style="33" customWidth="1"/>
    <col min="12" max="12" width="6.28125" style="59" customWidth="1"/>
    <col min="13" max="13" width="8.7109375" style="60" customWidth="1"/>
    <col min="14" max="14" width="3.8515625" style="33" customWidth="1"/>
    <col min="15" max="15" width="6.421875" style="59" customWidth="1"/>
    <col min="16" max="16" width="8.7109375" style="60" customWidth="1"/>
    <col min="17" max="17" width="3.7109375" style="33" customWidth="1"/>
    <col min="18" max="18" width="6.421875" style="59" customWidth="1"/>
    <col min="19" max="19" width="8.7109375" style="60" customWidth="1"/>
    <col min="20" max="20" width="3.7109375" style="33" customWidth="1"/>
    <col min="21" max="22" width="4.8515625" style="33" customWidth="1"/>
    <col min="23" max="23" width="6.28125" style="33" customWidth="1"/>
    <col min="24" max="24" width="9.7109375" style="33" hidden="1" customWidth="1"/>
    <col min="25" max="25" width="9.7109375" style="60" customWidth="1"/>
    <col min="26" max="26" width="8.00390625" style="33" customWidth="1"/>
    <col min="27" max="16384" width="9.140625" style="33" customWidth="1"/>
  </cols>
  <sheetData>
    <row r="1" spans="1:27" ht="82.5" customHeight="1">
      <c r="A1" s="227" t="str">
        <f>' Выб'!$A$1</f>
        <v>КУБОК КСК «ФРИРАЙД-РЭЙСИНГ»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Муниципальные соревнования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7" ht="19.5" customHeight="1" hidden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27" s="34" customFormat="1" ht="15.7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 s="35" customFormat="1" ht="15.75" customHeight="1">
      <c r="A4" s="218" t="s">
        <v>26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36" customFormat="1" ht="21" customHeight="1">
      <c r="A5" s="229" t="s">
        <v>185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</row>
    <row r="6" spans="1:26" ht="18.75" customHeight="1">
      <c r="A6" s="230" t="s">
        <v>182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spans="1:26" ht="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s="42" customFormat="1" ht="15" customHeight="1">
      <c r="A8" s="28" t="s">
        <v>178</v>
      </c>
      <c r="B8" s="37"/>
      <c r="C8" s="37"/>
      <c r="D8" s="38"/>
      <c r="E8" s="38"/>
      <c r="F8" s="38"/>
      <c r="G8" s="38"/>
      <c r="H8" s="38"/>
      <c r="I8" s="39"/>
      <c r="J8" s="39"/>
      <c r="K8" s="37"/>
      <c r="L8" s="40"/>
      <c r="M8" s="41"/>
      <c r="O8" s="40"/>
      <c r="P8" s="43"/>
      <c r="R8" s="40"/>
      <c r="S8" s="43"/>
      <c r="Y8" s="140" t="s">
        <v>177</v>
      </c>
      <c r="Z8" s="44"/>
    </row>
    <row r="9" spans="1:26" s="46" customFormat="1" ht="19.5" customHeight="1">
      <c r="A9" s="226" t="s">
        <v>25</v>
      </c>
      <c r="B9" s="231" t="s">
        <v>2</v>
      </c>
      <c r="C9" s="224"/>
      <c r="D9" s="219" t="s">
        <v>14</v>
      </c>
      <c r="E9" s="219" t="s">
        <v>3</v>
      </c>
      <c r="F9" s="226" t="s">
        <v>13</v>
      </c>
      <c r="G9" s="219" t="s">
        <v>15</v>
      </c>
      <c r="H9" s="219" t="s">
        <v>3</v>
      </c>
      <c r="I9" s="219" t="s">
        <v>4</v>
      </c>
      <c r="J9" s="45"/>
      <c r="K9" s="219" t="s">
        <v>6</v>
      </c>
      <c r="L9" s="221" t="s">
        <v>56</v>
      </c>
      <c r="M9" s="221"/>
      <c r="N9" s="221"/>
      <c r="O9" s="221" t="s">
        <v>18</v>
      </c>
      <c r="P9" s="221"/>
      <c r="Q9" s="221"/>
      <c r="R9" s="221" t="s">
        <v>62</v>
      </c>
      <c r="S9" s="221"/>
      <c r="T9" s="221"/>
      <c r="U9" s="222" t="s">
        <v>19</v>
      </c>
      <c r="V9" s="224" t="s">
        <v>61</v>
      </c>
      <c r="W9" s="226" t="s">
        <v>20</v>
      </c>
      <c r="X9" s="231" t="s">
        <v>58</v>
      </c>
      <c r="Y9" s="220" t="s">
        <v>21</v>
      </c>
      <c r="Z9" s="220" t="s">
        <v>22</v>
      </c>
    </row>
    <row r="10" spans="1:26" s="46" customFormat="1" ht="72" customHeight="1">
      <c r="A10" s="226"/>
      <c r="B10" s="231"/>
      <c r="C10" s="225"/>
      <c r="D10" s="219"/>
      <c r="E10" s="219"/>
      <c r="F10" s="226"/>
      <c r="G10" s="219"/>
      <c r="H10" s="219"/>
      <c r="I10" s="219"/>
      <c r="J10" s="45"/>
      <c r="K10" s="219"/>
      <c r="L10" s="47" t="s">
        <v>23</v>
      </c>
      <c r="M10" s="48" t="s">
        <v>24</v>
      </c>
      <c r="N10" s="49" t="s">
        <v>25</v>
      </c>
      <c r="O10" s="47" t="s">
        <v>23</v>
      </c>
      <c r="P10" s="48" t="s">
        <v>24</v>
      </c>
      <c r="Q10" s="49" t="s">
        <v>25</v>
      </c>
      <c r="R10" s="47" t="s">
        <v>23</v>
      </c>
      <c r="S10" s="48" t="s">
        <v>24</v>
      </c>
      <c r="T10" s="49" t="s">
        <v>25</v>
      </c>
      <c r="U10" s="223"/>
      <c r="V10" s="225"/>
      <c r="W10" s="226"/>
      <c r="X10" s="231"/>
      <c r="Y10" s="220"/>
      <c r="Z10" s="220"/>
    </row>
    <row r="11" spans="1:26" s="46" customFormat="1" ht="45.75" customHeight="1">
      <c r="A11" s="22">
        <f>RANK(Y11,Y$11:Y$11,0)</f>
        <v>1</v>
      </c>
      <c r="B11" s="29"/>
      <c r="C11" s="148"/>
      <c r="D11" s="183" t="s">
        <v>159</v>
      </c>
      <c r="E11" s="184" t="s">
        <v>99</v>
      </c>
      <c r="F11" s="185" t="s">
        <v>8</v>
      </c>
      <c r="G11" s="186" t="s">
        <v>133</v>
      </c>
      <c r="H11" s="184" t="s">
        <v>90</v>
      </c>
      <c r="I11" s="185" t="s">
        <v>91</v>
      </c>
      <c r="J11" s="185" t="s">
        <v>91</v>
      </c>
      <c r="K11" s="182" t="s">
        <v>92</v>
      </c>
      <c r="L11" s="50">
        <v>102</v>
      </c>
      <c r="M11" s="51">
        <f>L11/1.7-IF($U11=1,0.5,IF($U11=2,1.5,0))</f>
        <v>60</v>
      </c>
      <c r="N11" s="23">
        <f>RANK(M11,M$11:M$11,0)</f>
        <v>1</v>
      </c>
      <c r="O11" s="50">
        <v>102</v>
      </c>
      <c r="P11" s="51">
        <f>O11/1.7-IF($U11=1,0.5,IF($U11=2,1.5,0))</f>
        <v>60</v>
      </c>
      <c r="Q11" s="23">
        <f>RANK(P11,P$11:P$11,0)</f>
        <v>1</v>
      </c>
      <c r="R11" s="50">
        <v>95</v>
      </c>
      <c r="S11" s="51">
        <f>R11/1.7-IF($U11=1,0.5,IF($U11=2,1.5,0))</f>
        <v>55.88235294117647</v>
      </c>
      <c r="T11" s="23">
        <f>RANK(S11,S$11:S$11,0)</f>
        <v>1</v>
      </c>
      <c r="U11" s="52"/>
      <c r="V11" s="52"/>
      <c r="W11" s="50">
        <f>L11+O11+R11</f>
        <v>299</v>
      </c>
      <c r="X11" s="83"/>
      <c r="Y11" s="51">
        <f>ROUND(SUM(M11,P11,S11)/3,3)</f>
        <v>58.627</v>
      </c>
      <c r="Z11" s="53" t="s">
        <v>55</v>
      </c>
    </row>
    <row r="12" spans="1:26" s="54" customFormat="1" ht="36" customHeight="1">
      <c r="A12" s="26"/>
      <c r="B12" s="30"/>
      <c r="C12" s="30"/>
      <c r="D12" s="67"/>
      <c r="E12" s="25"/>
      <c r="F12" s="31"/>
      <c r="G12" s="32"/>
      <c r="H12" s="68"/>
      <c r="I12" s="69"/>
      <c r="J12" s="70"/>
      <c r="K12" s="68"/>
      <c r="L12" s="63"/>
      <c r="M12" s="64"/>
      <c r="N12" s="27"/>
      <c r="O12" s="63"/>
      <c r="P12" s="64"/>
      <c r="Q12" s="27"/>
      <c r="R12" s="63"/>
      <c r="S12" s="64"/>
      <c r="T12" s="27"/>
      <c r="U12" s="65"/>
      <c r="V12" s="65"/>
      <c r="W12" s="63"/>
      <c r="X12" s="55"/>
      <c r="Y12" s="64"/>
      <c r="Z12" s="66"/>
    </row>
    <row r="13" spans="1:26" ht="36.75" customHeight="1">
      <c r="A13" s="56"/>
      <c r="B13" s="56"/>
      <c r="C13" s="56"/>
      <c r="D13" s="56" t="s">
        <v>16</v>
      </c>
      <c r="E13" s="56"/>
      <c r="F13" s="56"/>
      <c r="G13" s="56"/>
      <c r="H13" s="56"/>
      <c r="J13" s="56"/>
      <c r="K13" s="208" t="s">
        <v>173</v>
      </c>
      <c r="L13" s="208"/>
      <c r="M13" s="208"/>
      <c r="N13" s="56"/>
      <c r="O13" s="57"/>
      <c r="P13" s="58"/>
      <c r="Q13" s="56"/>
      <c r="R13" s="57"/>
      <c r="S13" s="58"/>
      <c r="T13" s="56"/>
      <c r="U13" s="56"/>
      <c r="V13" s="56"/>
      <c r="W13" s="56"/>
      <c r="X13" s="56"/>
      <c r="Y13" s="58"/>
      <c r="Z13" s="56"/>
    </row>
    <row r="14" spans="1:26" ht="12.75">
      <c r="A14" s="56"/>
      <c r="B14" s="56"/>
      <c r="C14" s="56"/>
      <c r="D14" s="56"/>
      <c r="E14" s="56"/>
      <c r="F14" s="56"/>
      <c r="G14" s="56"/>
      <c r="H14" s="56"/>
      <c r="J14" s="56"/>
      <c r="K14" s="61"/>
      <c r="L14" s="2"/>
      <c r="M14" s="3"/>
      <c r="N14" s="56"/>
      <c r="O14" s="57"/>
      <c r="P14" s="58"/>
      <c r="Q14" s="56"/>
      <c r="R14" s="57"/>
      <c r="S14" s="58"/>
      <c r="T14" s="56"/>
      <c r="U14" s="56"/>
      <c r="V14" s="56"/>
      <c r="W14" s="56"/>
      <c r="X14" s="56"/>
      <c r="Y14" s="58"/>
      <c r="Z14" s="56"/>
    </row>
    <row r="15" spans="1:26" ht="36.75" customHeight="1">
      <c r="A15" s="56"/>
      <c r="B15" s="56"/>
      <c r="C15" s="56"/>
      <c r="D15" s="56" t="s">
        <v>9</v>
      </c>
      <c r="E15" s="56"/>
      <c r="F15" s="56"/>
      <c r="G15" s="56"/>
      <c r="H15" s="56"/>
      <c r="J15" s="56"/>
      <c r="K15" s="208" t="s">
        <v>174</v>
      </c>
      <c r="L15"/>
      <c r="M15"/>
      <c r="N15" s="56"/>
      <c r="O15" s="57"/>
      <c r="P15" s="58"/>
      <c r="Q15" s="56"/>
      <c r="R15" s="57"/>
      <c r="S15" s="58"/>
      <c r="T15" s="56"/>
      <c r="U15" s="56"/>
      <c r="V15" s="56"/>
      <c r="W15" s="56"/>
      <c r="X15" s="56"/>
      <c r="Y15" s="58"/>
      <c r="Z15" s="56"/>
    </row>
    <row r="16" spans="12:25" ht="12.75">
      <c r="L16" s="2"/>
      <c r="M16" s="3"/>
      <c r="O16" s="33"/>
      <c r="P16" s="33"/>
      <c r="R16" s="33"/>
      <c r="S16" s="33"/>
      <c r="Y16" s="33"/>
    </row>
    <row r="17" spans="11:25" ht="12.75">
      <c r="K17" s="3"/>
      <c r="L17" s="2"/>
      <c r="M17" s="3"/>
      <c r="O17" s="33"/>
      <c r="P17" s="33"/>
      <c r="R17" s="33"/>
      <c r="S17" s="33"/>
      <c r="Y17" s="33"/>
    </row>
  </sheetData>
  <sheetProtection/>
  <mergeCells count="25">
    <mergeCell ref="A1:AA1"/>
    <mergeCell ref="A2:AA2"/>
    <mergeCell ref="A3:AA3"/>
    <mergeCell ref="A4:AA4"/>
    <mergeCell ref="A5:AA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.38" right="0.15748031496062992" top="0.2362204724409449" bottom="0.15748031496062992" header="0.2362204724409449" footer="0.15748031496062992"/>
  <pageSetup horizontalDpi="600" verticalDpi="600" orientation="landscape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9"/>
  <sheetViews>
    <sheetView view="pageBreakPreview" zoomScale="75" zoomScaleSheetLayoutView="75" zoomScalePageLayoutView="0" workbookViewId="0" topLeftCell="A1">
      <selection activeCell="A1" sqref="A1:AA1"/>
    </sheetView>
  </sheetViews>
  <sheetFormatPr defaultColWidth="9.140625" defaultRowHeight="12.75"/>
  <cols>
    <col min="1" max="1" width="5.00390625" style="84" customWidth="1"/>
    <col min="2" max="3" width="4.7109375" style="84" hidden="1" customWidth="1"/>
    <col min="4" max="4" width="20.00390625" style="84" customWidth="1"/>
    <col min="5" max="5" width="10.140625" style="84" customWidth="1"/>
    <col min="6" max="6" width="6.00390625" style="84" customWidth="1"/>
    <col min="7" max="7" width="34.421875" style="84" customWidth="1"/>
    <col min="8" max="8" width="10.57421875" style="84" customWidth="1"/>
    <col min="9" max="9" width="17.00390625" style="84" customWidth="1"/>
    <col min="10" max="10" width="12.7109375" style="84" hidden="1" customWidth="1"/>
    <col min="11" max="11" width="24.57421875" style="84" customWidth="1"/>
    <col min="12" max="12" width="6.28125" style="110" customWidth="1"/>
    <col min="13" max="13" width="8.7109375" style="111" customWidth="1"/>
    <col min="14" max="14" width="3.8515625" style="84" customWidth="1"/>
    <col min="15" max="15" width="6.8515625" style="110" customWidth="1"/>
    <col min="16" max="16" width="6.8515625" style="111" customWidth="1"/>
    <col min="17" max="17" width="6.8515625" style="84" customWidth="1"/>
    <col min="18" max="19" width="6.8515625" style="110" customWidth="1"/>
    <col min="20" max="20" width="8.7109375" style="111" customWidth="1"/>
    <col min="21" max="21" width="3.7109375" style="84" customWidth="1"/>
    <col min="22" max="23" width="4.8515625" style="84" customWidth="1"/>
    <col min="24" max="24" width="6.28125" style="84" customWidth="1"/>
    <col min="25" max="25" width="6.7109375" style="84" hidden="1" customWidth="1"/>
    <col min="26" max="26" width="9.7109375" style="111" customWidth="1"/>
    <col min="27" max="27" width="8.00390625" style="84" customWidth="1"/>
    <col min="28" max="16384" width="9.140625" style="84" customWidth="1"/>
  </cols>
  <sheetData>
    <row r="1" spans="1:27" ht="68.25" customHeight="1">
      <c r="A1" s="227" t="str">
        <f>' Выб'!$A$1</f>
        <v>КУБОК КСК «ФРИРАЙД-РЭЙСИНГ»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Муниципальные соревнования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7" ht="19.5" customHeight="1" hidden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27" s="85" customFormat="1" ht="15.75" customHeight="1">
      <c r="A3" s="228" t="s">
        <v>17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 s="86" customFormat="1" ht="15.75" customHeight="1">
      <c r="A4" s="218" t="s">
        <v>26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86" customFormat="1" ht="15.75" customHeight="1">
      <c r="A5" s="214"/>
      <c r="B5" s="214"/>
      <c r="C5" s="214"/>
      <c r="D5" s="214"/>
      <c r="E5" s="214"/>
      <c r="F5" s="214"/>
      <c r="G5" s="214"/>
      <c r="H5" s="214"/>
      <c r="I5" s="257" t="s">
        <v>66</v>
      </c>
      <c r="J5" s="257"/>
      <c r="K5" s="257"/>
      <c r="L5" s="257"/>
      <c r="M5" s="257"/>
      <c r="N5" s="257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</row>
    <row r="6" spans="1:27" s="87" customFormat="1" ht="21" customHeight="1">
      <c r="A6" s="229" t="s">
        <v>179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</row>
    <row r="7" spans="1:27" ht="18.75" customHeight="1">
      <c r="A7" s="237" t="str">
        <f>'[1]ППдАД'!$A$5</f>
        <v>Судьи:  С -  Бондаренко Е. - 1К - Ленинградская область, Н - Русинова Е - ВК - Ленинградская область, Волкова Ж. - 2К - Новгородская область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</row>
    <row r="8" spans="1:27" ht="12.7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</row>
    <row r="9" spans="1:27" s="93" customFormat="1" ht="15" customHeight="1">
      <c r="A9" s="28" t="s">
        <v>178</v>
      </c>
      <c r="B9" s="88"/>
      <c r="C9" s="88"/>
      <c r="D9" s="89"/>
      <c r="E9" s="89"/>
      <c r="F9" s="89"/>
      <c r="G9" s="89"/>
      <c r="H9" s="89"/>
      <c r="I9" s="90"/>
      <c r="J9" s="90"/>
      <c r="K9" s="88"/>
      <c r="L9" s="91"/>
      <c r="M9" s="92"/>
      <c r="O9" s="91"/>
      <c r="P9" s="94"/>
      <c r="R9" s="91"/>
      <c r="S9" s="91"/>
      <c r="T9" s="94"/>
      <c r="Z9" s="140" t="s">
        <v>177</v>
      </c>
      <c r="AA9" s="95"/>
    </row>
    <row r="10" spans="1:27" s="24" customFormat="1" ht="19.5" customHeight="1">
      <c r="A10" s="250" t="s">
        <v>25</v>
      </c>
      <c r="B10" s="251" t="s">
        <v>2</v>
      </c>
      <c r="C10" s="238"/>
      <c r="D10" s="255" t="s">
        <v>14</v>
      </c>
      <c r="E10" s="255" t="s">
        <v>3</v>
      </c>
      <c r="F10" s="250" t="s">
        <v>13</v>
      </c>
      <c r="G10" s="255" t="s">
        <v>15</v>
      </c>
      <c r="H10" s="255" t="s">
        <v>3</v>
      </c>
      <c r="I10" s="255" t="s">
        <v>4</v>
      </c>
      <c r="J10" s="96"/>
      <c r="K10" s="255" t="s">
        <v>6</v>
      </c>
      <c r="L10" s="256" t="s">
        <v>37</v>
      </c>
      <c r="M10" s="256"/>
      <c r="N10" s="256"/>
      <c r="O10" s="247" t="s">
        <v>56</v>
      </c>
      <c r="P10" s="248"/>
      <c r="Q10" s="248"/>
      <c r="R10" s="248"/>
      <c r="S10" s="248"/>
      <c r="T10" s="248"/>
      <c r="U10" s="249"/>
      <c r="V10" s="252" t="s">
        <v>19</v>
      </c>
      <c r="W10" s="238" t="s">
        <v>61</v>
      </c>
      <c r="X10" s="250" t="s">
        <v>20</v>
      </c>
      <c r="Y10" s="251" t="s">
        <v>34</v>
      </c>
      <c r="Z10" s="258" t="s">
        <v>21</v>
      </c>
      <c r="AA10" s="258" t="s">
        <v>22</v>
      </c>
    </row>
    <row r="11" spans="1:27" s="24" customFormat="1" ht="19.5" customHeight="1">
      <c r="A11" s="250"/>
      <c r="B11" s="251"/>
      <c r="C11" s="239"/>
      <c r="D11" s="255"/>
      <c r="E11" s="255"/>
      <c r="F11" s="250"/>
      <c r="G11" s="255"/>
      <c r="H11" s="255"/>
      <c r="I11" s="255"/>
      <c r="J11" s="96"/>
      <c r="K11" s="255"/>
      <c r="L11" s="247" t="s">
        <v>38</v>
      </c>
      <c r="M11" s="248"/>
      <c r="N11" s="249"/>
      <c r="O11" s="247" t="s">
        <v>39</v>
      </c>
      <c r="P11" s="248"/>
      <c r="Q11" s="248"/>
      <c r="R11" s="248"/>
      <c r="S11" s="248"/>
      <c r="T11" s="248"/>
      <c r="U11" s="249"/>
      <c r="V11" s="253"/>
      <c r="W11" s="239"/>
      <c r="X11" s="250"/>
      <c r="Y11" s="251"/>
      <c r="Z11" s="258"/>
      <c r="AA11" s="258"/>
    </row>
    <row r="12" spans="1:27" s="24" customFormat="1" ht="71.25" customHeight="1">
      <c r="A12" s="250"/>
      <c r="B12" s="251"/>
      <c r="C12" s="240"/>
      <c r="D12" s="255"/>
      <c r="E12" s="255"/>
      <c r="F12" s="250"/>
      <c r="G12" s="255"/>
      <c r="H12" s="255"/>
      <c r="I12" s="255"/>
      <c r="J12" s="96"/>
      <c r="K12" s="255"/>
      <c r="L12" s="97" t="s">
        <v>23</v>
      </c>
      <c r="M12" s="98" t="s">
        <v>24</v>
      </c>
      <c r="N12" s="99" t="s">
        <v>25</v>
      </c>
      <c r="O12" s="4" t="s">
        <v>40</v>
      </c>
      <c r="P12" s="4" t="s">
        <v>41</v>
      </c>
      <c r="Q12" s="4" t="s">
        <v>42</v>
      </c>
      <c r="R12" s="4" t="s">
        <v>43</v>
      </c>
      <c r="S12" s="4" t="s">
        <v>23</v>
      </c>
      <c r="T12" s="98" t="s">
        <v>24</v>
      </c>
      <c r="U12" s="99" t="s">
        <v>25</v>
      </c>
      <c r="V12" s="254"/>
      <c r="W12" s="240"/>
      <c r="X12" s="250"/>
      <c r="Y12" s="251"/>
      <c r="Z12" s="258"/>
      <c r="AA12" s="258"/>
    </row>
    <row r="13" spans="1:27" s="103" customFormat="1" ht="40.5" customHeight="1">
      <c r="A13" s="22">
        <f>RANK(Z13,Z$13:Z$13,0)</f>
        <v>1</v>
      </c>
      <c r="B13" s="29"/>
      <c r="C13" s="148"/>
      <c r="D13" s="183" t="s">
        <v>163</v>
      </c>
      <c r="E13" s="168" t="s">
        <v>111</v>
      </c>
      <c r="F13" s="169" t="s">
        <v>79</v>
      </c>
      <c r="G13" s="170" t="s">
        <v>141</v>
      </c>
      <c r="H13" s="168" t="s">
        <v>112</v>
      </c>
      <c r="I13" s="169" t="s">
        <v>113</v>
      </c>
      <c r="J13" s="169" t="s">
        <v>114</v>
      </c>
      <c r="K13" s="182" t="s">
        <v>103</v>
      </c>
      <c r="L13" s="100">
        <v>172</v>
      </c>
      <c r="M13" s="101">
        <f>L13/2.7-IF($W13=1,0.5,IF($W13=2,1,0))</f>
        <v>63.7037037037037</v>
      </c>
      <c r="N13" s="23">
        <f>RANK(M13,M$13:M$13,0)</f>
        <v>1</v>
      </c>
      <c r="O13" s="100">
        <v>6.8</v>
      </c>
      <c r="P13" s="100">
        <v>6.7</v>
      </c>
      <c r="Q13" s="100">
        <v>7</v>
      </c>
      <c r="R13" s="100">
        <v>7</v>
      </c>
      <c r="S13" s="100">
        <f>O13+P13+Q13+R13</f>
        <v>27.5</v>
      </c>
      <c r="T13" s="101">
        <f>S13/0.4-IF($W13=1,0.5,IF($W13=2,1,0))</f>
        <v>68.75</v>
      </c>
      <c r="U13" s="23">
        <f>RANK(T13,T$13:T$13,0)</f>
        <v>1</v>
      </c>
      <c r="V13" s="102"/>
      <c r="W13" s="102"/>
      <c r="X13" s="100">
        <f>L13+S13</f>
        <v>199.5</v>
      </c>
      <c r="Y13" s="104"/>
      <c r="Z13" s="101">
        <f>(M13+T13)/2-IF($V13=1,0.5,IF($V13=2,1.5,0))</f>
        <v>66.22685185185185</v>
      </c>
      <c r="AA13" s="147">
        <v>1</v>
      </c>
    </row>
    <row r="14" spans="1:27" s="103" customFormat="1" ht="36" customHeight="1">
      <c r="A14" s="26"/>
      <c r="B14" s="30"/>
      <c r="C14" s="30"/>
      <c r="D14" s="67"/>
      <c r="E14" s="25"/>
      <c r="F14" s="31"/>
      <c r="G14" s="32"/>
      <c r="H14" s="68"/>
      <c r="I14" s="69"/>
      <c r="J14" s="70"/>
      <c r="K14" s="68"/>
      <c r="L14" s="105"/>
      <c r="M14" s="106"/>
      <c r="N14" s="27"/>
      <c r="O14" s="105"/>
      <c r="P14" s="106"/>
      <c r="Q14" s="27"/>
      <c r="R14" s="105"/>
      <c r="S14" s="105"/>
      <c r="T14" s="106"/>
      <c r="U14" s="27"/>
      <c r="V14" s="107"/>
      <c r="W14" s="107"/>
      <c r="X14" s="105"/>
      <c r="Y14" s="108"/>
      <c r="Z14" s="106"/>
      <c r="AA14" s="109"/>
    </row>
    <row r="15" spans="1:26" s="33" customFormat="1" ht="36.75" customHeight="1">
      <c r="A15" s="56"/>
      <c r="B15" s="56"/>
      <c r="C15" s="56"/>
      <c r="D15" s="56" t="s">
        <v>16</v>
      </c>
      <c r="E15" s="56"/>
      <c r="F15" s="56"/>
      <c r="G15" s="56"/>
      <c r="H15" s="56"/>
      <c r="J15" s="56"/>
      <c r="K15" s="208" t="s">
        <v>173</v>
      </c>
      <c r="L15" s="208"/>
      <c r="M15" s="208"/>
      <c r="N15" s="56"/>
      <c r="O15" s="57"/>
      <c r="P15" s="58"/>
      <c r="Q15" s="56"/>
      <c r="R15" s="57"/>
      <c r="S15" s="58"/>
      <c r="T15" s="56"/>
      <c r="U15" s="56"/>
      <c r="V15" s="56"/>
      <c r="W15" s="56"/>
      <c r="X15" s="56"/>
      <c r="Y15" s="58"/>
      <c r="Z15" s="56"/>
    </row>
    <row r="16" spans="1:26" s="33" customFormat="1" ht="12.75">
      <c r="A16" s="56"/>
      <c r="B16" s="56"/>
      <c r="C16" s="56"/>
      <c r="D16" s="56"/>
      <c r="E16" s="56"/>
      <c r="F16" s="56"/>
      <c r="G16" s="56"/>
      <c r="H16" s="56"/>
      <c r="J16" s="56"/>
      <c r="K16" s="61"/>
      <c r="L16" s="2"/>
      <c r="M16" s="3"/>
      <c r="N16" s="56"/>
      <c r="O16" s="57"/>
      <c r="P16" s="58"/>
      <c r="Q16" s="56"/>
      <c r="R16" s="57"/>
      <c r="S16" s="58"/>
      <c r="T16" s="56"/>
      <c r="U16" s="56"/>
      <c r="V16" s="56"/>
      <c r="W16" s="56"/>
      <c r="X16" s="56"/>
      <c r="Y16" s="58"/>
      <c r="Z16" s="56"/>
    </row>
    <row r="17" spans="1:26" s="33" customFormat="1" ht="36.75" customHeight="1">
      <c r="A17" s="56"/>
      <c r="B17" s="56"/>
      <c r="C17" s="56"/>
      <c r="D17" s="56" t="s">
        <v>9</v>
      </c>
      <c r="E17" s="56"/>
      <c r="F17" s="56"/>
      <c r="G17" s="56"/>
      <c r="H17" s="56"/>
      <c r="J17" s="56"/>
      <c r="K17" s="208" t="s">
        <v>174</v>
      </c>
      <c r="L17"/>
      <c r="M17"/>
      <c r="N17" s="56"/>
      <c r="O17" s="57"/>
      <c r="P17" s="58"/>
      <c r="Q17" s="56"/>
      <c r="R17" s="57"/>
      <c r="S17" s="58"/>
      <c r="T17" s="56"/>
      <c r="U17" s="56"/>
      <c r="V17" s="56"/>
      <c r="W17" s="56"/>
      <c r="X17" s="56"/>
      <c r="Y17" s="58"/>
      <c r="Z17" s="56"/>
    </row>
    <row r="18" spans="12:26" ht="12.75">
      <c r="L18" s="8"/>
      <c r="M18" s="7"/>
      <c r="O18" s="84"/>
      <c r="P18" s="84"/>
      <c r="R18" s="84"/>
      <c r="S18" s="84"/>
      <c r="T18" s="84"/>
      <c r="Z18" s="84"/>
    </row>
    <row r="19" spans="11:26" ht="12.75">
      <c r="K19" s="7"/>
      <c r="L19" s="8"/>
      <c r="M19" s="7"/>
      <c r="O19" s="84"/>
      <c r="P19" s="84"/>
      <c r="R19" s="84"/>
      <c r="S19" s="84"/>
      <c r="T19" s="84"/>
      <c r="Z19" s="84"/>
    </row>
  </sheetData>
  <sheetProtection/>
  <mergeCells count="27">
    <mergeCell ref="D10:D12"/>
    <mergeCell ref="E10:E12"/>
    <mergeCell ref="AA10:AA12"/>
    <mergeCell ref="G10:G12"/>
    <mergeCell ref="H10:H12"/>
    <mergeCell ref="I10:I12"/>
    <mergeCell ref="F10:F12"/>
    <mergeCell ref="Y10:Y12"/>
    <mergeCell ref="Z10:Z12"/>
    <mergeCell ref="O11:U11"/>
    <mergeCell ref="A1:AA1"/>
    <mergeCell ref="A2:AA2"/>
    <mergeCell ref="A3:AA3"/>
    <mergeCell ref="A4:AA4"/>
    <mergeCell ref="A6:AA6"/>
    <mergeCell ref="A7:AA7"/>
    <mergeCell ref="I5:N5"/>
    <mergeCell ref="A10:A12"/>
    <mergeCell ref="B10:B12"/>
    <mergeCell ref="C10:C12"/>
    <mergeCell ref="V10:V12"/>
    <mergeCell ref="W10:W12"/>
    <mergeCell ref="X10:X12"/>
    <mergeCell ref="K10:K12"/>
    <mergeCell ref="L10:N10"/>
    <mergeCell ref="O10:U10"/>
    <mergeCell ref="L11:N11"/>
  </mergeCells>
  <printOptions/>
  <pageMargins left="0.26" right="0.15748031496062992" top="0.2362204724409449" bottom="0.15748031496062992" header="0.2362204724409449" footer="0.15748031496062992"/>
  <pageSetup horizontalDpi="600" verticalDpi="600" orientation="landscape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5"/>
  <sheetViews>
    <sheetView view="pageBreakPreview" zoomScale="75" zoomScaleNormal="75" zoomScaleSheetLayoutView="75" zoomScalePageLayoutView="0" workbookViewId="0" topLeftCell="A1">
      <selection activeCell="O12" sqref="O12"/>
    </sheetView>
  </sheetViews>
  <sheetFormatPr defaultColWidth="9.140625" defaultRowHeight="12.75"/>
  <cols>
    <col min="1" max="1" width="4.7109375" style="112" customWidth="1"/>
    <col min="2" max="3" width="6.140625" style="112" hidden="1" customWidth="1"/>
    <col min="4" max="4" width="22.57421875" style="112" customWidth="1"/>
    <col min="5" max="5" width="9.7109375" style="112" customWidth="1"/>
    <col min="6" max="6" width="6.8515625" style="112" customWidth="1"/>
    <col min="7" max="7" width="35.28125" style="112" customWidth="1"/>
    <col min="8" max="8" width="10.140625" style="112" customWidth="1"/>
    <col min="9" max="9" width="16.421875" style="112" customWidth="1"/>
    <col min="10" max="10" width="19.57421875" style="112" hidden="1" customWidth="1"/>
    <col min="11" max="11" width="26.140625" style="112" customWidth="1"/>
    <col min="12" max="16" width="11.7109375" style="112" customWidth="1"/>
    <col min="17" max="17" width="5.00390625" style="112" customWidth="1"/>
    <col min="18" max="18" width="11.7109375" style="112" customWidth="1"/>
    <col min="19" max="19" width="10.00390625" style="112" customWidth="1"/>
    <col min="20" max="20" width="12.00390625" style="112" customWidth="1"/>
    <col min="21" max="16384" width="9.140625" style="112" customWidth="1"/>
  </cols>
  <sheetData>
    <row r="1" spans="1:20" s="9" customFormat="1" ht="63.75" customHeight="1">
      <c r="A1" s="216" t="s">
        <v>151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64"/>
      <c r="N1" s="264"/>
      <c r="O1" s="264"/>
      <c r="P1" s="264"/>
      <c r="Q1" s="264"/>
      <c r="R1" s="264"/>
      <c r="S1" s="264"/>
      <c r="T1" s="264"/>
    </row>
    <row r="2" spans="1:20" ht="24" customHeight="1">
      <c r="A2" s="265" t="s">
        <v>26</v>
      </c>
      <c r="B2" s="265"/>
      <c r="C2" s="265"/>
      <c r="D2" s="265"/>
      <c r="E2" s="265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20" ht="33.75" customHeight="1">
      <c r="A3" s="142"/>
      <c r="B3" s="142"/>
      <c r="C3" s="142"/>
      <c r="D3" s="142"/>
      <c r="E3" s="142"/>
      <c r="F3" s="143"/>
      <c r="G3" s="143"/>
      <c r="H3" s="257" t="s">
        <v>66</v>
      </c>
      <c r="I3" s="257"/>
      <c r="J3" s="257"/>
      <c r="K3" s="257"/>
      <c r="L3" s="257"/>
      <c r="M3" s="257"/>
      <c r="N3" s="143"/>
      <c r="O3" s="143"/>
      <c r="P3" s="143"/>
      <c r="Q3" s="143"/>
      <c r="R3" s="143"/>
      <c r="S3" s="143"/>
      <c r="T3" s="143"/>
    </row>
    <row r="4" spans="1:20" ht="33.75" customHeight="1">
      <c r="A4" s="268" t="s">
        <v>152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</row>
    <row r="5" spans="1:27" s="84" customFormat="1" ht="18.75" customHeight="1">
      <c r="A5" s="269" t="s">
        <v>176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</row>
    <row r="6" spans="1:22" ht="12.7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61"/>
      <c r="V6" s="61"/>
    </row>
    <row r="7" spans="1:20" s="118" customFormat="1" ht="15" customHeight="1">
      <c r="A7" s="28" t="s">
        <v>175</v>
      </c>
      <c r="B7" s="113"/>
      <c r="C7" s="113"/>
      <c r="D7" s="114"/>
      <c r="E7" s="114"/>
      <c r="F7" s="114"/>
      <c r="G7" s="114"/>
      <c r="H7" s="114"/>
      <c r="I7" s="115"/>
      <c r="J7" s="115"/>
      <c r="K7" s="113"/>
      <c r="L7" s="116"/>
      <c r="M7" s="117"/>
      <c r="O7" s="116"/>
      <c r="P7" s="119"/>
      <c r="Q7" s="42"/>
      <c r="R7" s="120"/>
      <c r="S7" s="121"/>
      <c r="T7" s="140" t="s">
        <v>177</v>
      </c>
    </row>
    <row r="8" spans="1:20" s="122" customFormat="1" ht="33.75" customHeight="1">
      <c r="A8" s="260" t="s">
        <v>25</v>
      </c>
      <c r="B8" s="267" t="s">
        <v>2</v>
      </c>
      <c r="C8" s="267" t="s">
        <v>12</v>
      </c>
      <c r="D8" s="259" t="s">
        <v>14</v>
      </c>
      <c r="E8" s="259" t="s">
        <v>3</v>
      </c>
      <c r="F8" s="260" t="s">
        <v>13</v>
      </c>
      <c r="G8" s="259" t="s">
        <v>15</v>
      </c>
      <c r="H8" s="259" t="s">
        <v>3</v>
      </c>
      <c r="I8" s="259" t="s">
        <v>4</v>
      </c>
      <c r="J8" s="145"/>
      <c r="K8" s="259" t="s">
        <v>6</v>
      </c>
      <c r="L8" s="263" t="s">
        <v>45</v>
      </c>
      <c r="M8" s="263" t="s">
        <v>46</v>
      </c>
      <c r="N8" s="263" t="s">
        <v>47</v>
      </c>
      <c r="O8" s="261" t="s">
        <v>48</v>
      </c>
      <c r="P8" s="261" t="s">
        <v>67</v>
      </c>
      <c r="Q8" s="261" t="s">
        <v>49</v>
      </c>
      <c r="R8" s="262" t="s">
        <v>50</v>
      </c>
      <c r="S8" s="261" t="s">
        <v>68</v>
      </c>
      <c r="T8" s="261" t="s">
        <v>51</v>
      </c>
    </row>
    <row r="9" spans="1:20" s="122" customFormat="1" ht="63.75" customHeight="1">
      <c r="A9" s="260"/>
      <c r="B9" s="267"/>
      <c r="C9" s="267"/>
      <c r="D9" s="259"/>
      <c r="E9" s="259"/>
      <c r="F9" s="260"/>
      <c r="G9" s="259"/>
      <c r="H9" s="259"/>
      <c r="I9" s="259"/>
      <c r="J9" s="145"/>
      <c r="K9" s="259"/>
      <c r="L9" s="263"/>
      <c r="M9" s="263"/>
      <c r="N9" s="263"/>
      <c r="O9" s="261"/>
      <c r="P9" s="261"/>
      <c r="Q9" s="261"/>
      <c r="R9" s="262"/>
      <c r="S9" s="261"/>
      <c r="T9" s="261"/>
    </row>
    <row r="10" spans="1:22" s="123" customFormat="1" ht="38.25" customHeight="1">
      <c r="A10" s="146">
        <f>RANK(T10,T$10:Z$10,0)</f>
        <v>1</v>
      </c>
      <c r="B10" s="124"/>
      <c r="C10" s="124"/>
      <c r="D10" s="183" t="s">
        <v>164</v>
      </c>
      <c r="E10" s="184" t="s">
        <v>115</v>
      </c>
      <c r="F10" s="185">
        <v>2</v>
      </c>
      <c r="G10" s="186" t="s">
        <v>142</v>
      </c>
      <c r="H10" s="184" t="s">
        <v>116</v>
      </c>
      <c r="I10" s="185" t="s">
        <v>117</v>
      </c>
      <c r="J10" s="185" t="s">
        <v>118</v>
      </c>
      <c r="K10" s="182" t="s">
        <v>92</v>
      </c>
      <c r="L10" s="125">
        <v>7.5</v>
      </c>
      <c r="M10" s="125">
        <v>8.2</v>
      </c>
      <c r="N10" s="125">
        <v>7.3</v>
      </c>
      <c r="O10" s="125">
        <v>7.8</v>
      </c>
      <c r="P10" s="125">
        <v>7.5</v>
      </c>
      <c r="Q10" s="126"/>
      <c r="R10" s="127">
        <f>L10+M10+N10+O10+P10</f>
        <v>38.3</v>
      </c>
      <c r="S10" s="127"/>
      <c r="T10" s="128">
        <f>(R10*2)</f>
        <v>76.6</v>
      </c>
      <c r="U10" s="129"/>
      <c r="V10" s="129"/>
    </row>
    <row r="11" spans="1:22" s="123" customFormat="1" ht="46.5" customHeight="1">
      <c r="A11" s="160"/>
      <c r="B11" s="161"/>
      <c r="C11" s="161"/>
      <c r="D11" s="162"/>
      <c r="E11" s="163"/>
      <c r="F11" s="164"/>
      <c r="G11" s="165"/>
      <c r="H11" s="163"/>
      <c r="I11" s="164"/>
      <c r="J11" s="164"/>
      <c r="K11" s="159"/>
      <c r="L11" s="130"/>
      <c r="M11" s="130"/>
      <c r="N11" s="130"/>
      <c r="O11" s="130"/>
      <c r="P11" s="130"/>
      <c r="Q11" s="166"/>
      <c r="R11" s="131"/>
      <c r="S11" s="131"/>
      <c r="T11" s="132"/>
      <c r="U11" s="129"/>
      <c r="V11" s="129"/>
    </row>
    <row r="12" spans="4:14" s="61" customFormat="1" ht="42.75" customHeight="1">
      <c r="D12" s="61" t="s">
        <v>16</v>
      </c>
      <c r="J12" s="209"/>
      <c r="K12" s="212" t="s">
        <v>173</v>
      </c>
      <c r="L12" s="212"/>
      <c r="M12" s="212"/>
      <c r="N12" s="212"/>
    </row>
    <row r="13" spans="4:14" ht="42.75" customHeight="1">
      <c r="D13" s="61" t="s">
        <v>9</v>
      </c>
      <c r="I13" s="133"/>
      <c r="J13" s="133"/>
      <c r="K13" s="212" t="s">
        <v>174</v>
      </c>
      <c r="L13" s="213"/>
      <c r="M13" s="213"/>
      <c r="N13" s="213"/>
    </row>
    <row r="14" s="134" customFormat="1" ht="12.75"/>
    <row r="15" spans="1:12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</row>
  </sheetData>
  <sheetProtection/>
  <protectedRanges>
    <protectedRange sqref="K11" name="Диапазон1_3_1_1_3_11_1_1_3_1_1_2_1_3_3_1_1_4_2_1"/>
  </protectedRanges>
  <mergeCells count="24">
    <mergeCell ref="A1:T1"/>
    <mergeCell ref="A2:T2"/>
    <mergeCell ref="A8:A9"/>
    <mergeCell ref="B8:B9"/>
    <mergeCell ref="C8:C9"/>
    <mergeCell ref="D8:D9"/>
    <mergeCell ref="H3:M3"/>
    <mergeCell ref="A4:T4"/>
    <mergeCell ref="A5:AA5"/>
    <mergeCell ref="H8:H9"/>
    <mergeCell ref="Q8:Q9"/>
    <mergeCell ref="R8:R9"/>
    <mergeCell ref="S8:S9"/>
    <mergeCell ref="T8:T9"/>
    <mergeCell ref="L8:L9"/>
    <mergeCell ref="M8:M9"/>
    <mergeCell ref="N8:N9"/>
    <mergeCell ref="P8:P9"/>
    <mergeCell ref="E8:E9"/>
    <mergeCell ref="F8:F9"/>
    <mergeCell ref="G8:G9"/>
    <mergeCell ref="O8:O9"/>
    <mergeCell ref="I8:I9"/>
    <mergeCell ref="K8:K9"/>
  </mergeCells>
  <printOptions/>
  <pageMargins left="0.43" right="0.1968503937007874" top="0.31496062992125984" bottom="0.2755905511811024" header="0.31496062992125984" footer="0.31496062992125984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Женя</cp:lastModifiedBy>
  <cp:lastPrinted>2022-08-25T09:59:25Z</cp:lastPrinted>
  <dcterms:created xsi:type="dcterms:W3CDTF">2015-04-26T07:55:09Z</dcterms:created>
  <dcterms:modified xsi:type="dcterms:W3CDTF">2022-09-01T21:00:30Z</dcterms:modified>
  <cp:category/>
  <cp:version/>
  <cp:contentType/>
  <cp:contentStatus/>
</cp:coreProperties>
</file>