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88" activeTab="6"/>
  </bookViews>
  <sheets>
    <sheet name="МЛ " sheetId="1" r:id="rId1"/>
    <sheet name="1.2" sheetId="2" r:id="rId2"/>
    <sheet name="2.2" sheetId="3" r:id="rId3"/>
    <sheet name="ППД А" sheetId="4" r:id="rId4"/>
    <sheet name="1.3" sheetId="5" r:id="rId5"/>
    <sheet name="ППЮ" sheetId="6" r:id="rId6"/>
    <sheet name="ППД В" sheetId="7" r:id="rId7"/>
  </sheets>
  <definedNames>
    <definedName name="_xlfn.RANK.EQ" hidden="1">#NAME?</definedName>
    <definedName name="_xlnm.Print_Area" localSheetId="1">'1.2'!$A$1:$Z$24</definedName>
    <definedName name="_xlnm.Print_Area" localSheetId="2">'2.2'!$A$1:$Z$16</definedName>
    <definedName name="_xlnm.Print_Area" localSheetId="0">'МЛ '!$A$1:$L$34</definedName>
    <definedName name="_xlnm.Print_Area" localSheetId="3">'ППД А'!$A$1:$Y$21</definedName>
  </definedNames>
  <calcPr fullCalcOnLoad="1" refMode="R1C1"/>
</workbook>
</file>

<file path=xl/sharedStrings.xml><?xml version="1.0" encoding="utf-8"?>
<sst xmlns="http://schemas.openxmlformats.org/spreadsheetml/2006/main" count="817" uniqueCount="208">
  <si>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</si>
  <si>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</si>
  <si>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</si>
  <si>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</si>
  <si>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</si>
  <si>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</si>
  <si>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</si>
  <si>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</si>
  <si>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</si>
  <si>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</si>
  <si>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</si>
  <si>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</si>
  <si>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</si>
  <si>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</si>
  <si>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</si>
  <si>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</si>
  <si>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</si>
  <si>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</si>
  <si>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>1Ю</t>
  </si>
  <si>
    <t>КК "Форсайд"/
Ленинградская область</t>
  </si>
  <si>
    <t>МС</t>
  </si>
  <si>
    <t>Русакова М.</t>
  </si>
  <si>
    <t>Савельева И.</t>
  </si>
  <si>
    <t>б/р</t>
  </si>
  <si>
    <t>самостоятельно</t>
  </si>
  <si>
    <r>
      <t xml:space="preserve">АРХИПОВА </t>
    </r>
    <r>
      <rPr>
        <sz val="8"/>
        <rFont val="Verdana"/>
        <family val="2"/>
      </rPr>
      <t>Екатерина</t>
    </r>
  </si>
  <si>
    <t>КМС</t>
  </si>
  <si>
    <r>
      <t xml:space="preserve">КОМОВА </t>
    </r>
    <r>
      <rPr>
        <sz val="8"/>
        <rFont val="Verdana"/>
        <family val="2"/>
      </rPr>
      <t>Алена, 2010</t>
    </r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</si>
  <si>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</si>
  <si>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016190</t>
  </si>
  <si>
    <r>
      <t xml:space="preserve">ГУРЦКАЯ </t>
    </r>
    <r>
      <rPr>
        <sz val="8"/>
        <rFont val="Verdana"/>
        <family val="2"/>
      </rPr>
      <t>Мариам, 2009</t>
    </r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</si>
  <si>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</si>
  <si>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</si>
  <si>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</si>
  <si>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t>009928</t>
  </si>
  <si>
    <t>Комова Е.</t>
  </si>
  <si>
    <t>Прихожай В.</t>
  </si>
  <si>
    <t>018623</t>
  </si>
  <si>
    <t>Плетцер А.</t>
  </si>
  <si>
    <t>КК "Форсайд" / 
Ленинградская область</t>
  </si>
  <si>
    <t>Додонова О.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</si>
  <si>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</si>
  <si>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</si>
  <si>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</si>
  <si>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</si>
  <si>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r>
      <t xml:space="preserve">НОВИНСКАЯ </t>
    </r>
    <r>
      <rPr>
        <sz val="8"/>
        <rFont val="Verdana"/>
        <family val="2"/>
      </rPr>
      <t>Дарья, 2011</t>
    </r>
  </si>
  <si>
    <t>Шахайдулина Н.</t>
  </si>
  <si>
    <t>Новинская М.</t>
  </si>
  <si>
    <t>Фролова И.П. - Санкт-Петербург</t>
  </si>
  <si>
    <t>017480</t>
  </si>
  <si>
    <t>021592</t>
  </si>
  <si>
    <t>Технический делегат</t>
  </si>
  <si>
    <t>допущен</t>
  </si>
  <si>
    <r>
      <t>ТАЛУЛА</t>
    </r>
    <r>
      <rPr>
        <sz val="8"/>
        <rFont val="Verdana"/>
        <family val="2"/>
      </rPr>
      <t>-13 (129), коб., рыж., уэльский пони,Касперхофс Фредди,Санкт-Петербург, Россия</t>
    </r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</si>
  <si>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</si>
  <si>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</si>
  <si>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r>
      <t xml:space="preserve">ХРАМЦОВА </t>
    </r>
    <r>
      <rPr>
        <sz val="8"/>
        <rFont val="Verdana"/>
        <family val="2"/>
      </rPr>
      <t>Диана, 2010</t>
    </r>
  </si>
  <si>
    <t>002210</t>
  </si>
  <si>
    <t>018609</t>
  </si>
  <si>
    <t>Старушенко Е.</t>
  </si>
  <si>
    <t>005209</t>
  </si>
  <si>
    <r>
      <t>ТИНДСШУРС ЭНЖЕЛ-</t>
    </r>
    <r>
      <rPr>
        <sz val="8"/>
        <rFont val="Verdana"/>
        <family val="2"/>
      </rPr>
      <t>12, коб., рыж., уэльск. пони, Ангрен, Нидерланды</t>
    </r>
  </si>
  <si>
    <t>016615</t>
  </si>
  <si>
    <t>002910</t>
  </si>
  <si>
    <t>017499</t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</si>
  <si>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</si>
  <si>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</si>
  <si>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</rPr>
      <t xml:space="preserve">-12 (149), коб., сол., уэльск. пони, Оеунс Велдс Винстон, Нидерланды </t>
    </r>
  </si>
  <si>
    <t>017484</t>
  </si>
  <si>
    <t>Светашов В.</t>
  </si>
  <si>
    <r>
      <t xml:space="preserve">КОРОТУН </t>
    </r>
    <r>
      <rPr>
        <sz val="8"/>
        <rFont val="Verdana"/>
        <family val="2"/>
      </rPr>
      <t>Кристина, 2011</t>
    </r>
  </si>
  <si>
    <t>000611</t>
  </si>
  <si>
    <r>
      <t xml:space="preserve">ФЕДОРОВА </t>
    </r>
    <r>
      <rPr>
        <sz val="8"/>
        <rFont val="Verdana"/>
        <family val="2"/>
      </rPr>
      <t>Дарья, 2005</t>
    </r>
  </si>
  <si>
    <t>069205</t>
  </si>
  <si>
    <r>
      <t>БРИДЖ</t>
    </r>
    <r>
      <rPr>
        <sz val="8"/>
        <rFont val="Verdana"/>
        <family val="2"/>
      </rPr>
      <t xml:space="preserve">-12 </t>
    </r>
    <r>
      <rPr>
        <sz val="8"/>
        <color indexed="8"/>
        <rFont val="Verdana"/>
        <family val="2"/>
      </rPr>
      <t>(110)</t>
    </r>
    <r>
      <rPr>
        <sz val="8"/>
        <rFont val="Verdana"/>
        <family val="2"/>
      </rPr>
      <t>, мер., игр., нем. верх. пони, Бальтазар 19, Россия</t>
    </r>
  </si>
  <si>
    <t>Винокурова А.</t>
  </si>
  <si>
    <t>016191</t>
  </si>
  <si>
    <r>
      <t xml:space="preserve">ЗАЙЦЕВА </t>
    </r>
    <r>
      <rPr>
        <sz val="8"/>
        <rFont val="Verdana"/>
        <family val="2"/>
      </rPr>
      <t>Евгения, 2010</t>
    </r>
  </si>
  <si>
    <t>005310</t>
  </si>
  <si>
    <t>Чебунина О.</t>
  </si>
  <si>
    <r>
      <rPr>
        <b/>
        <sz val="8"/>
        <rFont val="Verdana"/>
        <family val="2"/>
      </rPr>
      <t xml:space="preserve">ЛУЩЕВИЧ </t>
    </r>
    <r>
      <rPr>
        <sz val="8"/>
        <rFont val="Verdana"/>
        <family val="2"/>
      </rPr>
      <t>Ева, 2011</t>
    </r>
  </si>
  <si>
    <t>001711</t>
  </si>
  <si>
    <r>
      <t>ЯХОНТ</t>
    </r>
    <r>
      <rPr>
        <sz val="8"/>
        <rFont val="Verdana"/>
        <family val="2"/>
      </rPr>
      <t>-11 (109), жер., сер.-игр.,нем. класс прони, Янко, КФХ Кошелев</t>
    </r>
  </si>
  <si>
    <t>018524</t>
  </si>
  <si>
    <t>Архипова Е.</t>
  </si>
  <si>
    <r>
      <t>ОТВАЖНОЕ СЕРДЦЕ</t>
    </r>
    <r>
      <rPr>
        <sz val="8"/>
        <rFont val="Verdana"/>
        <family val="2"/>
      </rPr>
      <t>-11 (122), мер., бур., уэльск. пони, Вайлдхил Ноджин, Россия</t>
    </r>
  </si>
  <si>
    <t>004611</t>
  </si>
  <si>
    <t>Огулова Н.В. - 1К - Ленинградская область</t>
  </si>
  <si>
    <t>Лободенко Н.Ю. - ВК - Санкт-Петербург</t>
  </si>
  <si>
    <r>
      <t xml:space="preserve">ВАСИЛЬЕВА </t>
    </r>
    <r>
      <rPr>
        <sz val="8"/>
        <rFont val="Verdana"/>
        <family val="2"/>
      </rPr>
      <t>Варвара, 2007</t>
    </r>
  </si>
  <si>
    <t>030107</t>
  </si>
  <si>
    <r>
      <t xml:space="preserve">ЛЕБЕДЕВА </t>
    </r>
    <r>
      <rPr>
        <sz val="8"/>
        <rFont val="Verdana"/>
        <family val="2"/>
      </rPr>
      <t>Ирина</t>
    </r>
  </si>
  <si>
    <t>015170</t>
  </si>
  <si>
    <r>
      <t>КЛИНТОРД II-</t>
    </r>
    <r>
      <rPr>
        <sz val="8"/>
        <rFont val="Verdana"/>
        <family val="2"/>
      </rPr>
      <t>06, жер., сер., голшт., Clinton I, Германия</t>
    </r>
  </si>
  <si>
    <t>018352</t>
  </si>
  <si>
    <t>Лебедева И.</t>
  </si>
  <si>
    <t>КК "Форсайд"/
Санкт-Петербург</t>
  </si>
  <si>
    <r>
      <t xml:space="preserve">ГВОЗДЕНКО </t>
    </r>
    <r>
      <rPr>
        <sz val="8"/>
        <rFont val="Verdana"/>
        <family val="2"/>
      </rPr>
      <t>Леонид, 2010</t>
    </r>
  </si>
  <si>
    <t>004810</t>
  </si>
  <si>
    <r>
      <t>ГОЛДЭН ТОЙ-</t>
    </r>
    <r>
      <rPr>
        <sz val="8"/>
        <rFont val="Verdana"/>
        <family val="2"/>
      </rPr>
      <t>13, коб., бур., уэльск. пони, Рошан Тамариск, КСК "Верона"</t>
    </r>
  </si>
  <si>
    <t>017478</t>
  </si>
  <si>
    <t>Синкевич Е.</t>
  </si>
  <si>
    <t>019260</t>
  </si>
  <si>
    <t>КФХ Кошелев</t>
  </si>
  <si>
    <r>
      <t xml:space="preserve">КИСЕЛЬ </t>
    </r>
    <r>
      <rPr>
        <sz val="8"/>
        <rFont val="Verdana"/>
        <family val="2"/>
      </rPr>
      <t>Ксения, 1998</t>
    </r>
  </si>
  <si>
    <t>073198</t>
  </si>
  <si>
    <r>
      <t>РАНТЬЕ</t>
    </r>
    <r>
      <rPr>
        <sz val="8"/>
        <rFont val="Verdana"/>
        <family val="2"/>
      </rPr>
      <t>-05, мер., гнед., трак., Эсхил, Пушкинское уч.хоз., Лен.обл.</t>
    </r>
  </si>
  <si>
    <t>005618</t>
  </si>
  <si>
    <t>Борисенко А.</t>
  </si>
  <si>
    <t>КСК "Приор" /
Ленинградская область</t>
  </si>
  <si>
    <t>24-26 мая 2019</t>
  </si>
  <si>
    <r>
      <t xml:space="preserve">САВЕЛЬЕВА </t>
    </r>
    <r>
      <rPr>
        <sz val="8"/>
        <rFont val="Verdana"/>
        <family val="2"/>
      </rPr>
      <t>Елизавета</t>
    </r>
  </si>
  <si>
    <t>010786</t>
  </si>
  <si>
    <r>
      <t>ГЛЮКШПРИНГЕР</t>
    </r>
    <r>
      <rPr>
        <sz val="8"/>
        <rFont val="Verdana"/>
        <family val="2"/>
      </rPr>
      <t>-03, мер., гнед., ган., Габион, КЗ Кавказ</t>
    </r>
  </si>
  <si>
    <t>006080</t>
  </si>
  <si>
    <t>Савельева Е.</t>
  </si>
  <si>
    <t>КСК "Кинар" /
Ленинградская область</t>
  </si>
  <si>
    <t>050904</t>
  </si>
  <si>
    <r>
      <t xml:space="preserve">ГРЕБЕННИКОВА </t>
    </r>
    <r>
      <rPr>
        <sz val="8"/>
        <rFont val="Verdana"/>
        <family val="2"/>
      </rPr>
      <t>Надежда, 2004</t>
    </r>
  </si>
  <si>
    <t>1.2</t>
  </si>
  <si>
    <t>2.2</t>
  </si>
  <si>
    <t>КПД</t>
  </si>
  <si>
    <t>ППДА</t>
  </si>
  <si>
    <t>1.3</t>
  </si>
  <si>
    <t>2.3</t>
  </si>
  <si>
    <t>ППЮ</t>
  </si>
  <si>
    <t>ППДВ</t>
  </si>
  <si>
    <t>Л</t>
  </si>
  <si>
    <r>
      <t xml:space="preserve">БУТЯТОВА </t>
    </r>
    <r>
      <rPr>
        <sz val="8"/>
        <rFont val="Verdana"/>
        <family val="2"/>
      </rPr>
      <t>Александра</t>
    </r>
  </si>
  <si>
    <t>003289</t>
  </si>
  <si>
    <r>
      <t>СЕКВЕНЦИЯ</t>
    </r>
    <r>
      <rPr>
        <sz val="8"/>
        <rFont val="Verdana"/>
        <family val="2"/>
      </rPr>
      <t>-13, коб., гн.,  ган., Сан Франциско 42, ООО "Конный завод Ермак"</t>
    </r>
  </si>
  <si>
    <t>016643</t>
  </si>
  <si>
    <t>Иванова С.</t>
  </si>
  <si>
    <t>ч/в / 
Ленинградская область</t>
  </si>
  <si>
    <t>ОК</t>
  </si>
  <si>
    <t>020306</t>
  </si>
  <si>
    <r>
      <t xml:space="preserve">ЕРШОВА </t>
    </r>
    <r>
      <rPr>
        <sz val="8"/>
        <rFont val="Verdana"/>
        <family val="2"/>
      </rPr>
      <t>Елизавета, 2006</t>
    </r>
  </si>
  <si>
    <r>
      <t>МЕРЕНГЕ</t>
    </r>
    <r>
      <rPr>
        <sz val="8"/>
        <rFont val="Verdana"/>
        <family val="2"/>
      </rPr>
      <t>-09,коб.. Гнед., полукровн., Ганг, Россия</t>
    </r>
  </si>
  <si>
    <t>017229</t>
  </si>
  <si>
    <t>Санталова О.</t>
  </si>
  <si>
    <t>Бутятова А.</t>
  </si>
  <si>
    <t>КСК "Комарово" / 
Санкт-Петербург</t>
  </si>
  <si>
    <t>Д</t>
  </si>
  <si>
    <t>ср</t>
  </si>
  <si>
    <t>мл</t>
  </si>
  <si>
    <t>вк</t>
  </si>
  <si>
    <t>ЛПД</t>
  </si>
  <si>
    <t>МП</t>
  </si>
  <si>
    <r>
      <t xml:space="preserve">СОЛОДКИНА </t>
    </r>
    <r>
      <rPr>
        <sz val="8"/>
        <rFont val="Verdana"/>
        <family val="2"/>
      </rPr>
      <t>Полина, 2005</t>
    </r>
  </si>
  <si>
    <t>037905</t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</si>
  <si>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</si>
  <si>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t>018607</t>
  </si>
  <si>
    <t>Масленникова Д.</t>
  </si>
  <si>
    <r>
      <t>СВИТ ФОРЕСТ РОБИН</t>
    </r>
    <r>
      <rPr>
        <sz val="8"/>
        <rFont val="Verdana"/>
        <family val="2"/>
      </rPr>
      <t>- 03 (140), коб., гн., новый лесной пони, Моленаарс Голден Кинг, Нидерланды</t>
    </r>
  </si>
  <si>
    <t>007670</t>
  </si>
  <si>
    <r>
      <t xml:space="preserve">НИКИФОРОВА </t>
    </r>
    <r>
      <rPr>
        <sz val="8"/>
        <rFont val="Verdana"/>
        <family val="2"/>
      </rPr>
      <t>Анастасия, 2006</t>
    </r>
  </si>
  <si>
    <t>023106</t>
  </si>
  <si>
    <t>БП</t>
  </si>
  <si>
    <r>
      <t xml:space="preserve">  КЛУБНЫЕ СОРЕВНОВАНИЯ КК "ФОРСАЙД"
</t>
    </r>
    <r>
      <rPr>
        <sz val="8"/>
        <rFont val="Verdana"/>
        <family val="2"/>
      </rPr>
      <t>выездка (среди мальчиков и девочек до 15 лет, юношей и девушек, юниоров и юниорок, мужчин и женщин)
выездка (высота в холке до 150 см) (для мальчиков и девочек до 13 лет, 12-16 лет)</t>
    </r>
    <r>
      <rPr>
        <b/>
        <sz val="10"/>
        <rFont val="Verdana"/>
        <family val="2"/>
      </rPr>
      <t xml:space="preserve">
Клубные соревнования</t>
    </r>
  </si>
  <si>
    <t>МЛ</t>
  </si>
  <si>
    <t xml:space="preserve">Выездка. </t>
  </si>
  <si>
    <t>Технические результаты</t>
  </si>
  <si>
    <t>Место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</si>
  <si>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</si>
  <si>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</si>
  <si>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</si>
  <si>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</si>
  <si>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</si>
  <si>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</si>
  <si>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</si>
  <si>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</si>
  <si>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</si>
  <si>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</si>
  <si>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</si>
  <si>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</si>
  <si>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</si>
  <si>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</si>
  <si>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Младшая группа (7-8 лет)</t>
  </si>
  <si>
    <t>МАНЕЖНАЯ ЕЗДА ФКС СПб №1.2 (2016 г.) Шаг-рысь</t>
  </si>
  <si>
    <t>25 мая 2019 г.</t>
  </si>
  <si>
    <t>ю</t>
  </si>
  <si>
    <r>
      <t xml:space="preserve">КЛУБНЫЕ СОРЕВНОВАНИЯ КК "ФОРСАЙД"
</t>
    </r>
    <r>
      <rPr>
        <sz val="12"/>
        <rFont val="Verdana"/>
        <family val="2"/>
      </rPr>
      <t>Клубные соревнования</t>
    </r>
  </si>
  <si>
    <t>Средняя группа (9-11 лет)</t>
  </si>
  <si>
    <t>МАНЕЖНАЯ ЕЗДА ФКС СПб №2.2 (2016 г.) Шаг-рысь-галоп.</t>
  </si>
  <si>
    <r>
      <t xml:space="preserve">КЛУБНЫЕ СОРЕВНОВАНИЯ КК "ФОРСАЙД"
</t>
    </r>
    <r>
      <rPr>
        <sz val="10"/>
        <rFont val="Verdana"/>
        <family val="2"/>
      </rPr>
      <t>Клубные соревнования</t>
    </r>
  </si>
  <si>
    <t>Предварительный приз А. Дети.</t>
  </si>
  <si>
    <r>
      <t>ЛИКОРН-</t>
    </r>
    <r>
      <rPr>
        <sz val="8"/>
        <rFont val="Verdana"/>
        <family val="2"/>
      </rPr>
      <t>06 (144), коб., сер., пони, н.з., Бельгия</t>
    </r>
  </si>
  <si>
    <t xml:space="preserve">ПРЕДВАРИТЕЛЬНЫЙ ПРИЗ В. ДЕТИ </t>
  </si>
  <si>
    <t>ЕЗДА</t>
  </si>
  <si>
    <t>ПРЕДВАРИТЕЛЬНЫЙ ПРИЗ. ЮНОШИ</t>
  </si>
  <si>
    <t>26 мая 2019 г.</t>
  </si>
  <si>
    <t>Манежная езда ФКС СПб № 1.3 (2016 г.) Шаг-рысь.</t>
  </si>
  <si>
    <t>Хромов Н. - ВК - Московская область</t>
  </si>
  <si>
    <r>
      <t xml:space="preserve">Судьи: </t>
    </r>
    <r>
      <rPr>
        <sz val="10"/>
        <rFont val="Verdana"/>
        <family val="2"/>
      </rPr>
      <t xml:space="preserve"> Н - Додонова О. - ВК - Санкт-Петербург, </t>
    </r>
    <r>
      <rPr>
        <b/>
        <sz val="10"/>
        <rFont val="Verdana"/>
        <family val="2"/>
      </rPr>
      <t>С - Хромов Н. - ВК - Московская обл.</t>
    </r>
    <r>
      <rPr>
        <sz val="10"/>
        <rFont val="Verdana"/>
        <family val="2"/>
      </rPr>
      <t>, М - Швецова К. - 2К - Санкт-Петербург</t>
    </r>
  </si>
  <si>
    <r>
      <t xml:space="preserve">Судьи: </t>
    </r>
    <r>
      <rPr>
        <sz val="10"/>
        <rFont val="Verdana"/>
        <family val="2"/>
      </rPr>
      <t xml:space="preserve"> Н - Хромов Н. - ВК - Московская обл., </t>
    </r>
    <r>
      <rPr>
        <b/>
        <sz val="10"/>
        <rFont val="Verdana"/>
        <family val="2"/>
      </rPr>
      <t>С - Огулова Н. - 1К- Ленинградская обл.</t>
    </r>
    <r>
      <rPr>
        <sz val="10"/>
        <rFont val="Verdana"/>
        <family val="2"/>
      </rPr>
      <t>, М - Додонова О. - ВК - Санкт-Петербург</t>
    </r>
  </si>
  <si>
    <t>Зачёт "Молодые и неопытные лошади и пони 4-8 лет включительно"</t>
  </si>
  <si>
    <t>Зачёт "Дети"</t>
  </si>
  <si>
    <t>Зачёт "Любители"</t>
  </si>
  <si>
    <t>Е</t>
  </si>
  <si>
    <r>
      <t>Судьи: Е</t>
    </r>
    <r>
      <rPr>
        <sz val="10"/>
        <rFont val="Verdana"/>
        <family val="2"/>
      </rPr>
      <t xml:space="preserve"> - Огулова Н. - 1К - Ленинградская обл., </t>
    </r>
    <r>
      <rPr>
        <b/>
        <sz val="10"/>
        <rFont val="Verdana"/>
        <family val="2"/>
      </rPr>
      <t xml:space="preserve">С - Швецова К. - 2К - Санкт-Петербург, </t>
    </r>
    <r>
      <rPr>
        <sz val="10"/>
        <rFont val="Verdana"/>
        <family val="2"/>
      </rPr>
      <t>М - Хромов Н. - ВК - Московская обл.</t>
    </r>
  </si>
  <si>
    <r>
      <t xml:space="preserve">Судьи: </t>
    </r>
    <r>
      <rPr>
        <sz val="10"/>
        <rFont val="Verdana"/>
        <family val="2"/>
      </rPr>
      <t xml:space="preserve"> Е - Швецова К. - 2К - Санкт-Петербург, </t>
    </r>
    <r>
      <rPr>
        <b/>
        <sz val="10"/>
        <rFont val="Verdana"/>
        <family val="2"/>
      </rPr>
      <t>С - Хромов Н. - ВК - Московская обл.</t>
    </r>
    <r>
      <rPr>
        <sz val="10"/>
        <rFont val="Verdana"/>
        <family val="2"/>
      </rPr>
      <t>, М - Огулова Н. - 1К - Ленинградская обл.</t>
    </r>
  </si>
  <si>
    <r>
      <t xml:space="preserve">Судьи: </t>
    </r>
    <r>
      <rPr>
        <sz val="10"/>
        <rFont val="Verdana"/>
        <family val="2"/>
      </rPr>
      <t xml:space="preserve">Н -  Додонова О. - ВК - Санкт-Петербург, </t>
    </r>
    <r>
      <rPr>
        <b/>
        <sz val="10"/>
        <rFont val="Verdana"/>
        <family val="2"/>
      </rPr>
      <t xml:space="preserve">С - Огулова Н. - 1К - Ленинградская обл., </t>
    </r>
    <r>
      <rPr>
        <sz val="10"/>
        <rFont val="Verdana"/>
        <family val="2"/>
      </rPr>
      <t>М -  Хромов Н. - ВК - Московская обл.</t>
    </r>
  </si>
  <si>
    <r>
      <t xml:space="preserve">Судьи: </t>
    </r>
    <r>
      <rPr>
        <sz val="10"/>
        <rFont val="Verdana"/>
        <family val="2"/>
      </rPr>
      <t xml:space="preserve">  Е - Швецова К. - 2К - Санкт-Петербург, С - Хромов Н. - ВК - Московская обл., М - Огулова Н. - 1К - Ленинградская обл.</t>
    </r>
  </si>
  <si>
    <t>Зачёт "Юноши"</t>
  </si>
  <si>
    <t>Зачёт "Открытый класс"</t>
  </si>
  <si>
    <r>
      <t>СВИТ ФОРЕСТ РОБИН</t>
    </r>
    <r>
      <rPr>
        <sz val="8"/>
        <rFont val="Verdana"/>
        <family val="2"/>
      </rPr>
      <t>-03 (140), коб., гн., новый лесной пони, Моленаарс Голден Кинг, Нидерланды</t>
    </r>
  </si>
  <si>
    <r>
      <t>БАНКИР</t>
    </r>
    <r>
      <rPr>
        <sz val="8"/>
        <rFont val="Verdana"/>
        <family val="2"/>
      </rPr>
      <t xml:space="preserve">-12 (108), мер., сол., класс пони, Бальтахар 19, КФХ Кошелев </t>
    </r>
  </si>
  <si>
    <t>снят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</si>
</sst>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\ &quot;SFr.&quot;_-;\-* #,##0\ &quot;SFr.&quot;_-;_-* &quot;-&quot;\ &quot;SFr.&quot;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2"/>
      <name val="Verdana"/>
      <family val="2"/>
    </font>
    <font>
      <i/>
      <sz val="9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2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i/>
      <sz val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Verdana"/>
      <family val="2"/>
    </font>
    <font>
      <b/>
      <i/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Verdana"/>
      <family val="2"/>
    </font>
    <font>
      <b/>
      <i/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119" applyFont="1" applyAlignment="1" applyProtection="1">
      <alignment vertical="center"/>
      <protection locked="0"/>
    </xf>
    <xf numFmtId="0" fontId="0" fillId="0" borderId="0" xfId="119" applyAlignment="1" applyProtection="1">
      <alignment vertical="center"/>
      <protection locked="0"/>
    </xf>
    <xf numFmtId="0" fontId="5" fillId="0" borderId="0" xfId="119" applyFont="1" applyAlignment="1" applyProtection="1">
      <alignment vertical="center"/>
      <protection locked="0"/>
    </xf>
    <xf numFmtId="0" fontId="7" fillId="0" borderId="0" xfId="119" applyFont="1" applyProtection="1">
      <alignment/>
      <protection locked="0"/>
    </xf>
    <xf numFmtId="0" fontId="7" fillId="0" borderId="0" xfId="119" applyFont="1" applyAlignment="1" applyProtection="1">
      <alignment wrapText="1"/>
      <protection locked="0"/>
    </xf>
    <xf numFmtId="0" fontId="7" fillId="0" borderId="0" xfId="119" applyFont="1" applyAlignment="1" applyProtection="1">
      <alignment shrinkToFit="1"/>
      <protection locked="0"/>
    </xf>
    <xf numFmtId="0" fontId="7" fillId="0" borderId="0" xfId="119" applyFont="1" applyAlignment="1" applyProtection="1">
      <alignment horizontal="left"/>
      <protection locked="0"/>
    </xf>
    <xf numFmtId="0" fontId="8" fillId="0" borderId="0" xfId="119" applyFont="1" applyProtection="1">
      <alignment/>
      <protection locked="0"/>
    </xf>
    <xf numFmtId="0" fontId="11" fillId="0" borderId="0" xfId="119" applyFont="1" applyAlignment="1" applyProtection="1">
      <alignment vertical="center"/>
      <protection locked="0"/>
    </xf>
    <xf numFmtId="0" fontId="12" fillId="0" borderId="0" xfId="119" applyFont="1" applyAlignment="1" applyProtection="1">
      <alignment vertical="center"/>
      <protection locked="0"/>
    </xf>
    <xf numFmtId="0" fontId="12" fillId="0" borderId="0" xfId="119" applyFont="1" applyAlignment="1" applyProtection="1">
      <alignment horizontal="center" vertical="center"/>
      <protection locked="0"/>
    </xf>
    <xf numFmtId="0" fontId="4" fillId="0" borderId="0" xfId="115" applyFont="1" applyAlignment="1" applyProtection="1">
      <alignment vertical="center"/>
      <protection locked="0"/>
    </xf>
    <xf numFmtId="0" fontId="0" fillId="0" borderId="0" xfId="119" applyFont="1" applyAlignment="1" applyProtection="1">
      <alignment vertical="center"/>
      <protection locked="0"/>
    </xf>
    <xf numFmtId="0" fontId="4" fillId="0" borderId="0" xfId="119" applyFont="1" applyAlignment="1" applyProtection="1">
      <alignment horizontal="left" vertical="center"/>
      <protection locked="0"/>
    </xf>
    <xf numFmtId="0" fontId="12" fillId="0" borderId="0" xfId="119" applyFont="1" applyAlignment="1" applyProtection="1">
      <alignment horizontal="left" vertical="center"/>
      <protection locked="0"/>
    </xf>
    <xf numFmtId="0" fontId="12" fillId="0" borderId="0" xfId="119" applyFont="1" applyAlignment="1" applyProtection="1">
      <alignment horizontal="center" vertical="center" wrapText="1"/>
      <protection locked="0"/>
    </xf>
    <xf numFmtId="0" fontId="0" fillId="0" borderId="0" xfId="119" applyFont="1" applyAlignment="1" applyProtection="1">
      <alignment horizontal="center" vertical="center"/>
      <protection locked="0"/>
    </xf>
    <xf numFmtId="0" fontId="14" fillId="0" borderId="0" xfId="119" applyFont="1" applyAlignment="1" applyProtection="1">
      <alignment horizontal="center" vertical="center"/>
      <protection locked="0"/>
    </xf>
    <xf numFmtId="0" fontId="0" fillId="0" borderId="0" xfId="119" applyAlignment="1" applyProtection="1">
      <alignment horizontal="center" vertical="center" wrapText="1"/>
      <protection locked="0"/>
    </xf>
    <xf numFmtId="0" fontId="9" fillId="0" borderId="0" xfId="119" applyFont="1" applyAlignment="1" applyProtection="1">
      <alignment vertical="center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49" fontId="10" fillId="0" borderId="10" xfId="42" applyNumberFormat="1" applyFont="1" applyBorder="1" applyAlignment="1" applyProtection="1">
      <alignment horizontal="center" vertical="center"/>
      <protection locked="0"/>
    </xf>
    <xf numFmtId="49" fontId="10" fillId="0" borderId="10" xfId="54" applyNumberFormat="1" applyFont="1" applyBorder="1" applyAlignment="1" applyProtection="1">
      <alignment horizontal="center" vertical="center" wrapText="1"/>
      <protection locked="0"/>
    </xf>
    <xf numFmtId="0" fontId="10" fillId="0" borderId="10" xfId="93" applyFont="1" applyBorder="1" applyAlignment="1" applyProtection="1">
      <alignment horizontal="center" vertical="center" wrapText="1"/>
      <protection locked="0"/>
    </xf>
    <xf numFmtId="49" fontId="7" fillId="33" borderId="10" xfId="55" applyNumberFormat="1" applyFont="1" applyFill="1" applyBorder="1" applyAlignment="1" applyProtection="1">
      <alignment vertical="center" wrapText="1"/>
      <protection locked="0"/>
    </xf>
    <xf numFmtId="0" fontId="7" fillId="0" borderId="10" xfId="127" applyFont="1" applyBorder="1" applyAlignment="1" applyProtection="1">
      <alignment horizontal="left" vertical="center" wrapText="1"/>
      <protection locked="0"/>
    </xf>
    <xf numFmtId="49" fontId="10" fillId="0" borderId="10" xfId="81" applyNumberFormat="1" applyFont="1" applyBorder="1" applyAlignment="1">
      <alignment horizontal="center" vertical="center" wrapText="1"/>
      <protection/>
    </xf>
    <xf numFmtId="0" fontId="10" fillId="0" borderId="10" xfId="78" applyFont="1" applyBorder="1" applyAlignment="1" applyProtection="1">
      <alignment horizontal="center" vertical="center"/>
      <protection locked="0"/>
    </xf>
    <xf numFmtId="0" fontId="10" fillId="34" borderId="10" xfId="107" applyFont="1" applyFill="1" applyBorder="1" applyAlignment="1" applyProtection="1">
      <alignment horizontal="center" vertical="center" wrapText="1"/>
      <protection locked="0"/>
    </xf>
    <xf numFmtId="49" fontId="10" fillId="34" borderId="10" xfId="55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29" applyNumberFormat="1" applyFont="1" applyBorder="1" applyAlignment="1" applyProtection="1">
      <alignment horizontal="center" vertical="center" wrapText="1"/>
      <protection locked="0"/>
    </xf>
    <xf numFmtId="49" fontId="7" fillId="33" borderId="10" xfId="107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109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93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45" applyNumberFormat="1" applyFont="1" applyBorder="1" applyAlignment="1" applyProtection="1">
      <alignment vertical="center" wrapText="1"/>
      <protection locked="0"/>
    </xf>
    <xf numFmtId="49" fontId="10" fillId="34" borderId="10" xfId="60" applyNumberFormat="1" applyFont="1" applyFill="1" applyBorder="1" applyAlignment="1" applyProtection="1">
      <alignment horizontal="center" vertical="center"/>
      <protection locked="0"/>
    </xf>
    <xf numFmtId="0" fontId="10" fillId="34" borderId="10" xfId="78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0" xfId="101" applyFont="1" applyBorder="1" applyAlignment="1" applyProtection="1">
      <alignment horizontal="center" vertical="center" wrapText="1"/>
      <protection locked="0"/>
    </xf>
    <xf numFmtId="49" fontId="7" fillId="0" borderId="10" xfId="61" applyNumberFormat="1" applyFont="1" applyBorder="1" applyAlignment="1" applyProtection="1">
      <alignment vertical="center" wrapText="1"/>
      <protection locked="0"/>
    </xf>
    <xf numFmtId="49" fontId="10" fillId="33" borderId="10" xfId="12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19" applyFont="1" applyBorder="1" applyAlignment="1" applyProtection="1">
      <alignment horizontal="center" vertical="center"/>
      <protection locked="0"/>
    </xf>
    <xf numFmtId="0" fontId="10" fillId="33" borderId="10" xfId="107" applyFont="1" applyFill="1" applyBorder="1" applyAlignment="1" applyProtection="1">
      <alignment horizontal="center" vertical="center" wrapText="1"/>
      <protection locked="0"/>
    </xf>
    <xf numFmtId="0" fontId="7" fillId="33" borderId="10" xfId="127" applyFont="1" applyFill="1" applyBorder="1" applyAlignment="1" applyProtection="1">
      <alignment horizontal="left" vertical="center" wrapText="1"/>
      <protection locked="0"/>
    </xf>
    <xf numFmtId="49" fontId="10" fillId="0" borderId="10" xfId="130" applyNumberFormat="1" applyFont="1" applyBorder="1" applyAlignment="1" applyProtection="1">
      <alignment horizontal="center" vertical="center" wrapText="1"/>
      <protection locked="0"/>
    </xf>
    <xf numFmtId="0" fontId="4" fillId="0" borderId="0" xfId="119" applyFont="1" applyAlignment="1" applyProtection="1">
      <alignment vertical="center"/>
      <protection locked="0"/>
    </xf>
    <xf numFmtId="0" fontId="0" fillId="0" borderId="0" xfId="111" applyAlignment="1" applyProtection="1">
      <alignment vertical="center"/>
      <protection locked="0"/>
    </xf>
    <xf numFmtId="0" fontId="4" fillId="0" borderId="0" xfId="111" applyFont="1" applyAlignment="1" applyProtection="1">
      <alignment vertical="center"/>
      <protection locked="0"/>
    </xf>
    <xf numFmtId="0" fontId="10" fillId="0" borderId="10" xfId="121" applyFont="1" applyBorder="1" applyAlignment="1" applyProtection="1">
      <alignment horizontal="center" vertical="center"/>
      <protection locked="0"/>
    </xf>
    <xf numFmtId="0" fontId="0" fillId="0" borderId="0" xfId="111" applyAlignment="1" applyProtection="1">
      <alignment horizontal="center" vertical="center"/>
      <protection locked="0"/>
    </xf>
    <xf numFmtId="0" fontId="10" fillId="0" borderId="10" xfId="94" applyFont="1" applyBorder="1" applyAlignment="1" applyProtection="1">
      <alignment horizontal="center" vertical="center" wrapText="1"/>
      <protection locked="0"/>
    </xf>
    <xf numFmtId="49" fontId="7" fillId="35" borderId="10" xfId="55" applyNumberFormat="1" applyFont="1" applyFill="1" applyBorder="1" applyAlignment="1" applyProtection="1">
      <alignment vertical="center" wrapText="1"/>
      <protection locked="0"/>
    </xf>
    <xf numFmtId="0" fontId="10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18" applyFont="1" applyBorder="1" applyAlignment="1" applyProtection="1">
      <alignment horizontal="center" vertical="center" wrapText="1"/>
      <protection locked="0"/>
    </xf>
    <xf numFmtId="49" fontId="10" fillId="33" borderId="10" xfId="94" applyNumberFormat="1" applyFont="1" applyFill="1" applyBorder="1" applyAlignment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/>
      <protection locked="0"/>
    </xf>
    <xf numFmtId="49" fontId="10" fillId="33" borderId="10" xfId="104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01" applyFont="1" applyFill="1" applyBorder="1" applyAlignment="1" applyProtection="1">
      <alignment horizontal="center" vertical="center" wrapText="1"/>
      <protection locked="0"/>
    </xf>
    <xf numFmtId="49" fontId="7" fillId="33" borderId="10" xfId="108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118" applyFont="1" applyFill="1" applyBorder="1" applyAlignment="1" applyProtection="1">
      <alignment horizontal="center" vertical="center" wrapText="1"/>
      <protection locked="0"/>
    </xf>
    <xf numFmtId="0" fontId="7" fillId="33" borderId="10" xfId="128" applyFont="1" applyFill="1" applyBorder="1" applyAlignment="1" applyProtection="1">
      <alignment horizontal="left" vertical="center" wrapText="1"/>
      <protection locked="0"/>
    </xf>
    <xf numFmtId="0" fontId="10" fillId="33" borderId="10" xfId="94" applyFont="1" applyFill="1" applyBorder="1" applyAlignment="1" applyProtection="1">
      <alignment horizontal="center" vertical="center" wrapText="1"/>
      <protection locked="0"/>
    </xf>
    <xf numFmtId="49" fontId="10" fillId="33" borderId="10" xfId="59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96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96" applyFont="1" applyFill="1" applyBorder="1" applyAlignment="1" applyProtection="1">
      <alignment horizontal="center" vertical="center" wrapText="1"/>
      <protection locked="0"/>
    </xf>
    <xf numFmtId="49" fontId="10" fillId="33" borderId="10" xfId="13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16" applyFont="1" applyFill="1" applyBorder="1" applyAlignment="1" applyProtection="1">
      <alignment horizontal="center" vertical="center" wrapText="1"/>
      <protection locked="0"/>
    </xf>
    <xf numFmtId="0" fontId="7" fillId="33" borderId="10" xfId="55" applyNumberFormat="1" applyFont="1" applyFill="1" applyBorder="1" applyAlignment="1" applyProtection="1">
      <alignment vertical="center" wrapText="1"/>
      <protection locked="0"/>
    </xf>
    <xf numFmtId="0" fontId="10" fillId="33" borderId="10" xfId="55" applyNumberFormat="1" applyFont="1" applyFill="1" applyBorder="1" applyAlignment="1" applyProtection="1">
      <alignment horizontal="center" vertical="center"/>
      <protection locked="0"/>
    </xf>
    <xf numFmtId="0" fontId="10" fillId="33" borderId="10" xfId="117" applyFont="1" applyFill="1" applyBorder="1" applyAlignment="1" applyProtection="1">
      <alignment horizontal="center" vertical="center" wrapText="1"/>
      <protection locked="0"/>
    </xf>
    <xf numFmtId="0" fontId="10" fillId="36" borderId="10" xfId="108" applyFont="1" applyFill="1" applyBorder="1" applyAlignment="1" applyProtection="1">
      <alignment horizontal="center" vertical="center" wrapText="1"/>
      <protection locked="0"/>
    </xf>
    <xf numFmtId="49" fontId="10" fillId="36" borderId="10" xfId="101" applyNumberFormat="1" applyFont="1" applyFill="1" applyBorder="1" applyAlignment="1">
      <alignment horizontal="center" vertical="center" wrapText="1"/>
      <protection/>
    </xf>
    <xf numFmtId="0" fontId="10" fillId="36" borderId="10" xfId="101" applyFont="1" applyFill="1" applyBorder="1" applyAlignment="1" applyProtection="1">
      <alignment horizontal="center" vertical="center"/>
      <protection locked="0"/>
    </xf>
    <xf numFmtId="0" fontId="10" fillId="0" borderId="10" xfId="120" applyFont="1" applyBorder="1" applyAlignment="1" applyProtection="1">
      <alignment horizontal="center" vertical="center" wrapText="1"/>
      <protection locked="0"/>
    </xf>
    <xf numFmtId="0" fontId="10" fillId="33" borderId="10" xfId="104" applyFont="1" applyFill="1" applyBorder="1" applyAlignment="1" applyProtection="1">
      <alignment horizontal="center" vertical="center" wrapText="1"/>
      <protection locked="0"/>
    </xf>
    <xf numFmtId="0" fontId="10" fillId="33" borderId="10" xfId="80" applyFont="1" applyFill="1" applyBorder="1" applyAlignment="1" applyProtection="1">
      <alignment horizontal="center" vertical="center" wrapText="1"/>
      <protection locked="0"/>
    </xf>
    <xf numFmtId="0" fontId="10" fillId="0" borderId="10" xfId="80" applyFont="1" applyBorder="1" applyAlignment="1" applyProtection="1">
      <alignment horizontal="center" vertical="center"/>
      <protection locked="0"/>
    </xf>
    <xf numFmtId="49" fontId="10" fillId="0" borderId="10" xfId="59" applyNumberFormat="1" applyFont="1" applyBorder="1" applyAlignment="1" applyProtection="1">
      <alignment horizontal="center" vertical="center" wrapText="1"/>
      <protection locked="0"/>
    </xf>
    <xf numFmtId="0" fontId="7" fillId="0" borderId="10" xfId="123" applyFont="1" applyBorder="1" applyAlignment="1" applyProtection="1">
      <alignment horizontal="left" vertical="center" wrapText="1"/>
      <protection locked="0"/>
    </xf>
    <xf numFmtId="49" fontId="10" fillId="0" borderId="10" xfId="123" applyNumberFormat="1" applyFont="1" applyBorder="1" applyAlignment="1" applyProtection="1">
      <alignment horizontal="center" vertical="center" wrapText="1"/>
      <protection locked="0"/>
    </xf>
    <xf numFmtId="0" fontId="10" fillId="33" borderId="10" xfId="123" applyFont="1" applyFill="1" applyBorder="1" applyAlignment="1" applyProtection="1">
      <alignment horizontal="center" vertical="center" wrapText="1"/>
      <protection locked="0"/>
    </xf>
    <xf numFmtId="0" fontId="10" fillId="33" borderId="10" xfId="108" applyFont="1" applyFill="1" applyBorder="1" applyAlignment="1" applyProtection="1">
      <alignment horizontal="center" vertical="center" wrapText="1"/>
      <protection locked="0"/>
    </xf>
    <xf numFmtId="0" fontId="10" fillId="0" borderId="10" xfId="117" applyFont="1" applyBorder="1" applyAlignment="1" applyProtection="1">
      <alignment horizontal="center" vertical="center" wrapText="1"/>
      <protection locked="0"/>
    </xf>
    <xf numFmtId="49" fontId="10" fillId="0" borderId="10" xfId="67" applyNumberFormat="1" applyFont="1" applyBorder="1" applyAlignment="1" applyProtection="1">
      <alignment horizontal="center" vertical="center"/>
      <protection locked="0"/>
    </xf>
    <xf numFmtId="0" fontId="7" fillId="0" borderId="10" xfId="128" applyFont="1" applyBorder="1" applyAlignment="1" applyProtection="1">
      <alignment horizontal="left" vertical="center" wrapText="1"/>
      <protection locked="0"/>
    </xf>
    <xf numFmtId="0" fontId="10" fillId="33" borderId="10" xfId="80" applyFont="1" applyFill="1" applyBorder="1" applyAlignment="1" applyProtection="1">
      <alignment horizontal="center" vertical="center"/>
      <protection locked="0"/>
    </xf>
    <xf numFmtId="0" fontId="10" fillId="33" borderId="10" xfId="120" applyFont="1" applyFill="1" applyBorder="1" applyAlignment="1" applyProtection="1">
      <alignment horizontal="center" vertical="center" wrapText="1"/>
      <protection locked="0"/>
    </xf>
    <xf numFmtId="49" fontId="10" fillId="0" borderId="10" xfId="82" applyNumberFormat="1" applyFont="1" applyBorder="1" applyAlignment="1">
      <alignment horizontal="center" vertical="center" wrapText="1"/>
      <protection/>
    </xf>
    <xf numFmtId="49" fontId="10" fillId="0" borderId="10" xfId="104" applyNumberFormat="1" applyFont="1" applyBorder="1" applyAlignment="1" applyProtection="1">
      <alignment horizontal="center" vertical="center" wrapText="1"/>
      <protection locked="0"/>
    </xf>
    <xf numFmtId="0" fontId="16" fillId="0" borderId="0" xfId="119" applyFont="1" applyAlignment="1" applyProtection="1">
      <alignment horizontal="right"/>
      <protection locked="0"/>
    </xf>
    <xf numFmtId="0" fontId="7" fillId="37" borderId="10" xfId="119" applyFont="1" applyFill="1" applyBorder="1" applyAlignment="1" applyProtection="1">
      <alignment horizontal="center" vertical="center" textRotation="90" wrapText="1"/>
      <protection locked="0"/>
    </xf>
    <xf numFmtId="0" fontId="7" fillId="37" borderId="10" xfId="119" applyFont="1" applyFill="1" applyBorder="1" applyAlignment="1" applyProtection="1">
      <alignment horizontal="center" vertical="center" wrapText="1"/>
      <protection locked="0"/>
    </xf>
    <xf numFmtId="0" fontId="7" fillId="35" borderId="10" xfId="120" applyFont="1" applyFill="1" applyBorder="1" applyAlignment="1" applyProtection="1">
      <alignment horizontal="left" vertical="center" wrapText="1"/>
      <protection locked="0"/>
    </xf>
    <xf numFmtId="49" fontId="10" fillId="0" borderId="10" xfId="94" applyNumberFormat="1" applyFont="1" applyBorder="1" applyAlignment="1">
      <alignment horizontal="center" vertical="center" wrapText="1"/>
      <protection/>
    </xf>
    <xf numFmtId="49" fontId="10" fillId="33" borderId="10" xfId="47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122" applyFont="1" applyBorder="1" applyAlignment="1" applyProtection="1">
      <alignment horizontal="center" vertical="center"/>
      <protection locked="0"/>
    </xf>
    <xf numFmtId="0" fontId="10" fillId="0" borderId="10" xfId="94" applyFont="1" applyFill="1" applyBorder="1" applyAlignment="1" applyProtection="1">
      <alignment horizontal="center" vertical="center" wrapText="1"/>
      <protection locked="0"/>
    </xf>
    <xf numFmtId="0" fontId="10" fillId="33" borderId="10" xfId="12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80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80" applyNumberFormat="1" applyFont="1" applyFill="1" applyBorder="1" applyAlignment="1">
      <alignment horizontal="center" vertical="center" wrapText="1"/>
      <protection/>
    </xf>
    <xf numFmtId="49" fontId="7" fillId="33" borderId="10" xfId="94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85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88" applyNumberFormat="1" applyFont="1" applyFill="1" applyBorder="1" applyAlignment="1">
      <alignment horizontal="center" vertical="center" wrapText="1"/>
      <protection/>
    </xf>
    <xf numFmtId="0" fontId="10" fillId="33" borderId="10" xfId="122" applyFont="1" applyFill="1" applyBorder="1" applyAlignment="1" applyProtection="1">
      <alignment horizontal="center" vertical="center"/>
      <protection locked="0"/>
    </xf>
    <xf numFmtId="0" fontId="7" fillId="33" borderId="10" xfId="85" applyFont="1" applyFill="1" applyBorder="1" applyAlignment="1" applyProtection="1">
      <alignment horizontal="left" vertical="center" wrapText="1"/>
      <protection locked="0"/>
    </xf>
    <xf numFmtId="49" fontId="10" fillId="33" borderId="10" xfId="49" applyNumberFormat="1" applyFont="1" applyFill="1" applyBorder="1" applyAlignment="1" applyProtection="1">
      <alignment horizontal="center" vertical="center"/>
      <protection locked="0"/>
    </xf>
    <xf numFmtId="49" fontId="10" fillId="34" borderId="10" xfId="108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19" applyFont="1" applyFill="1" applyBorder="1" applyAlignment="1" applyProtection="1">
      <alignment horizontal="center" vertical="center" wrapText="1"/>
      <protection locked="0"/>
    </xf>
    <xf numFmtId="0" fontId="7" fillId="33" borderId="10" xfId="119" applyFont="1" applyFill="1" applyBorder="1" applyAlignment="1" applyProtection="1">
      <alignment horizontal="center" vertical="center" textRotation="90" wrapText="1"/>
      <protection locked="0"/>
    </xf>
    <xf numFmtId="49" fontId="12" fillId="0" borderId="10" xfId="119" applyNumberFormat="1" applyFont="1" applyBorder="1" applyAlignment="1" applyProtection="1">
      <alignment vertical="center"/>
      <protection locked="0"/>
    </xf>
    <xf numFmtId="0" fontId="7" fillId="33" borderId="10" xfId="101" applyFont="1" applyFill="1" applyBorder="1" applyAlignment="1" applyProtection="1">
      <alignment horizontal="left" vertical="center" wrapText="1"/>
      <protection locked="0"/>
    </xf>
    <xf numFmtId="0" fontId="7" fillId="0" borderId="10" xfId="128" applyNumberFormat="1" applyFont="1" applyFill="1" applyBorder="1" applyAlignment="1" applyProtection="1">
      <alignment horizontal="left" vertical="top" wrapText="1"/>
      <protection locked="0"/>
    </xf>
    <xf numFmtId="49" fontId="10" fillId="0" borderId="10" xfId="82" applyNumberFormat="1" applyFont="1" applyFill="1" applyBorder="1" applyAlignment="1">
      <alignment horizontal="center" vertical="center" wrapText="1"/>
      <protection/>
    </xf>
    <xf numFmtId="0" fontId="10" fillId="0" borderId="10" xfId="80" applyNumberFormat="1" applyFont="1" applyFill="1" applyBorder="1" applyAlignment="1" applyProtection="1">
      <alignment horizontal="center" vertical="center"/>
      <protection locked="0"/>
    </xf>
    <xf numFmtId="0" fontId="7" fillId="0" borderId="10" xfId="128" applyFont="1" applyBorder="1" applyAlignment="1" applyProtection="1">
      <alignment horizontal="left" vertical="top" wrapText="1"/>
      <protection locked="0"/>
    </xf>
    <xf numFmtId="49" fontId="12" fillId="5" borderId="10" xfId="119" applyNumberFormat="1" applyFont="1" applyFill="1" applyBorder="1" applyAlignment="1" applyProtection="1">
      <alignment vertical="center"/>
      <protection locked="0"/>
    </xf>
    <xf numFmtId="0" fontId="12" fillId="5" borderId="10" xfId="119" applyFont="1" applyFill="1" applyBorder="1" applyAlignment="1" applyProtection="1">
      <alignment vertical="center"/>
      <protection locked="0"/>
    </xf>
    <xf numFmtId="0" fontId="12" fillId="0" borderId="10" xfId="119" applyFont="1" applyBorder="1" applyAlignment="1" applyProtection="1">
      <alignment vertical="center"/>
      <protection locked="0"/>
    </xf>
    <xf numFmtId="0" fontId="12" fillId="0" borderId="10" xfId="115" applyFont="1" applyBorder="1" applyAlignment="1" applyProtection="1">
      <alignment vertical="center"/>
      <protection locked="0"/>
    </xf>
    <xf numFmtId="0" fontId="10" fillId="33" borderId="10" xfId="80" applyFont="1" applyFill="1" applyBorder="1" applyAlignment="1">
      <alignment horizontal="center" vertical="center" wrapText="1"/>
      <protection/>
    </xf>
    <xf numFmtId="0" fontId="19" fillId="36" borderId="0" xfId="91" applyFont="1" applyFill="1">
      <alignment/>
      <protection/>
    </xf>
    <xf numFmtId="0" fontId="20" fillId="36" borderId="0" xfId="91" applyFont="1" applyFill="1">
      <alignment/>
      <protection/>
    </xf>
    <xf numFmtId="0" fontId="21" fillId="36" borderId="0" xfId="91" applyFont="1" applyFill="1">
      <alignment/>
      <protection/>
    </xf>
    <xf numFmtId="0" fontId="2" fillId="0" borderId="0" xfId="111" applyFont="1" applyAlignment="1" applyProtection="1">
      <alignment horizontal="center"/>
      <protection locked="0"/>
    </xf>
    <xf numFmtId="0" fontId="23" fillId="36" borderId="0" xfId="123" applyFont="1" applyFill="1" applyProtection="1">
      <alignment/>
      <protection locked="0"/>
    </xf>
    <xf numFmtId="0" fontId="23" fillId="36" borderId="0" xfId="123" applyFont="1" applyFill="1" applyAlignment="1" applyProtection="1">
      <alignment wrapText="1"/>
      <protection locked="0"/>
    </xf>
    <xf numFmtId="0" fontId="23" fillId="36" borderId="0" xfId="123" applyFont="1" applyFill="1" applyAlignment="1" applyProtection="1">
      <alignment horizontal="center" wrapText="1"/>
      <protection locked="0"/>
    </xf>
    <xf numFmtId="0" fontId="24" fillId="36" borderId="0" xfId="123" applyFont="1" applyFill="1" applyProtection="1">
      <alignment/>
      <protection locked="0"/>
    </xf>
    <xf numFmtId="0" fontId="23" fillId="33" borderId="10" xfId="125" applyFont="1" applyFill="1" applyBorder="1" applyAlignment="1" applyProtection="1">
      <alignment horizontal="center" vertical="center" wrapText="1"/>
      <protection locked="0"/>
    </xf>
    <xf numFmtId="0" fontId="5" fillId="0" borderId="0" xfId="111" applyFont="1" applyAlignment="1" applyProtection="1">
      <alignment vertical="center"/>
      <protection locked="0"/>
    </xf>
    <xf numFmtId="1" fontId="26" fillId="33" borderId="10" xfId="113" applyNumberFormat="1" applyFont="1" applyFill="1" applyBorder="1" applyAlignment="1" applyProtection="1">
      <alignment horizontal="center" vertical="center" textRotation="90" wrapText="1"/>
      <protection locked="0"/>
    </xf>
    <xf numFmtId="177" fontId="26" fillId="33" borderId="10" xfId="113" applyNumberFormat="1" applyFont="1" applyFill="1" applyBorder="1" applyAlignment="1" applyProtection="1">
      <alignment horizontal="center" vertical="center" wrapText="1"/>
      <protection locked="0"/>
    </xf>
    <xf numFmtId="0" fontId="26" fillId="33" borderId="10" xfId="113" applyFont="1" applyFill="1" applyBorder="1" applyAlignment="1" applyProtection="1">
      <alignment horizontal="center" vertical="center" textRotation="90" wrapText="1"/>
      <protection locked="0"/>
    </xf>
    <xf numFmtId="0" fontId="7" fillId="0" borderId="10" xfId="111" applyFont="1" applyBorder="1" applyAlignment="1" applyProtection="1">
      <alignment horizontal="center" vertical="center" wrapText="1"/>
      <protection locked="0"/>
    </xf>
    <xf numFmtId="0" fontId="14" fillId="0" borderId="0" xfId="111" applyFont="1" applyAlignment="1" applyProtection="1">
      <alignment vertical="center"/>
      <protection locked="0"/>
    </xf>
    <xf numFmtId="0" fontId="2" fillId="0" borderId="10" xfId="113" applyFont="1" applyBorder="1" applyAlignment="1" applyProtection="1">
      <alignment horizontal="center" vertical="center" wrapText="1"/>
      <protection locked="0"/>
    </xf>
    <xf numFmtId="0" fontId="4" fillId="0" borderId="10" xfId="125" applyFont="1" applyBorder="1" applyAlignment="1" applyProtection="1">
      <alignment horizontal="center" vertical="center"/>
      <protection locked="0"/>
    </xf>
    <xf numFmtId="49" fontId="11" fillId="0" borderId="10" xfId="119" applyNumberFormat="1" applyFont="1" applyBorder="1" applyAlignment="1" applyProtection="1">
      <alignment horizontal="center" vertical="center" wrapText="1"/>
      <protection locked="0"/>
    </xf>
    <xf numFmtId="178" fontId="10" fillId="0" borderId="10" xfId="111" applyNumberFormat="1" applyFont="1" applyBorder="1" applyAlignment="1" applyProtection="1">
      <alignment horizontal="center" vertical="center" wrapText="1"/>
      <protection locked="0"/>
    </xf>
    <xf numFmtId="177" fontId="27" fillId="0" borderId="10" xfId="111" applyNumberFormat="1" applyFont="1" applyBorder="1" applyAlignment="1" applyProtection="1">
      <alignment horizontal="center" vertical="center" wrapText="1"/>
      <protection locked="0"/>
    </xf>
    <xf numFmtId="0" fontId="23" fillId="0" borderId="10" xfId="111" applyFont="1" applyBorder="1" applyAlignment="1" applyProtection="1">
      <alignment horizontal="center" vertical="center" wrapText="1"/>
      <protection locked="0"/>
    </xf>
    <xf numFmtId="1" fontId="26" fillId="0" borderId="10" xfId="111" applyNumberFormat="1" applyFont="1" applyBorder="1" applyAlignment="1" applyProtection="1">
      <alignment horizontal="center" vertical="center" wrapText="1"/>
      <protection locked="0"/>
    </xf>
    <xf numFmtId="0" fontId="10" fillId="34" borderId="10" xfId="80" applyFont="1" applyFill="1" applyBorder="1" applyAlignment="1" applyProtection="1">
      <alignment horizontal="center" vertical="center"/>
      <protection locked="0"/>
    </xf>
    <xf numFmtId="0" fontId="7" fillId="0" borderId="0" xfId="111" applyFont="1" applyBorder="1" applyAlignment="1" applyProtection="1">
      <alignment horizontal="center" vertical="center" wrapText="1"/>
      <protection locked="0"/>
    </xf>
    <xf numFmtId="1" fontId="4" fillId="0" borderId="0" xfId="111" applyNumberFormat="1" applyFont="1" applyAlignment="1" applyProtection="1">
      <alignment vertical="center"/>
      <protection locked="0"/>
    </xf>
    <xf numFmtId="177" fontId="4" fillId="0" borderId="0" xfId="111" applyNumberFormat="1" applyFont="1" applyAlignment="1" applyProtection="1">
      <alignment vertical="center"/>
      <protection locked="0"/>
    </xf>
    <xf numFmtId="1" fontId="0" fillId="0" borderId="0" xfId="111" applyNumberFormat="1" applyAlignment="1" applyProtection="1">
      <alignment vertical="center"/>
      <protection locked="0"/>
    </xf>
    <xf numFmtId="177" fontId="0" fillId="0" borderId="0" xfId="111" applyNumberFormat="1" applyAlignment="1" applyProtection="1">
      <alignment vertical="center"/>
      <protection locked="0"/>
    </xf>
    <xf numFmtId="0" fontId="2" fillId="0" borderId="0" xfId="113" applyFont="1" applyBorder="1" applyAlignment="1" applyProtection="1">
      <alignment horizontal="center" vertical="center" wrapText="1"/>
      <protection locked="0"/>
    </xf>
    <xf numFmtId="0" fontId="7" fillId="33" borderId="10" xfId="119" applyFont="1" applyFill="1" applyBorder="1" applyAlignment="1" applyProtection="1">
      <alignment horizontal="center" vertical="center" textRotation="90" wrapText="1"/>
      <protection locked="0"/>
    </xf>
    <xf numFmtId="0" fontId="23" fillId="33" borderId="10" xfId="119" applyFont="1" applyFill="1" applyBorder="1" applyAlignment="1" applyProtection="1">
      <alignment horizontal="center" vertical="center" wrapText="1"/>
      <protection locked="0"/>
    </xf>
    <xf numFmtId="0" fontId="5" fillId="0" borderId="0" xfId="110" applyFont="1" applyAlignment="1" applyProtection="1">
      <alignment vertical="center"/>
      <protection locked="0"/>
    </xf>
    <xf numFmtId="1" fontId="26" fillId="33" borderId="10" xfId="114" applyNumberFormat="1" applyFont="1" applyFill="1" applyBorder="1" applyAlignment="1" applyProtection="1">
      <alignment horizontal="center" vertical="center" textRotation="90" wrapText="1"/>
      <protection locked="0"/>
    </xf>
    <xf numFmtId="177" fontId="26" fillId="33" borderId="10" xfId="114" applyNumberFormat="1" applyFont="1" applyFill="1" applyBorder="1" applyAlignment="1" applyProtection="1">
      <alignment horizontal="center" vertical="center" wrapText="1"/>
      <protection locked="0"/>
    </xf>
    <xf numFmtId="0" fontId="26" fillId="33" borderId="10" xfId="114" applyFont="1" applyFill="1" applyBorder="1" applyAlignment="1" applyProtection="1">
      <alignment horizontal="center" vertical="center" textRotation="90" wrapText="1"/>
      <protection locked="0"/>
    </xf>
    <xf numFmtId="0" fontId="2" fillId="33" borderId="10" xfId="124" applyFont="1" applyFill="1" applyBorder="1" applyAlignment="1" applyProtection="1">
      <alignment horizontal="center" vertical="center"/>
      <protection locked="0"/>
    </xf>
    <xf numFmtId="0" fontId="4" fillId="33" borderId="11" xfId="124" applyFont="1" applyFill="1" applyBorder="1" applyAlignment="1" applyProtection="1">
      <alignment horizontal="center" vertical="center"/>
      <protection locked="0"/>
    </xf>
    <xf numFmtId="177" fontId="23" fillId="33" borderId="10" xfId="11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10" applyFont="1" applyAlignment="1" applyProtection="1">
      <alignment vertical="center"/>
      <protection locked="0"/>
    </xf>
    <xf numFmtId="0" fontId="0" fillId="0" borderId="0" xfId="110" applyAlignment="1" applyProtection="1">
      <alignment vertical="center"/>
      <protection locked="0"/>
    </xf>
    <xf numFmtId="0" fontId="4" fillId="0" borderId="0" xfId="110" applyFont="1" applyAlignment="1" applyProtection="1">
      <alignment vertical="center"/>
      <protection locked="0"/>
    </xf>
    <xf numFmtId="0" fontId="0" fillId="0" borderId="0" xfId="110" applyAlignment="1" applyProtection="1">
      <alignment horizontal="center" vertical="center"/>
      <protection locked="0"/>
    </xf>
    <xf numFmtId="1" fontId="4" fillId="0" borderId="0" xfId="110" applyNumberFormat="1" applyFont="1" applyAlignment="1" applyProtection="1">
      <alignment vertical="center"/>
      <protection locked="0"/>
    </xf>
    <xf numFmtId="177" fontId="4" fillId="0" borderId="0" xfId="110" applyNumberFormat="1" applyFont="1" applyAlignment="1" applyProtection="1">
      <alignment vertical="center"/>
      <protection locked="0"/>
    </xf>
    <xf numFmtId="1" fontId="0" fillId="0" borderId="0" xfId="110" applyNumberFormat="1" applyAlignment="1" applyProtection="1">
      <alignment vertical="center"/>
      <protection locked="0"/>
    </xf>
    <xf numFmtId="177" fontId="0" fillId="0" borderId="0" xfId="110" applyNumberFormat="1" applyAlignment="1" applyProtection="1">
      <alignment vertical="center"/>
      <protection locked="0"/>
    </xf>
    <xf numFmtId="0" fontId="0" fillId="0" borderId="0" xfId="111" applyFont="1" applyAlignment="1" applyProtection="1">
      <alignment vertical="center"/>
      <protection locked="0"/>
    </xf>
    <xf numFmtId="0" fontId="0" fillId="0" borderId="0" xfId="125" applyFont="1" applyAlignment="1" applyProtection="1">
      <alignment vertical="center"/>
      <protection locked="0"/>
    </xf>
    <xf numFmtId="0" fontId="28" fillId="0" borderId="0" xfId="125" applyFont="1" applyAlignment="1" applyProtection="1">
      <alignment vertical="center"/>
      <protection locked="0"/>
    </xf>
    <xf numFmtId="0" fontId="5" fillId="0" borderId="0" xfId="125" applyFont="1" applyAlignment="1" applyProtection="1">
      <alignment vertical="center"/>
      <protection locked="0"/>
    </xf>
    <xf numFmtId="0" fontId="23" fillId="0" borderId="0" xfId="125" applyFont="1" applyProtection="1">
      <alignment/>
      <protection locked="0"/>
    </xf>
    <xf numFmtId="0" fontId="23" fillId="0" borderId="0" xfId="125" applyFont="1" applyAlignment="1" applyProtection="1">
      <alignment wrapText="1"/>
      <protection locked="0"/>
    </xf>
    <xf numFmtId="0" fontId="23" fillId="0" borderId="0" xfId="125" applyFont="1" applyAlignment="1" applyProtection="1">
      <alignment shrinkToFit="1"/>
      <protection locked="0"/>
    </xf>
    <xf numFmtId="1" fontId="24" fillId="0" borderId="0" xfId="125" applyNumberFormat="1" applyFont="1" applyProtection="1">
      <alignment/>
      <protection locked="0"/>
    </xf>
    <xf numFmtId="177" fontId="23" fillId="0" borderId="0" xfId="125" applyNumberFormat="1" applyFont="1" applyProtection="1">
      <alignment/>
      <protection locked="0"/>
    </xf>
    <xf numFmtId="0" fontId="24" fillId="0" borderId="0" xfId="125" applyFont="1" applyProtection="1">
      <alignment/>
      <protection locked="0"/>
    </xf>
    <xf numFmtId="177" fontId="24" fillId="0" borderId="0" xfId="125" applyNumberFormat="1" applyFont="1" applyProtection="1">
      <alignment/>
      <protection locked="0"/>
    </xf>
    <xf numFmtId="0" fontId="16" fillId="0" borderId="0" xfId="123" applyFont="1" applyAlignment="1" applyProtection="1">
      <alignment horizontal="right" vertical="center"/>
      <protection locked="0"/>
    </xf>
    <xf numFmtId="0" fontId="4" fillId="0" borderId="10" xfId="125" applyFont="1" applyFill="1" applyBorder="1" applyAlignment="1" applyProtection="1">
      <alignment horizontal="center" vertical="center"/>
      <protection locked="0"/>
    </xf>
    <xf numFmtId="0" fontId="7" fillId="0" borderId="10" xfId="114" applyFont="1" applyBorder="1" applyAlignment="1" applyProtection="1">
      <alignment horizontal="center" vertical="center" wrapText="1"/>
      <protection locked="0"/>
    </xf>
    <xf numFmtId="0" fontId="4" fillId="0" borderId="0" xfId="113" applyFont="1" applyBorder="1" applyAlignment="1" applyProtection="1">
      <alignment horizontal="center" vertical="center" wrapText="1"/>
      <protection locked="0"/>
    </xf>
    <xf numFmtId="0" fontId="4" fillId="0" borderId="0" xfId="125" applyFont="1" applyFill="1" applyBorder="1" applyAlignment="1" applyProtection="1">
      <alignment horizontal="center" vertical="center"/>
      <protection locked="0"/>
    </xf>
    <xf numFmtId="0" fontId="26" fillId="36" borderId="0" xfId="0" applyNumberFormat="1" applyFont="1" applyFill="1" applyBorder="1" applyAlignment="1">
      <alignment horizontal="center" vertical="center" wrapText="1"/>
    </xf>
    <xf numFmtId="0" fontId="7" fillId="0" borderId="0" xfId="117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7" fillId="0" borderId="0" xfId="128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117" applyNumberFormat="1" applyFont="1" applyFill="1" applyBorder="1" applyAlignment="1" applyProtection="1">
      <alignment horizontal="center" vertical="center" wrapText="1"/>
      <protection locked="0"/>
    </xf>
    <xf numFmtId="178" fontId="26" fillId="0" borderId="0" xfId="111" applyNumberFormat="1" applyFont="1" applyBorder="1" applyAlignment="1" applyProtection="1">
      <alignment horizontal="center" vertical="center" wrapText="1"/>
      <protection locked="0"/>
    </xf>
    <xf numFmtId="177" fontId="27" fillId="0" borderId="0" xfId="111" applyNumberFormat="1" applyFont="1" applyBorder="1" applyAlignment="1" applyProtection="1">
      <alignment horizontal="center" vertical="center" wrapText="1"/>
      <protection locked="0"/>
    </xf>
    <xf numFmtId="0" fontId="23" fillId="0" borderId="0" xfId="111" applyFont="1" applyBorder="1" applyAlignment="1" applyProtection="1">
      <alignment horizontal="center" vertical="center" wrapText="1"/>
      <protection locked="0"/>
    </xf>
    <xf numFmtId="1" fontId="26" fillId="0" borderId="0" xfId="111" applyNumberFormat="1" applyFont="1" applyBorder="1" applyAlignment="1" applyProtection="1">
      <alignment horizontal="center" vertical="center" wrapText="1"/>
      <protection locked="0"/>
    </xf>
    <xf numFmtId="0" fontId="0" fillId="0" borderId="0" xfId="111" applyNumberFormat="1" applyFont="1" applyFill="1" applyBorder="1" applyAlignment="1" applyProtection="1">
      <alignment horizontal="center" vertical="center"/>
      <protection locked="0"/>
    </xf>
    <xf numFmtId="0" fontId="4" fillId="0" borderId="0" xfId="111" applyNumberFormat="1" applyFont="1" applyFill="1" applyBorder="1" applyAlignment="1" applyProtection="1">
      <alignment vertical="center"/>
      <protection locked="0"/>
    </xf>
    <xf numFmtId="1" fontId="0" fillId="0" borderId="0" xfId="111" applyNumberFormat="1" applyFont="1" applyAlignment="1" applyProtection="1">
      <alignment vertical="center"/>
      <protection locked="0"/>
    </xf>
    <xf numFmtId="177" fontId="0" fillId="0" borderId="0" xfId="111" applyNumberFormat="1" applyFont="1" applyAlignment="1" applyProtection="1">
      <alignment vertical="center"/>
      <protection locked="0"/>
    </xf>
    <xf numFmtId="0" fontId="2" fillId="0" borderId="10" xfId="114" applyFont="1" applyBorder="1" applyAlignment="1" applyProtection="1">
      <alignment horizontal="center" vertical="center" wrapText="1"/>
      <protection locked="0"/>
    </xf>
    <xf numFmtId="0" fontId="5" fillId="0" borderId="0" xfId="112" applyFont="1" applyAlignment="1" applyProtection="1">
      <alignment vertical="center"/>
      <protection locked="0"/>
    </xf>
    <xf numFmtId="0" fontId="23" fillId="33" borderId="10" xfId="126" applyFont="1" applyFill="1" applyBorder="1" applyAlignment="1" applyProtection="1">
      <alignment horizontal="center" vertical="center" textRotation="90" wrapText="1"/>
      <protection locked="0"/>
    </xf>
    <xf numFmtId="49" fontId="0" fillId="0" borderId="0" xfId="110" applyNumberFormat="1" applyAlignment="1" applyProtection="1">
      <alignment vertical="center"/>
      <protection locked="0"/>
    </xf>
    <xf numFmtId="0" fontId="4" fillId="0" borderId="10" xfId="119" applyFont="1" applyBorder="1" applyAlignment="1" applyProtection="1">
      <alignment horizontal="center" vertical="center"/>
      <protection locked="0"/>
    </xf>
    <xf numFmtId="0" fontId="4" fillId="0" borderId="0" xfId="125" applyFont="1" applyBorder="1" applyAlignment="1" applyProtection="1">
      <alignment horizontal="center" vertical="center"/>
      <protection locked="0"/>
    </xf>
    <xf numFmtId="49" fontId="11" fillId="0" borderId="0" xfId="119" applyNumberFormat="1" applyFont="1" applyBorder="1" applyAlignment="1" applyProtection="1">
      <alignment horizontal="center" vertical="center" wrapText="1"/>
      <protection locked="0"/>
    </xf>
    <xf numFmtId="49" fontId="7" fillId="33" borderId="0" xfId="107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109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07" applyFont="1" applyFill="1" applyBorder="1" applyAlignment="1" applyProtection="1">
      <alignment horizontal="center" vertical="center" wrapText="1"/>
      <protection locked="0"/>
    </xf>
    <xf numFmtId="0" fontId="7" fillId="0" borderId="0" xfId="128" applyFont="1" applyBorder="1" applyAlignment="1" applyProtection="1">
      <alignment horizontal="left" vertical="center" wrapText="1"/>
      <protection locked="0"/>
    </xf>
    <xf numFmtId="49" fontId="10" fillId="0" borderId="0" xfId="82" applyNumberFormat="1" applyFont="1" applyBorder="1" applyAlignment="1">
      <alignment horizontal="center" vertical="center" wrapText="1"/>
      <protection/>
    </xf>
    <xf numFmtId="0" fontId="10" fillId="0" borderId="0" xfId="80" applyFont="1" applyBorder="1" applyAlignment="1" applyProtection="1">
      <alignment horizontal="center" vertical="center"/>
      <protection locked="0"/>
    </xf>
    <xf numFmtId="0" fontId="10" fillId="33" borderId="0" xfId="120" applyFont="1" applyFill="1" applyBorder="1" applyAlignment="1" applyProtection="1">
      <alignment horizontal="center" vertical="center" wrapText="1"/>
      <protection locked="0"/>
    </xf>
    <xf numFmtId="49" fontId="10" fillId="0" borderId="0" xfId="59" applyNumberFormat="1" applyFont="1" applyBorder="1" applyAlignment="1" applyProtection="1">
      <alignment horizontal="center" vertical="center" wrapText="1"/>
      <protection locked="0"/>
    </xf>
    <xf numFmtId="178" fontId="69" fillId="0" borderId="0" xfId="111" applyNumberFormat="1" applyFont="1" applyBorder="1" applyAlignment="1" applyProtection="1">
      <alignment horizontal="center" vertical="center" wrapText="1"/>
      <protection locked="0"/>
    </xf>
    <xf numFmtId="177" fontId="70" fillId="0" borderId="0" xfId="111" applyNumberFormat="1" applyFont="1" applyBorder="1" applyAlignment="1" applyProtection="1">
      <alignment horizontal="center" vertical="center" wrapText="1"/>
      <protection locked="0"/>
    </xf>
    <xf numFmtId="0" fontId="71" fillId="0" borderId="0" xfId="111" applyFont="1" applyBorder="1" applyAlignment="1" applyProtection="1">
      <alignment horizontal="center" vertical="center" wrapText="1"/>
      <protection locked="0"/>
    </xf>
    <xf numFmtId="1" fontId="72" fillId="0" borderId="0" xfId="111" applyNumberFormat="1" applyFont="1" applyBorder="1" applyAlignment="1" applyProtection="1">
      <alignment horizontal="center" vertical="center" wrapText="1"/>
      <protection locked="0"/>
    </xf>
    <xf numFmtId="0" fontId="23" fillId="33" borderId="10" xfId="126" applyFont="1" applyFill="1" applyBorder="1" applyAlignment="1" applyProtection="1">
      <alignment horizontal="center" vertical="center" wrapText="1"/>
      <protection locked="0"/>
    </xf>
    <xf numFmtId="0" fontId="2" fillId="0" borderId="0" xfId="119" applyFont="1" applyAlignment="1" applyProtection="1">
      <alignment horizontal="center" vertical="center" wrapText="1"/>
      <protection locked="0"/>
    </xf>
    <xf numFmtId="0" fontId="4" fillId="0" borderId="0" xfId="119" applyFont="1" applyAlignment="1" applyProtection="1">
      <alignment horizontal="center" vertical="center" wrapText="1"/>
      <protection locked="0"/>
    </xf>
    <xf numFmtId="0" fontId="6" fillId="0" borderId="0" xfId="119" applyFont="1" applyAlignment="1" applyProtection="1">
      <alignment horizontal="center" vertical="center"/>
      <protection locked="0"/>
    </xf>
    <xf numFmtId="0" fontId="2" fillId="0" borderId="12" xfId="113" applyFont="1" applyBorder="1" applyAlignment="1" applyProtection="1">
      <alignment horizontal="center" vertical="center" wrapText="1"/>
      <protection locked="0"/>
    </xf>
    <xf numFmtId="0" fontId="4" fillId="0" borderId="13" xfId="113" applyFont="1" applyBorder="1" applyAlignment="1" applyProtection="1">
      <alignment horizontal="center" vertical="center" wrapText="1"/>
      <protection locked="0"/>
    </xf>
    <xf numFmtId="0" fontId="4" fillId="0" borderId="14" xfId="113" applyFont="1" applyBorder="1" applyAlignment="1" applyProtection="1">
      <alignment horizontal="center" vertical="center" wrapText="1"/>
      <protection locked="0"/>
    </xf>
    <xf numFmtId="0" fontId="23" fillId="33" borderId="10" xfId="125" applyFont="1" applyFill="1" applyBorder="1" applyAlignment="1" applyProtection="1">
      <alignment horizontal="center" vertical="center" wrapText="1"/>
      <protection locked="0"/>
    </xf>
    <xf numFmtId="0" fontId="2" fillId="33" borderId="10" xfId="113" applyFont="1" applyFill="1" applyBorder="1" applyAlignment="1" applyProtection="1">
      <alignment horizontal="center" vertical="center"/>
      <protection locked="0"/>
    </xf>
    <xf numFmtId="0" fontId="7" fillId="33" borderId="15" xfId="125" applyFont="1" applyFill="1" applyBorder="1" applyAlignment="1" applyProtection="1">
      <alignment horizontal="center" vertical="center" textRotation="90" wrapText="1"/>
      <protection locked="0"/>
    </xf>
    <xf numFmtId="0" fontId="7" fillId="33" borderId="12" xfId="125" applyFont="1" applyFill="1" applyBorder="1" applyAlignment="1" applyProtection="1">
      <alignment horizontal="center" vertical="center" textRotation="90" wrapText="1"/>
      <protection locked="0"/>
    </xf>
    <xf numFmtId="0" fontId="23" fillId="33" borderId="10" xfId="125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25" applyFont="1" applyFill="1" applyBorder="1" applyAlignment="1" applyProtection="1">
      <alignment horizontal="center" vertical="center" textRotation="90" wrapText="1"/>
      <protection locked="0"/>
    </xf>
    <xf numFmtId="177" fontId="23" fillId="33" borderId="10" xfId="125" applyNumberFormat="1" applyFont="1" applyFill="1" applyBorder="1" applyAlignment="1" applyProtection="1">
      <alignment horizontal="center" vertical="center" wrapText="1"/>
      <protection locked="0"/>
    </xf>
    <xf numFmtId="0" fontId="23" fillId="37" borderId="10" xfId="125" applyFont="1" applyFill="1" applyBorder="1" applyAlignment="1" applyProtection="1">
      <alignment horizontal="center" vertical="center" wrapText="1"/>
      <protection locked="0"/>
    </xf>
    <xf numFmtId="0" fontId="7" fillId="33" borderId="16" xfId="125" applyFont="1" applyFill="1" applyBorder="1" applyAlignment="1" applyProtection="1">
      <alignment horizontal="center" vertical="center" textRotation="90" wrapText="1"/>
      <protection locked="0"/>
    </xf>
    <xf numFmtId="0" fontId="7" fillId="33" borderId="17" xfId="125" applyFont="1" applyFill="1" applyBorder="1" applyAlignment="1" applyProtection="1">
      <alignment horizontal="center" vertical="center" textRotation="90" wrapText="1"/>
      <protection locked="0"/>
    </xf>
    <xf numFmtId="0" fontId="2" fillId="0" borderId="18" xfId="113" applyFont="1" applyBorder="1" applyAlignment="1" applyProtection="1">
      <alignment horizontal="center" vertical="center" wrapText="1"/>
      <protection locked="0"/>
    </xf>
    <xf numFmtId="0" fontId="2" fillId="0" borderId="19" xfId="113" applyFont="1" applyBorder="1" applyAlignment="1" applyProtection="1">
      <alignment horizontal="center" vertical="center" wrapText="1"/>
      <protection locked="0"/>
    </xf>
    <xf numFmtId="0" fontId="2" fillId="0" borderId="11" xfId="113" applyFont="1" applyBorder="1" applyAlignment="1" applyProtection="1">
      <alignment horizontal="center" vertical="center" wrapText="1"/>
      <protection locked="0"/>
    </xf>
    <xf numFmtId="0" fontId="15" fillId="0" borderId="0" xfId="120" applyFont="1" applyAlignment="1" applyProtection="1">
      <alignment horizontal="center" vertical="center" wrapText="1"/>
      <protection locked="0"/>
    </xf>
    <xf numFmtId="0" fontId="4" fillId="36" borderId="0" xfId="123" applyFont="1" applyFill="1" applyAlignment="1" applyProtection="1">
      <alignment horizontal="center" vertical="center" wrapText="1"/>
      <protection locked="0"/>
    </xf>
    <xf numFmtId="0" fontId="6" fillId="36" borderId="0" xfId="91" applyFont="1" applyFill="1" applyAlignment="1">
      <alignment horizontal="center"/>
      <protection/>
    </xf>
    <xf numFmtId="0" fontId="22" fillId="0" borderId="0" xfId="120" applyFont="1" applyAlignment="1" applyProtection="1">
      <alignment horizontal="center" vertical="center"/>
      <protection locked="0"/>
    </xf>
    <xf numFmtId="0" fontId="2" fillId="0" borderId="0" xfId="111" applyFont="1" applyAlignment="1" applyProtection="1">
      <alignment horizontal="center"/>
      <protection locked="0"/>
    </xf>
    <xf numFmtId="0" fontId="25" fillId="0" borderId="13" xfId="120" applyFont="1" applyBorder="1" applyAlignment="1" applyProtection="1">
      <alignment horizontal="center"/>
      <protection locked="0"/>
    </xf>
    <xf numFmtId="0" fontId="23" fillId="33" borderId="10" xfId="119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19" applyFont="1" applyFill="1" applyBorder="1" applyAlignment="1" applyProtection="1">
      <alignment horizontal="center" vertical="center" textRotation="90" wrapText="1"/>
      <protection locked="0"/>
    </xf>
    <xf numFmtId="177" fontId="23" fillId="33" borderId="10" xfId="119" applyNumberFormat="1" applyFont="1" applyFill="1" applyBorder="1" applyAlignment="1" applyProtection="1">
      <alignment horizontal="center" vertical="center" wrapText="1"/>
      <protection locked="0"/>
    </xf>
    <xf numFmtId="0" fontId="23" fillId="33" borderId="10" xfId="126" applyFont="1" applyFill="1" applyBorder="1" applyAlignment="1" applyProtection="1">
      <alignment horizontal="center" vertical="center" wrapText="1"/>
      <protection locked="0"/>
    </xf>
    <xf numFmtId="0" fontId="23" fillId="33" borderId="10" xfId="119" applyFont="1" applyFill="1" applyBorder="1" applyAlignment="1" applyProtection="1">
      <alignment horizontal="center" vertical="center" wrapText="1"/>
      <protection locked="0"/>
    </xf>
    <xf numFmtId="0" fontId="2" fillId="33" borderId="10" xfId="114" applyFont="1" applyFill="1" applyBorder="1" applyAlignment="1" applyProtection="1">
      <alignment horizontal="center" vertical="center"/>
      <protection locked="0"/>
    </xf>
    <xf numFmtId="0" fontId="2" fillId="0" borderId="0" xfId="113" applyFont="1" applyBorder="1" applyAlignment="1" applyProtection="1">
      <alignment horizontal="center" vertical="center" wrapText="1"/>
      <protection locked="0"/>
    </xf>
    <xf numFmtId="0" fontId="2" fillId="0" borderId="18" xfId="114" applyFont="1" applyBorder="1" applyAlignment="1" applyProtection="1">
      <alignment horizontal="center" vertical="center" wrapText="1"/>
      <protection locked="0"/>
    </xf>
    <xf numFmtId="0" fontId="2" fillId="0" borderId="19" xfId="114" applyFont="1" applyBorder="1" applyAlignment="1" applyProtection="1">
      <alignment horizontal="center" vertical="center" wrapText="1"/>
      <protection locked="0"/>
    </xf>
    <xf numFmtId="0" fontId="2" fillId="0" borderId="11" xfId="114" applyFont="1" applyBorder="1" applyAlignment="1" applyProtection="1">
      <alignment horizontal="center" vertical="center" wrapText="1"/>
      <protection locked="0"/>
    </xf>
    <xf numFmtId="0" fontId="2" fillId="0" borderId="0" xfId="111" applyFont="1" applyAlignment="1" applyProtection="1">
      <alignment horizontal="center" vertical="center" wrapText="1"/>
      <protection locked="0"/>
    </xf>
    <xf numFmtId="0" fontId="2" fillId="0" borderId="0" xfId="111" applyFont="1" applyAlignment="1" applyProtection="1">
      <alignment horizontal="center" vertical="center"/>
      <protection locked="0"/>
    </xf>
    <xf numFmtId="0" fontId="4" fillId="0" borderId="0" xfId="125" applyFont="1" applyAlignment="1" applyProtection="1">
      <alignment horizontal="center" vertical="center" wrapText="1"/>
      <protection locked="0"/>
    </xf>
    <xf numFmtId="0" fontId="29" fillId="0" borderId="0" xfId="125" applyFont="1" applyAlignment="1" applyProtection="1">
      <alignment horizontal="center" vertical="center" wrapText="1"/>
      <protection locked="0"/>
    </xf>
    <xf numFmtId="0" fontId="29" fillId="0" borderId="0" xfId="125" applyFont="1" applyAlignment="1" applyProtection="1">
      <alignment horizontal="center" vertical="center"/>
      <protection locked="0"/>
    </xf>
    <xf numFmtId="0" fontId="30" fillId="36" borderId="0" xfId="91" applyFont="1" applyFill="1" applyAlignment="1">
      <alignment horizontal="center"/>
      <protection/>
    </xf>
    <xf numFmtId="177" fontId="23" fillId="36" borderId="10" xfId="120" applyNumberFormat="1" applyFont="1" applyFill="1" applyBorder="1" applyAlignment="1" applyProtection="1">
      <alignment horizontal="center" vertical="center" wrapText="1"/>
      <protection locked="0"/>
    </xf>
    <xf numFmtId="0" fontId="2" fillId="36" borderId="18" xfId="114" applyFont="1" applyFill="1" applyBorder="1" applyAlignment="1" applyProtection="1">
      <alignment horizontal="center" vertical="center"/>
      <protection locked="0"/>
    </xf>
    <xf numFmtId="0" fontId="2" fillId="36" borderId="19" xfId="114" applyFont="1" applyFill="1" applyBorder="1" applyAlignment="1" applyProtection="1">
      <alignment horizontal="center" vertical="center"/>
      <protection locked="0"/>
    </xf>
    <xf numFmtId="0" fontId="2" fillId="36" borderId="11" xfId="114" applyFont="1" applyFill="1" applyBorder="1" applyAlignment="1" applyProtection="1">
      <alignment horizontal="center" vertical="center"/>
      <protection locked="0"/>
    </xf>
    <xf numFmtId="0" fontId="7" fillId="36" borderId="15" xfId="120" applyFont="1" applyFill="1" applyBorder="1" applyAlignment="1" applyProtection="1">
      <alignment horizontal="center" vertical="center" textRotation="90" wrapText="1"/>
      <protection locked="0"/>
    </xf>
    <xf numFmtId="0" fontId="7" fillId="36" borderId="12" xfId="120" applyFont="1" applyFill="1" applyBorder="1" applyAlignment="1" applyProtection="1">
      <alignment horizontal="center" vertical="center" textRotation="90" wrapText="1"/>
      <protection locked="0"/>
    </xf>
    <xf numFmtId="0" fontId="7" fillId="36" borderId="16" xfId="120" applyFont="1" applyFill="1" applyBorder="1" applyAlignment="1" applyProtection="1">
      <alignment horizontal="center" vertical="center" textRotation="90" wrapText="1"/>
      <protection locked="0"/>
    </xf>
    <xf numFmtId="0" fontId="7" fillId="36" borderId="17" xfId="120" applyFont="1" applyFill="1" applyBorder="1" applyAlignment="1" applyProtection="1">
      <alignment horizontal="center" vertical="center" textRotation="90" wrapText="1"/>
      <protection locked="0"/>
    </xf>
    <xf numFmtId="0" fontId="23" fillId="36" borderId="10" xfId="120" applyFont="1" applyFill="1" applyBorder="1" applyAlignment="1" applyProtection="1">
      <alignment horizontal="center" vertical="center" textRotation="90" wrapText="1"/>
      <protection locked="0"/>
    </xf>
    <xf numFmtId="0" fontId="7" fillId="36" borderId="10" xfId="120" applyFont="1" applyFill="1" applyBorder="1" applyAlignment="1" applyProtection="1">
      <alignment horizontal="center" vertical="center" textRotation="90" wrapText="1"/>
      <protection locked="0"/>
    </xf>
    <xf numFmtId="0" fontId="23" fillId="36" borderId="10" xfId="120" applyFont="1" applyFill="1" applyBorder="1" applyAlignment="1" applyProtection="1">
      <alignment horizontal="center" vertical="center" wrapText="1"/>
      <protection locked="0"/>
    </xf>
    <xf numFmtId="49" fontId="23" fillId="36" borderId="10" xfId="12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113" applyFont="1" applyBorder="1" applyAlignment="1" applyProtection="1">
      <alignment horizontal="center" vertical="center" wrapText="1"/>
      <protection locked="0"/>
    </xf>
    <xf numFmtId="178" fontId="10" fillId="33" borderId="10" xfId="111" applyNumberFormat="1" applyFont="1" applyFill="1" applyBorder="1" applyAlignment="1" applyProtection="1">
      <alignment horizontal="center" vertical="center" wrapText="1"/>
      <protection locked="0"/>
    </xf>
    <xf numFmtId="177" fontId="27" fillId="33" borderId="10" xfId="111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114" applyFont="1" applyFill="1" applyBorder="1" applyAlignment="1" applyProtection="1">
      <alignment horizontal="center" vertical="center" wrapText="1"/>
      <protection locked="0"/>
    </xf>
    <xf numFmtId="0" fontId="23" fillId="33" borderId="10" xfId="111" applyFont="1" applyFill="1" applyBorder="1" applyAlignment="1" applyProtection="1">
      <alignment horizontal="center" vertical="center" wrapText="1"/>
      <protection locked="0"/>
    </xf>
    <xf numFmtId="1" fontId="26" fillId="33" borderId="10" xfId="111" applyNumberFormat="1" applyFont="1" applyFill="1" applyBorder="1" applyAlignment="1" applyProtection="1">
      <alignment horizontal="center" vertical="center" wrapText="1"/>
      <protection locked="0"/>
    </xf>
    <xf numFmtId="178" fontId="26" fillId="0" borderId="10" xfId="111" applyNumberFormat="1" applyFont="1" applyBorder="1" applyAlignment="1" applyProtection="1">
      <alignment horizontal="center" vertical="center" wrapText="1"/>
      <protection locked="0"/>
    </xf>
    <xf numFmtId="178" fontId="10" fillId="0" borderId="10" xfId="110" applyNumberFormat="1" applyFont="1" applyBorder="1" applyAlignment="1" applyProtection="1">
      <alignment horizontal="center" vertical="center" wrapText="1"/>
      <protection locked="0"/>
    </xf>
    <xf numFmtId="177" fontId="51" fillId="0" borderId="10" xfId="110" applyNumberFormat="1" applyFont="1" applyBorder="1" applyAlignment="1" applyProtection="1">
      <alignment horizontal="center" vertical="center" wrapText="1"/>
      <protection locked="0"/>
    </xf>
    <xf numFmtId="0" fontId="7" fillId="0" borderId="10" xfId="110" applyFont="1" applyBorder="1" applyAlignment="1" applyProtection="1">
      <alignment horizontal="center" vertical="center" wrapText="1"/>
      <protection locked="0"/>
    </xf>
    <xf numFmtId="1" fontId="10" fillId="0" borderId="10" xfId="110" applyNumberFormat="1" applyFont="1" applyBorder="1" applyAlignment="1" applyProtection="1">
      <alignment horizontal="center" vertical="center" wrapText="1"/>
      <protection locked="0"/>
    </xf>
    <xf numFmtId="178" fontId="10" fillId="33" borderId="10" xfId="114" applyNumberFormat="1" applyFont="1" applyFill="1" applyBorder="1" applyAlignment="1" applyProtection="1">
      <alignment horizontal="center" vertical="center" wrapText="1"/>
      <protection locked="0"/>
    </xf>
    <xf numFmtId="177" fontId="27" fillId="0" borderId="10" xfId="112" applyNumberFormat="1" applyFont="1" applyBorder="1" applyAlignment="1" applyProtection="1">
      <alignment horizontal="center" vertical="center" wrapText="1"/>
      <protection locked="0"/>
    </xf>
    <xf numFmtId="177" fontId="27" fillId="0" borderId="10" xfId="112" applyNumberFormat="1" applyFont="1" applyBorder="1" applyAlignment="1" applyProtection="1">
      <alignment horizontal="center" vertical="center" wrapText="1"/>
      <protection/>
    </xf>
    <xf numFmtId="177" fontId="27" fillId="0" borderId="10" xfId="110" applyNumberFormat="1" applyFont="1" applyBorder="1" applyAlignment="1" applyProtection="1">
      <alignment horizontal="center" vertical="center" wrapText="1"/>
      <protection locked="0"/>
    </xf>
  </cellXfs>
  <cellStyles count="12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1" xfId="46"/>
    <cellStyle name="Денежный 11 11" xfId="47"/>
    <cellStyle name="Денежный 11 9" xfId="48"/>
    <cellStyle name="Денежный 12 12 10" xfId="49"/>
    <cellStyle name="Денежный 12 12 2 2" xfId="50"/>
    <cellStyle name="Денежный 12 12 2 4" xfId="51"/>
    <cellStyle name="Денежный 12 12 3" xfId="52"/>
    <cellStyle name="Денежный 12 12 3 2" xfId="53"/>
    <cellStyle name="Денежный 2" xfId="54"/>
    <cellStyle name="Денежный 2 10 2" xfId="55"/>
    <cellStyle name="Денежный 2 10 2 14" xfId="56"/>
    <cellStyle name="Денежный 2 11" xfId="57"/>
    <cellStyle name="Денежный 2 11 2" xfId="58"/>
    <cellStyle name="Денежный 2 13 2" xfId="59"/>
    <cellStyle name="Денежный 2 2" xfId="60"/>
    <cellStyle name="Денежный 2 24" xfId="61"/>
    <cellStyle name="Денежный 2 5" xfId="62"/>
    <cellStyle name="Денежный 2 5 2 2" xfId="63"/>
    <cellStyle name="Денежный 24 12" xfId="64"/>
    <cellStyle name="Денежный 24 2 2" xfId="65"/>
    <cellStyle name="Денежный 24 2 2 2" xfId="66"/>
    <cellStyle name="Денежный 3" xfId="67"/>
    <cellStyle name="Денежный 6" xfId="68"/>
    <cellStyle name="Денежный 6 10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" xfId="78"/>
    <cellStyle name="Обычный 10 2" xfId="79"/>
    <cellStyle name="Обычный 10 2 2" xfId="80"/>
    <cellStyle name="Обычный 11 10" xfId="81"/>
    <cellStyle name="Обычный 11 10 2" xfId="82"/>
    <cellStyle name="Обычный 11 12" xfId="83"/>
    <cellStyle name="Обычный 11 12 2" xfId="84"/>
    <cellStyle name="Обычный 11 12 3" xfId="85"/>
    <cellStyle name="Обычный 12" xfId="86"/>
    <cellStyle name="Обычный 14" xfId="87"/>
    <cellStyle name="Обычный 14 2" xfId="88"/>
    <cellStyle name="Обычный 18" xfId="89"/>
    <cellStyle name="Обычный 2" xfId="90"/>
    <cellStyle name="Обычный 2 10" xfId="91"/>
    <cellStyle name="Обычный 2 14 10" xfId="92"/>
    <cellStyle name="Обычный 2 14 2" xfId="93"/>
    <cellStyle name="Обычный 2 14 2 2" xfId="94"/>
    <cellStyle name="Обычный 2 2 10 2" xfId="95"/>
    <cellStyle name="Обычный 2 2 2" xfId="96"/>
    <cellStyle name="Обычный 2 2 2 2" xfId="97"/>
    <cellStyle name="Обычный 2 2 2 2 2" xfId="98"/>
    <cellStyle name="Обычный 2 21" xfId="99"/>
    <cellStyle name="Обычный 2 3 2" xfId="100"/>
    <cellStyle name="Обычный 3 13" xfId="101"/>
    <cellStyle name="Обычный 30" xfId="102"/>
    <cellStyle name="Обычный 5_25_05_13" xfId="103"/>
    <cellStyle name="Обычный 5_25_05_13 2" xfId="104"/>
    <cellStyle name="Обычный 6 12" xfId="105"/>
    <cellStyle name="Обычный 7" xfId="106"/>
    <cellStyle name="Обычный_База" xfId="107"/>
    <cellStyle name="Обычный_База 2 2 2" xfId="108"/>
    <cellStyle name="Обычный_База_База1 2_База1 (version 1)" xfId="109"/>
    <cellStyle name="Обычный_Выездка технические1 2" xfId="110"/>
    <cellStyle name="Обычный_Выездка технические1 3" xfId="111"/>
    <cellStyle name="Обычный_Выездка технические1 3 2" xfId="112"/>
    <cellStyle name="Обычный_Измайлово-2003" xfId="113"/>
    <cellStyle name="Обычный_Измайлово-2003 2" xfId="114"/>
    <cellStyle name="Обычный_конкур К" xfId="115"/>
    <cellStyle name="Обычный_конкур1 11" xfId="116"/>
    <cellStyle name="Обычный_конкур1 11 2" xfId="117"/>
    <cellStyle name="Обычный_конкур1 2 2" xfId="118"/>
    <cellStyle name="Обычный_Лист Microsoft Excel" xfId="119"/>
    <cellStyle name="Обычный_Лист Microsoft Excel 10 2" xfId="120"/>
    <cellStyle name="Обычный_Лист Microsoft Excel 11" xfId="121"/>
    <cellStyle name="Обычный_Лист Microsoft Excel 11 2" xfId="122"/>
    <cellStyle name="Обычный_Лист Microsoft Excel 2 12 2" xfId="123"/>
    <cellStyle name="Обычный_Лист Microsoft Excel 2 2" xfId="124"/>
    <cellStyle name="Обычный_Лист Microsoft Excel 3" xfId="125"/>
    <cellStyle name="Обычный_Лист Microsoft Excel 4 2" xfId="126"/>
    <cellStyle name="Обычный_Орел 11" xfId="127"/>
    <cellStyle name="Обычный_Орел 11 2" xfId="128"/>
    <cellStyle name="Обычный_Россия (В) юниоры" xfId="129"/>
    <cellStyle name="Обычный_Россия (В) юниоры 2_Стартовые 04-06.04.13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1524000</xdr:colOff>
      <xdr:row>0</xdr:row>
      <xdr:rowOff>0</xdr:rowOff>
    </xdr:from>
    <xdr:to>
      <xdr:col>11</xdr:col>
      <xdr:colOff>666750</xdr:colOff>
      <xdr:row>1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904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152400</xdr:colOff>
      <xdr:row>0</xdr:row>
      <xdr:rowOff>0</xdr:rowOff>
    </xdr:from>
    <xdr:to>
      <xdr:col>23</xdr:col>
      <xdr:colOff>0</xdr:colOff>
      <xdr:row>4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19050</xdr:rowOff>
    </xdr:from>
    <xdr:to>
      <xdr:col>23</xdr:col>
      <xdr:colOff>0</xdr:colOff>
      <xdr:row>2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1905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66675</xdr:colOff>
      <xdr:row>0</xdr:row>
      <xdr:rowOff>152400</xdr:rowOff>
    </xdr:from>
    <xdr:to>
      <xdr:col>22</xdr:col>
      <xdr:colOff>28575</xdr:colOff>
      <xdr:row>2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15240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114300</xdr:colOff>
      <xdr:row>0</xdr:row>
      <xdr:rowOff>0</xdr:rowOff>
    </xdr:from>
    <xdr:to>
      <xdr:col>23</xdr:col>
      <xdr:colOff>228600</xdr:colOff>
      <xdr:row>3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209550</xdr:colOff>
      <xdr:row>0</xdr:row>
      <xdr:rowOff>28575</xdr:rowOff>
    </xdr:from>
    <xdr:to>
      <xdr:col>24</xdr:col>
      <xdr:colOff>209550</xdr:colOff>
      <xdr:row>2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28575"/>
          <a:ext cx="819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209550</xdr:colOff>
      <xdr:row>0</xdr:row>
      <xdr:rowOff>0</xdr:rowOff>
    </xdr:from>
    <xdr:to>
      <xdr:col>24</xdr:col>
      <xdr:colOff>638175</xdr:colOff>
      <xdr:row>5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35025" y="0"/>
          <a:ext cx="1009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zoomScaleSheetLayoutView="100" zoomScalePageLayoutView="0" workbookViewId="0" topLeftCell="A1">
      <pane ySplit="5" topLeftCell="A6" activePane="bottomLeft" state="frozen"/>
      <selection pane="topLeft" activeCell="D1" sqref="D1"/>
      <selection pane="bottomLeft" activeCell="A1" sqref="A1:L34"/>
    </sheetView>
  </sheetViews>
  <sheetFormatPr defaultColWidth="9.140625" defaultRowHeight="12.75"/>
  <cols>
    <col min="1" max="1" width="4.57421875" style="17" customWidth="1"/>
    <col min="2" max="2" width="4.7109375" style="17" customWidth="1"/>
    <col min="3" max="3" width="4.57421875" style="17" hidden="1" customWidth="1"/>
    <col min="4" max="4" width="22.421875" style="2" customWidth="1"/>
    <col min="5" max="5" width="7.421875" style="2" customWidth="1"/>
    <col min="6" max="6" width="6.00390625" style="2" customWidth="1"/>
    <col min="7" max="7" width="33.28125" style="2" customWidth="1"/>
    <col min="8" max="8" width="8.57421875" style="2" customWidth="1"/>
    <col min="9" max="9" width="17.140625" style="18" customWidth="1"/>
    <col min="10" max="10" width="15.00390625" style="18" customWidth="1"/>
    <col min="11" max="11" width="26.421875" style="19" customWidth="1"/>
    <col min="12" max="12" width="13.8515625" style="1" customWidth="1"/>
    <col min="13" max="20" width="5.00390625" style="2" customWidth="1"/>
    <col min="21" max="21" width="4.00390625" style="2" customWidth="1"/>
    <col min="22" max="22" width="3.8515625" style="2" customWidth="1"/>
    <col min="23" max="23" width="4.8515625" style="2" customWidth="1"/>
    <col min="24" max="16384" width="9.140625" style="2" customWidth="1"/>
  </cols>
  <sheetData>
    <row r="1" spans="1:12" ht="76.5" customHeight="1">
      <c r="A1" s="223" t="s">
        <v>158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s="3" customFormat="1" ht="15.75" customHeight="1">
      <c r="A2" s="224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5.75" customHeight="1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s="8" customFormat="1" ht="15" customHeight="1">
      <c r="A4" s="20" t="s">
        <v>17</v>
      </c>
      <c r="B4" s="4"/>
      <c r="D4" s="5"/>
      <c r="E4" s="5"/>
      <c r="F4" s="5"/>
      <c r="G4" s="6"/>
      <c r="H4" s="6"/>
      <c r="I4" s="7"/>
      <c r="J4" s="7"/>
      <c r="L4" s="93" t="s">
        <v>110</v>
      </c>
    </row>
    <row r="5" spans="1:23" s="10" customFormat="1" ht="60" customHeight="1">
      <c r="A5" s="94" t="s">
        <v>2</v>
      </c>
      <c r="B5" s="94" t="s">
        <v>3</v>
      </c>
      <c r="C5" s="94" t="s">
        <v>4</v>
      </c>
      <c r="D5" s="95" t="s">
        <v>5</v>
      </c>
      <c r="E5" s="95" t="s">
        <v>6</v>
      </c>
      <c r="F5" s="94" t="s">
        <v>7</v>
      </c>
      <c r="G5" s="95" t="s">
        <v>8</v>
      </c>
      <c r="H5" s="95" t="s">
        <v>6</v>
      </c>
      <c r="I5" s="95" t="s">
        <v>9</v>
      </c>
      <c r="J5" s="95" t="s">
        <v>10</v>
      </c>
      <c r="K5" s="95" t="s">
        <v>11</v>
      </c>
      <c r="L5" s="95" t="s">
        <v>12</v>
      </c>
      <c r="M5" s="114" t="s">
        <v>119</v>
      </c>
      <c r="N5" s="114" t="s">
        <v>120</v>
      </c>
      <c r="O5" s="114" t="s">
        <v>121</v>
      </c>
      <c r="P5" s="114" t="s">
        <v>122</v>
      </c>
      <c r="Q5" s="114" t="s">
        <v>123</v>
      </c>
      <c r="R5" s="114" t="s">
        <v>124</v>
      </c>
      <c r="S5" s="114" t="s">
        <v>125</v>
      </c>
      <c r="T5" s="114" t="s">
        <v>126</v>
      </c>
      <c r="U5" s="120" t="s">
        <v>146</v>
      </c>
      <c r="V5" s="120" t="s">
        <v>147</v>
      </c>
      <c r="W5" s="121" t="s">
        <v>157</v>
      </c>
    </row>
    <row r="6" spans="1:23" s="10" customFormat="1" ht="35.25" customHeight="1">
      <c r="A6" s="112">
        <v>1</v>
      </c>
      <c r="B6" s="45">
        <v>125</v>
      </c>
      <c r="C6" s="45"/>
      <c r="D6" s="96" t="s">
        <v>25</v>
      </c>
      <c r="E6" s="92" t="s">
        <v>50</v>
      </c>
      <c r="F6" s="30" t="s">
        <v>26</v>
      </c>
      <c r="G6" s="71" t="s">
        <v>61</v>
      </c>
      <c r="H6" s="67" t="s">
        <v>62</v>
      </c>
      <c r="I6" s="72" t="s">
        <v>21</v>
      </c>
      <c r="J6" s="61" t="s">
        <v>84</v>
      </c>
      <c r="K6" s="61" t="s">
        <v>39</v>
      </c>
      <c r="L6" s="100" t="s">
        <v>52</v>
      </c>
      <c r="M6" s="122"/>
      <c r="N6" s="122"/>
      <c r="O6" s="122"/>
      <c r="P6" s="122" t="s">
        <v>159</v>
      </c>
      <c r="Q6" s="122"/>
      <c r="R6" s="122"/>
      <c r="S6" s="122"/>
      <c r="T6" s="122" t="s">
        <v>159</v>
      </c>
      <c r="U6" s="122"/>
      <c r="V6" s="122"/>
      <c r="W6" s="122"/>
    </row>
    <row r="7" spans="1:23" s="10" customFormat="1" ht="35.25" customHeight="1">
      <c r="A7" s="112">
        <v>2</v>
      </c>
      <c r="B7" s="45">
        <v>114</v>
      </c>
      <c r="C7" s="45"/>
      <c r="D7" s="41" t="s">
        <v>128</v>
      </c>
      <c r="E7" s="32" t="s">
        <v>129</v>
      </c>
      <c r="F7" s="86" t="s">
        <v>20</v>
      </c>
      <c r="G7" s="64" t="s">
        <v>130</v>
      </c>
      <c r="H7" s="21" t="s">
        <v>131</v>
      </c>
      <c r="I7" s="22" t="s">
        <v>132</v>
      </c>
      <c r="J7" s="87" t="s">
        <v>24</v>
      </c>
      <c r="K7" s="31" t="s">
        <v>133</v>
      </c>
      <c r="L7" s="100" t="s">
        <v>52</v>
      </c>
      <c r="M7" s="122"/>
      <c r="N7" s="122"/>
      <c r="O7" s="122"/>
      <c r="P7" s="122"/>
      <c r="Q7" s="122"/>
      <c r="R7" s="122"/>
      <c r="S7" s="122" t="s">
        <v>134</v>
      </c>
      <c r="T7" s="122"/>
      <c r="U7" s="122"/>
      <c r="V7" s="122"/>
      <c r="W7" s="122"/>
    </row>
    <row r="8" spans="1:23" s="10" customFormat="1" ht="35.25" customHeight="1">
      <c r="A8" s="112">
        <v>3</v>
      </c>
      <c r="B8" s="45">
        <v>100</v>
      </c>
      <c r="C8" s="45"/>
      <c r="D8" s="105" t="s">
        <v>89</v>
      </c>
      <c r="E8" s="48" t="s">
        <v>90</v>
      </c>
      <c r="F8" s="57" t="s">
        <v>23</v>
      </c>
      <c r="G8" s="64" t="s">
        <v>85</v>
      </c>
      <c r="H8" s="68" t="s">
        <v>76</v>
      </c>
      <c r="I8" s="61" t="s">
        <v>21</v>
      </c>
      <c r="J8" s="98" t="s">
        <v>75</v>
      </c>
      <c r="K8" s="66" t="s">
        <v>19</v>
      </c>
      <c r="L8" s="100" t="s">
        <v>52</v>
      </c>
      <c r="M8" s="122"/>
      <c r="N8" s="122" t="s">
        <v>145</v>
      </c>
      <c r="O8" s="122"/>
      <c r="P8" s="122"/>
      <c r="Q8" s="122"/>
      <c r="R8" s="122" t="s">
        <v>145</v>
      </c>
      <c r="S8" s="122"/>
      <c r="T8" s="122"/>
      <c r="U8" s="122"/>
      <c r="V8" s="122"/>
      <c r="W8" s="122"/>
    </row>
    <row r="9" spans="1:23" s="10" customFormat="1" ht="34.5" customHeight="1">
      <c r="A9" s="112">
        <v>4</v>
      </c>
      <c r="B9" s="45">
        <v>108</v>
      </c>
      <c r="C9" s="113"/>
      <c r="D9" s="103" t="s">
        <v>97</v>
      </c>
      <c r="E9" s="60" t="s">
        <v>98</v>
      </c>
      <c r="F9" s="104" t="s">
        <v>23</v>
      </c>
      <c r="G9" s="26" t="s">
        <v>99</v>
      </c>
      <c r="H9" s="67" t="s">
        <v>100</v>
      </c>
      <c r="I9" s="110" t="s">
        <v>101</v>
      </c>
      <c r="J9" s="102" t="s">
        <v>22</v>
      </c>
      <c r="K9" s="66" t="s">
        <v>19</v>
      </c>
      <c r="L9" s="100" t="s">
        <v>52</v>
      </c>
      <c r="M9" s="122" t="s">
        <v>143</v>
      </c>
      <c r="N9" s="122"/>
      <c r="O9" s="122"/>
      <c r="P9" s="122"/>
      <c r="Q9" s="122" t="s">
        <v>143</v>
      </c>
      <c r="R9" s="122"/>
      <c r="S9" s="122"/>
      <c r="T9" s="122"/>
      <c r="U9" s="122"/>
      <c r="V9" s="122"/>
      <c r="W9" s="122"/>
    </row>
    <row r="10" spans="1:23" s="10" customFormat="1" ht="34.5" customHeight="1">
      <c r="A10" s="112">
        <v>5</v>
      </c>
      <c r="B10" s="45">
        <v>113</v>
      </c>
      <c r="C10" s="154"/>
      <c r="D10" s="37" t="s">
        <v>118</v>
      </c>
      <c r="E10" s="44" t="s">
        <v>117</v>
      </c>
      <c r="F10" s="63">
        <v>3</v>
      </c>
      <c r="G10" s="88" t="s">
        <v>113</v>
      </c>
      <c r="H10" s="97" t="s">
        <v>114</v>
      </c>
      <c r="I10" s="54" t="s">
        <v>115</v>
      </c>
      <c r="J10" s="54" t="s">
        <v>24</v>
      </c>
      <c r="K10" s="24" t="s">
        <v>116</v>
      </c>
      <c r="L10" s="100" t="s">
        <v>52</v>
      </c>
      <c r="M10" s="122"/>
      <c r="N10" s="122"/>
      <c r="O10" s="122"/>
      <c r="P10" s="122"/>
      <c r="Q10" s="122"/>
      <c r="R10" s="122"/>
      <c r="S10" s="122" t="s">
        <v>180</v>
      </c>
      <c r="T10" s="122"/>
      <c r="U10" s="122"/>
      <c r="V10" s="122"/>
      <c r="W10" s="122"/>
    </row>
    <row r="11" spans="1:23" s="10" customFormat="1" ht="36" customHeight="1">
      <c r="A11" s="112">
        <v>6</v>
      </c>
      <c r="B11" s="45">
        <v>102</v>
      </c>
      <c r="C11" s="113"/>
      <c r="D11" s="37" t="s">
        <v>30</v>
      </c>
      <c r="E11" s="69" t="s">
        <v>60</v>
      </c>
      <c r="F11" s="70" t="s">
        <v>18</v>
      </c>
      <c r="G11" s="38" t="s">
        <v>31</v>
      </c>
      <c r="H11" s="39" t="s">
        <v>32</v>
      </c>
      <c r="I11" s="40" t="s">
        <v>33</v>
      </c>
      <c r="J11" s="23" t="s">
        <v>22</v>
      </c>
      <c r="K11" s="24" t="s">
        <v>19</v>
      </c>
      <c r="L11" s="52" t="s">
        <v>52</v>
      </c>
      <c r="M11" s="122" t="s">
        <v>143</v>
      </c>
      <c r="N11" s="122" t="s">
        <v>143</v>
      </c>
      <c r="O11" s="122"/>
      <c r="P11" s="122"/>
      <c r="Q11" s="122"/>
      <c r="R11" s="122" t="s">
        <v>143</v>
      </c>
      <c r="S11" s="122"/>
      <c r="T11" s="122"/>
      <c r="U11" s="122"/>
      <c r="V11" s="122"/>
      <c r="W11" s="122"/>
    </row>
    <row r="12" spans="1:23" s="10" customFormat="1" ht="36" customHeight="1">
      <c r="A12" s="112">
        <v>7</v>
      </c>
      <c r="B12" s="45">
        <v>109</v>
      </c>
      <c r="C12" s="113"/>
      <c r="D12" s="37" t="s">
        <v>30</v>
      </c>
      <c r="E12" s="69" t="s">
        <v>60</v>
      </c>
      <c r="F12" s="70" t="s">
        <v>18</v>
      </c>
      <c r="G12" s="55" t="s">
        <v>53</v>
      </c>
      <c r="H12" s="111" t="s">
        <v>49</v>
      </c>
      <c r="I12" s="31" t="s">
        <v>21</v>
      </c>
      <c r="J12" s="54" t="s">
        <v>22</v>
      </c>
      <c r="K12" s="31" t="s">
        <v>17</v>
      </c>
      <c r="L12" s="100" t="s">
        <v>52</v>
      </c>
      <c r="M12" s="122" t="s">
        <v>143</v>
      </c>
      <c r="N12" s="122"/>
      <c r="O12" s="122"/>
      <c r="P12" s="122"/>
      <c r="Q12" s="122" t="s">
        <v>143</v>
      </c>
      <c r="R12" s="122"/>
      <c r="S12" s="122"/>
      <c r="T12" s="122"/>
      <c r="U12" s="122"/>
      <c r="V12" s="122"/>
      <c r="W12" s="122"/>
    </row>
    <row r="13" spans="1:23" s="10" customFormat="1" ht="35.25" customHeight="1">
      <c r="A13" s="112">
        <v>8</v>
      </c>
      <c r="B13" s="45">
        <v>120</v>
      </c>
      <c r="C13" s="113"/>
      <c r="D13" s="62" t="s">
        <v>41</v>
      </c>
      <c r="E13" s="34" t="s">
        <v>42</v>
      </c>
      <c r="F13" s="63" t="s">
        <v>18</v>
      </c>
      <c r="G13" s="64" t="s">
        <v>186</v>
      </c>
      <c r="H13" s="21" t="s">
        <v>37</v>
      </c>
      <c r="I13" s="22" t="s">
        <v>38</v>
      </c>
      <c r="J13" s="65" t="s">
        <v>36</v>
      </c>
      <c r="K13" s="66" t="s">
        <v>19</v>
      </c>
      <c r="L13" s="52" t="s">
        <v>52</v>
      </c>
      <c r="M13" s="122"/>
      <c r="N13" s="122"/>
      <c r="O13" s="122"/>
      <c r="P13" s="122" t="s">
        <v>142</v>
      </c>
      <c r="Q13" s="122"/>
      <c r="R13" s="122"/>
      <c r="S13" s="122"/>
      <c r="T13" s="122" t="s">
        <v>142</v>
      </c>
      <c r="U13" s="122"/>
      <c r="V13" s="122"/>
      <c r="W13" s="122"/>
    </row>
    <row r="14" spans="1:23" s="10" customFormat="1" ht="35.25" customHeight="1">
      <c r="A14" s="112">
        <v>9</v>
      </c>
      <c r="B14" s="45">
        <v>115</v>
      </c>
      <c r="C14" s="45"/>
      <c r="D14" s="41" t="s">
        <v>136</v>
      </c>
      <c r="E14" s="32" t="s">
        <v>135</v>
      </c>
      <c r="F14" s="86" t="s">
        <v>18</v>
      </c>
      <c r="G14" s="64" t="s">
        <v>137</v>
      </c>
      <c r="H14" s="21" t="s">
        <v>138</v>
      </c>
      <c r="I14" s="22" t="s">
        <v>139</v>
      </c>
      <c r="J14" s="87" t="s">
        <v>140</v>
      </c>
      <c r="K14" s="31" t="s">
        <v>141</v>
      </c>
      <c r="L14" s="100" t="s">
        <v>52</v>
      </c>
      <c r="M14" s="122"/>
      <c r="N14" s="122"/>
      <c r="O14" s="122"/>
      <c r="P14" s="122"/>
      <c r="Q14" s="122"/>
      <c r="R14" s="122"/>
      <c r="S14" s="122"/>
      <c r="T14" s="122" t="s">
        <v>142</v>
      </c>
      <c r="U14" s="122"/>
      <c r="V14" s="122"/>
      <c r="W14" s="122"/>
    </row>
    <row r="15" spans="1:23" s="10" customFormat="1" ht="34.5" customHeight="1">
      <c r="A15" s="112">
        <v>10</v>
      </c>
      <c r="B15" s="45">
        <v>104</v>
      </c>
      <c r="C15" s="45"/>
      <c r="D15" s="37" t="s">
        <v>77</v>
      </c>
      <c r="E15" s="32" t="s">
        <v>78</v>
      </c>
      <c r="F15" s="57" t="s">
        <v>23</v>
      </c>
      <c r="G15" s="64" t="s">
        <v>85</v>
      </c>
      <c r="H15" s="68" t="s">
        <v>76</v>
      </c>
      <c r="I15" s="61" t="s">
        <v>21</v>
      </c>
      <c r="J15" s="98" t="s">
        <v>75</v>
      </c>
      <c r="K15" s="66" t="s">
        <v>19</v>
      </c>
      <c r="L15" s="100" t="s">
        <v>52</v>
      </c>
      <c r="M15" s="122"/>
      <c r="N15" s="122" t="s">
        <v>143</v>
      </c>
      <c r="O15" s="122"/>
      <c r="P15" s="122"/>
      <c r="Q15" s="122"/>
      <c r="R15" s="122"/>
      <c r="S15" s="122"/>
      <c r="T15" s="122"/>
      <c r="U15" s="122"/>
      <c r="V15" s="122"/>
      <c r="W15" s="122"/>
    </row>
    <row r="16" spans="1:23" s="10" customFormat="1" ht="34.5" customHeight="1">
      <c r="A16" s="112">
        <v>11</v>
      </c>
      <c r="B16" s="45">
        <v>123</v>
      </c>
      <c r="C16" s="45"/>
      <c r="D16" s="37" t="s">
        <v>77</v>
      </c>
      <c r="E16" s="32" t="s">
        <v>78</v>
      </c>
      <c r="F16" s="57" t="s">
        <v>23</v>
      </c>
      <c r="G16" s="116" t="s">
        <v>205</v>
      </c>
      <c r="H16" s="117" t="s">
        <v>154</v>
      </c>
      <c r="I16" s="118" t="s">
        <v>21</v>
      </c>
      <c r="J16" s="101" t="s">
        <v>75</v>
      </c>
      <c r="K16" s="66" t="s">
        <v>19</v>
      </c>
      <c r="L16" s="100" t="s">
        <v>52</v>
      </c>
      <c r="M16" s="122" t="s">
        <v>143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</row>
    <row r="17" spans="1:23" s="10" customFormat="1" ht="34.5" customHeight="1">
      <c r="A17" s="112">
        <v>12</v>
      </c>
      <c r="B17" s="45">
        <v>111</v>
      </c>
      <c r="C17" s="113"/>
      <c r="D17" s="37" t="s">
        <v>104</v>
      </c>
      <c r="E17" s="44" t="s">
        <v>105</v>
      </c>
      <c r="F17" s="63" t="s">
        <v>23</v>
      </c>
      <c r="G17" s="88" t="s">
        <v>106</v>
      </c>
      <c r="H17" s="97" t="s">
        <v>107</v>
      </c>
      <c r="I17" s="54" t="s">
        <v>108</v>
      </c>
      <c r="J17" s="54" t="s">
        <v>108</v>
      </c>
      <c r="K17" s="24" t="s">
        <v>109</v>
      </c>
      <c r="L17" s="100" t="s">
        <v>52</v>
      </c>
      <c r="M17" s="122"/>
      <c r="N17" s="122"/>
      <c r="O17" s="122"/>
      <c r="P17" s="122" t="s">
        <v>127</v>
      </c>
      <c r="Q17" s="122"/>
      <c r="R17" s="122"/>
      <c r="S17" s="122"/>
      <c r="T17" s="122" t="s">
        <v>127</v>
      </c>
      <c r="U17" s="122"/>
      <c r="V17" s="122"/>
      <c r="W17" s="122"/>
    </row>
    <row r="18" spans="1:23" s="10" customFormat="1" ht="35.25" customHeight="1">
      <c r="A18" s="112">
        <v>13</v>
      </c>
      <c r="B18" s="45">
        <v>101</v>
      </c>
      <c r="C18" s="113"/>
      <c r="D18" s="33" t="s">
        <v>27</v>
      </c>
      <c r="E18" s="69" t="s">
        <v>63</v>
      </c>
      <c r="F18" s="73" t="s">
        <v>18</v>
      </c>
      <c r="G18" s="27" t="s">
        <v>28</v>
      </c>
      <c r="H18" s="35" t="s">
        <v>29</v>
      </c>
      <c r="I18" s="36" t="s">
        <v>35</v>
      </c>
      <c r="J18" s="23" t="s">
        <v>22</v>
      </c>
      <c r="K18" s="24" t="s">
        <v>19</v>
      </c>
      <c r="L18" s="52" t="s">
        <v>52</v>
      </c>
      <c r="M18" s="122" t="s">
        <v>143</v>
      </c>
      <c r="N18" s="122" t="s">
        <v>143</v>
      </c>
      <c r="O18" s="122"/>
      <c r="P18" s="122"/>
      <c r="Q18" s="122" t="s">
        <v>143</v>
      </c>
      <c r="R18" s="122" t="s">
        <v>143</v>
      </c>
      <c r="S18" s="122"/>
      <c r="T18" s="122"/>
      <c r="U18" s="122"/>
      <c r="V18" s="122"/>
      <c r="W18" s="122"/>
    </row>
    <row r="19" spans="1:23" s="10" customFormat="1" ht="35.25" customHeight="1">
      <c r="A19" s="112">
        <v>14</v>
      </c>
      <c r="B19" s="45">
        <v>117</v>
      </c>
      <c r="C19" s="113"/>
      <c r="D19" s="33" t="s">
        <v>70</v>
      </c>
      <c r="E19" s="44" t="s">
        <v>71</v>
      </c>
      <c r="F19" s="78" t="s">
        <v>23</v>
      </c>
      <c r="G19" s="43" t="s">
        <v>43</v>
      </c>
      <c r="H19" s="79" t="s">
        <v>44</v>
      </c>
      <c r="I19" s="89" t="s">
        <v>21</v>
      </c>
      <c r="J19" s="90" t="s">
        <v>46</v>
      </c>
      <c r="K19" s="84" t="s">
        <v>39</v>
      </c>
      <c r="L19" s="52" t="s">
        <v>52</v>
      </c>
      <c r="M19" s="122" t="s">
        <v>144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</row>
    <row r="20" spans="1:23" s="10" customFormat="1" ht="35.25" customHeight="1">
      <c r="A20" s="112">
        <v>15</v>
      </c>
      <c r="B20" s="45">
        <v>119</v>
      </c>
      <c r="C20" s="154"/>
      <c r="D20" s="106" t="s">
        <v>91</v>
      </c>
      <c r="E20" s="107" t="s">
        <v>92</v>
      </c>
      <c r="F20" s="108" t="s">
        <v>23</v>
      </c>
      <c r="G20" s="109" t="s">
        <v>93</v>
      </c>
      <c r="H20" s="67" t="s">
        <v>94</v>
      </c>
      <c r="I20" s="68" t="s">
        <v>95</v>
      </c>
      <c r="J20" s="108" t="s">
        <v>79</v>
      </c>
      <c r="K20" s="56" t="s">
        <v>96</v>
      </c>
      <c r="L20" s="52" t="s">
        <v>52</v>
      </c>
      <c r="M20" s="122"/>
      <c r="N20" s="122"/>
      <c r="O20" s="122"/>
      <c r="P20" s="122"/>
      <c r="Q20" s="122"/>
      <c r="R20" s="122"/>
      <c r="S20" s="122" t="s">
        <v>127</v>
      </c>
      <c r="T20" s="122"/>
      <c r="U20" s="122"/>
      <c r="V20" s="122"/>
      <c r="W20" s="122"/>
    </row>
    <row r="21" spans="1:23" s="10" customFormat="1" ht="35.25" customHeight="1">
      <c r="A21" s="112">
        <v>16</v>
      </c>
      <c r="B21" s="45">
        <v>118</v>
      </c>
      <c r="C21" s="154"/>
      <c r="D21" s="99" t="s">
        <v>80</v>
      </c>
      <c r="E21" s="32" t="s">
        <v>81</v>
      </c>
      <c r="F21" s="86" t="s">
        <v>23</v>
      </c>
      <c r="G21" s="82" t="s">
        <v>82</v>
      </c>
      <c r="H21" s="83" t="s">
        <v>83</v>
      </c>
      <c r="I21" s="42" t="s">
        <v>21</v>
      </c>
      <c r="J21" s="77" t="s">
        <v>46</v>
      </c>
      <c r="K21" s="81" t="s">
        <v>19</v>
      </c>
      <c r="L21" s="52" t="s">
        <v>52</v>
      </c>
      <c r="M21" s="122" t="s">
        <v>144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</row>
    <row r="22" spans="1:23" s="10" customFormat="1" ht="35.25" customHeight="1">
      <c r="A22" s="112">
        <v>17</v>
      </c>
      <c r="B22" s="45">
        <v>110</v>
      </c>
      <c r="C22" s="45"/>
      <c r="D22" s="96" t="s">
        <v>155</v>
      </c>
      <c r="E22" s="92" t="s">
        <v>156</v>
      </c>
      <c r="F22" s="57" t="s">
        <v>23</v>
      </c>
      <c r="G22" s="119" t="s">
        <v>205</v>
      </c>
      <c r="H22" s="91" t="s">
        <v>154</v>
      </c>
      <c r="I22" s="80" t="s">
        <v>21</v>
      </c>
      <c r="J22" s="54" t="s">
        <v>75</v>
      </c>
      <c r="K22" s="31" t="s">
        <v>17</v>
      </c>
      <c r="L22" s="100" t="s">
        <v>52</v>
      </c>
      <c r="M22" s="122"/>
      <c r="N22" s="122"/>
      <c r="O22" s="122"/>
      <c r="P22" s="122"/>
      <c r="Q22" s="122"/>
      <c r="R22" s="122" t="s">
        <v>143</v>
      </c>
      <c r="S22" s="122"/>
      <c r="T22" s="122" t="s">
        <v>142</v>
      </c>
      <c r="U22" s="122"/>
      <c r="V22" s="122"/>
      <c r="W22" s="122"/>
    </row>
    <row r="23" spans="1:23" s="10" customFormat="1" ht="35.25" customHeight="1">
      <c r="A23" s="112">
        <v>18</v>
      </c>
      <c r="B23" s="45">
        <v>105</v>
      </c>
      <c r="C23" s="113"/>
      <c r="D23" s="33" t="s">
        <v>45</v>
      </c>
      <c r="E23" s="34" t="s">
        <v>86</v>
      </c>
      <c r="F23" s="46" t="s">
        <v>23</v>
      </c>
      <c r="G23" s="47" t="s">
        <v>54</v>
      </c>
      <c r="H23" s="28" t="s">
        <v>64</v>
      </c>
      <c r="I23" s="29" t="s">
        <v>47</v>
      </c>
      <c r="J23" s="25" t="s">
        <v>36</v>
      </c>
      <c r="K23" s="24" t="s">
        <v>19</v>
      </c>
      <c r="L23" s="52" t="s">
        <v>52</v>
      </c>
      <c r="M23" s="122" t="s">
        <v>144</v>
      </c>
      <c r="N23" s="122"/>
      <c r="O23" s="122"/>
      <c r="P23" s="122"/>
      <c r="Q23" s="122" t="s">
        <v>144</v>
      </c>
      <c r="R23" s="122"/>
      <c r="S23" s="122"/>
      <c r="T23" s="122"/>
      <c r="U23" s="122"/>
      <c r="V23" s="122"/>
      <c r="W23" s="122"/>
    </row>
    <row r="24" spans="1:23" s="10" customFormat="1" ht="35.25" customHeight="1">
      <c r="A24" s="112">
        <v>19</v>
      </c>
      <c r="B24" s="45">
        <v>106</v>
      </c>
      <c r="C24" s="113"/>
      <c r="D24" s="33" t="s">
        <v>45</v>
      </c>
      <c r="E24" s="34" t="s">
        <v>86</v>
      </c>
      <c r="F24" s="46" t="s">
        <v>23</v>
      </c>
      <c r="G24" s="88" t="s">
        <v>206</v>
      </c>
      <c r="H24" s="91" t="s">
        <v>102</v>
      </c>
      <c r="I24" s="80" t="s">
        <v>103</v>
      </c>
      <c r="J24" s="90" t="s">
        <v>36</v>
      </c>
      <c r="K24" s="81" t="s">
        <v>19</v>
      </c>
      <c r="L24" s="100" t="s">
        <v>52</v>
      </c>
      <c r="M24" s="122" t="s">
        <v>144</v>
      </c>
      <c r="N24" s="122"/>
      <c r="O24" s="122"/>
      <c r="P24" s="122"/>
      <c r="Q24" s="122" t="s">
        <v>144</v>
      </c>
      <c r="R24" s="122"/>
      <c r="S24" s="122"/>
      <c r="T24" s="122"/>
      <c r="U24" s="122"/>
      <c r="V24" s="122"/>
      <c r="W24" s="122"/>
    </row>
    <row r="25" spans="1:23" s="10" customFormat="1" ht="35.25" customHeight="1">
      <c r="A25" s="112">
        <v>20</v>
      </c>
      <c r="B25" s="45">
        <v>112</v>
      </c>
      <c r="C25" s="113"/>
      <c r="D25" s="37" t="s">
        <v>111</v>
      </c>
      <c r="E25" s="44" t="s">
        <v>112</v>
      </c>
      <c r="F25" s="63" t="s">
        <v>23</v>
      </c>
      <c r="G25" s="88" t="s">
        <v>113</v>
      </c>
      <c r="H25" s="97" t="s">
        <v>114</v>
      </c>
      <c r="I25" s="54" t="s">
        <v>115</v>
      </c>
      <c r="J25" s="54" t="s">
        <v>24</v>
      </c>
      <c r="K25" s="24" t="s">
        <v>116</v>
      </c>
      <c r="L25" s="100" t="s">
        <v>52</v>
      </c>
      <c r="M25" s="122"/>
      <c r="N25" s="122"/>
      <c r="O25" s="122"/>
      <c r="P25" s="122"/>
      <c r="Q25" s="122"/>
      <c r="R25" s="122"/>
      <c r="S25" s="122" t="s">
        <v>127</v>
      </c>
      <c r="T25" s="122"/>
      <c r="U25" s="122"/>
      <c r="V25" s="122"/>
      <c r="W25" s="122"/>
    </row>
    <row r="26" spans="1:23" s="10" customFormat="1" ht="35.25" customHeight="1">
      <c r="A26" s="112">
        <v>21</v>
      </c>
      <c r="B26" s="45">
        <v>116</v>
      </c>
      <c r="C26" s="113"/>
      <c r="D26" s="41" t="s">
        <v>65</v>
      </c>
      <c r="E26" s="48" t="s">
        <v>66</v>
      </c>
      <c r="F26" s="74" t="s">
        <v>18</v>
      </c>
      <c r="G26" s="64" t="s">
        <v>67</v>
      </c>
      <c r="H26" s="75" t="s">
        <v>68</v>
      </c>
      <c r="I26" s="76" t="s">
        <v>69</v>
      </c>
      <c r="J26" s="61" t="s">
        <v>40</v>
      </c>
      <c r="K26" s="84" t="s">
        <v>19</v>
      </c>
      <c r="L26" s="52" t="s">
        <v>52</v>
      </c>
      <c r="M26" s="122"/>
      <c r="N26" s="122"/>
      <c r="O26" s="122"/>
      <c r="P26" s="122" t="s">
        <v>142</v>
      </c>
      <c r="Q26" s="122"/>
      <c r="R26" s="122"/>
      <c r="S26" s="122"/>
      <c r="T26" s="122"/>
      <c r="U26" s="122"/>
      <c r="V26" s="122"/>
      <c r="W26" s="122"/>
    </row>
    <row r="27" spans="1:23" s="10" customFormat="1" ht="32.25" customHeight="1">
      <c r="A27" s="112">
        <v>22</v>
      </c>
      <c r="B27" s="45">
        <v>122</v>
      </c>
      <c r="C27" s="45"/>
      <c r="D27" s="115" t="s">
        <v>148</v>
      </c>
      <c r="E27" s="60" t="s">
        <v>149</v>
      </c>
      <c r="F27" s="124">
        <v>2</v>
      </c>
      <c r="G27" s="64" t="s">
        <v>150</v>
      </c>
      <c r="H27" s="21" t="s">
        <v>151</v>
      </c>
      <c r="I27" s="22" t="s">
        <v>152</v>
      </c>
      <c r="J27" s="79" t="s">
        <v>36</v>
      </c>
      <c r="K27" s="61" t="s">
        <v>39</v>
      </c>
      <c r="L27" s="100" t="s">
        <v>52</v>
      </c>
      <c r="M27" s="123"/>
      <c r="N27" s="122"/>
      <c r="O27" s="122"/>
      <c r="P27" s="122" t="s">
        <v>142</v>
      </c>
      <c r="Q27" s="122"/>
      <c r="R27" s="122"/>
      <c r="S27" s="122"/>
      <c r="T27" s="122"/>
      <c r="U27" s="122"/>
      <c r="V27" s="122"/>
      <c r="W27" s="122"/>
    </row>
    <row r="28" spans="1:23" s="10" customFormat="1" ht="34.5" customHeight="1">
      <c r="A28" s="112">
        <v>23</v>
      </c>
      <c r="B28" s="45">
        <v>121</v>
      </c>
      <c r="C28" s="154"/>
      <c r="D28" s="37" t="s">
        <v>72</v>
      </c>
      <c r="E28" s="69" t="s">
        <v>73</v>
      </c>
      <c r="F28" s="85">
        <v>2</v>
      </c>
      <c r="G28" s="47" t="s">
        <v>55</v>
      </c>
      <c r="H28" s="21" t="s">
        <v>34</v>
      </c>
      <c r="I28" s="22" t="s">
        <v>21</v>
      </c>
      <c r="J28" s="22" t="s">
        <v>21</v>
      </c>
      <c r="K28" s="84" t="s">
        <v>39</v>
      </c>
      <c r="L28" s="52" t="s">
        <v>52</v>
      </c>
      <c r="M28" s="122"/>
      <c r="N28" s="122"/>
      <c r="O28" s="122"/>
      <c r="P28" s="122" t="s">
        <v>142</v>
      </c>
      <c r="Q28" s="122"/>
      <c r="R28" s="122"/>
      <c r="S28" s="122"/>
      <c r="T28" s="122" t="s">
        <v>142</v>
      </c>
      <c r="U28" s="122"/>
      <c r="V28" s="122"/>
      <c r="W28" s="122"/>
    </row>
    <row r="29" spans="1:23" s="10" customFormat="1" ht="36" customHeight="1">
      <c r="A29" s="112">
        <v>24</v>
      </c>
      <c r="B29" s="45">
        <v>103</v>
      </c>
      <c r="C29" s="154"/>
      <c r="D29" s="37" t="s">
        <v>56</v>
      </c>
      <c r="E29" s="48" t="s">
        <v>57</v>
      </c>
      <c r="F29" s="57" t="s">
        <v>23</v>
      </c>
      <c r="G29" s="88" t="s">
        <v>206</v>
      </c>
      <c r="H29" s="91" t="s">
        <v>102</v>
      </c>
      <c r="I29" s="80" t="s">
        <v>103</v>
      </c>
      <c r="J29" s="90" t="s">
        <v>36</v>
      </c>
      <c r="K29" s="81" t="s">
        <v>19</v>
      </c>
      <c r="L29" s="100" t="s">
        <v>52</v>
      </c>
      <c r="M29" s="122"/>
      <c r="N29" s="122" t="s">
        <v>143</v>
      </c>
      <c r="O29" s="122"/>
      <c r="P29" s="122"/>
      <c r="Q29" s="122"/>
      <c r="R29" s="122"/>
      <c r="S29" s="122"/>
      <c r="T29" s="122"/>
      <c r="U29" s="122"/>
      <c r="V29" s="122"/>
      <c r="W29" s="122"/>
    </row>
    <row r="30" spans="1:23" s="10" customFormat="1" ht="34.5" customHeight="1">
      <c r="A30" s="112">
        <v>25</v>
      </c>
      <c r="B30" s="45">
        <v>107</v>
      </c>
      <c r="C30" s="154"/>
      <c r="D30" s="37" t="s">
        <v>56</v>
      </c>
      <c r="E30" s="48" t="s">
        <v>57</v>
      </c>
      <c r="F30" s="57" t="s">
        <v>23</v>
      </c>
      <c r="G30" s="43" t="s">
        <v>74</v>
      </c>
      <c r="H30" s="58" t="s">
        <v>58</v>
      </c>
      <c r="I30" s="59" t="s">
        <v>59</v>
      </c>
      <c r="J30" s="90" t="s">
        <v>36</v>
      </c>
      <c r="K30" s="24" t="s">
        <v>19</v>
      </c>
      <c r="L30" s="52" t="s">
        <v>52</v>
      </c>
      <c r="M30" s="122" t="s">
        <v>143</v>
      </c>
      <c r="N30" s="122"/>
      <c r="O30" s="122"/>
      <c r="P30" s="122"/>
      <c r="Q30" s="122" t="s">
        <v>143</v>
      </c>
      <c r="R30" s="122"/>
      <c r="S30" s="122"/>
      <c r="T30" s="122"/>
      <c r="U30" s="122"/>
      <c r="V30" s="122"/>
      <c r="W30" s="122"/>
    </row>
    <row r="31" spans="1:12" s="10" customFormat="1" ht="30" customHeight="1">
      <c r="A31" s="51"/>
      <c r="B31" s="11" t="s">
        <v>13</v>
      </c>
      <c r="C31" s="11"/>
      <c r="D31" s="12" t="s">
        <v>14</v>
      </c>
      <c r="E31" s="13"/>
      <c r="F31" s="13"/>
      <c r="G31" s="13"/>
      <c r="H31" s="49" t="s">
        <v>48</v>
      </c>
      <c r="I31" s="14"/>
      <c r="J31" s="15"/>
      <c r="K31" s="16"/>
      <c r="L31" s="9"/>
    </row>
    <row r="32" spans="1:12" s="10" customFormat="1" ht="30" customHeight="1">
      <c r="A32" s="11"/>
      <c r="B32" s="11"/>
      <c r="C32" s="11"/>
      <c r="D32" s="12" t="s">
        <v>15</v>
      </c>
      <c r="E32" s="13"/>
      <c r="F32" s="13"/>
      <c r="G32" s="13"/>
      <c r="H32" s="49" t="s">
        <v>87</v>
      </c>
      <c r="I32" s="14"/>
      <c r="J32" s="15"/>
      <c r="K32" s="16"/>
      <c r="L32" s="9"/>
    </row>
    <row r="33" spans="1:12" s="50" customFormat="1" ht="32.25" customHeight="1">
      <c r="A33" s="17"/>
      <c r="B33" s="51"/>
      <c r="C33" s="51"/>
      <c r="D33" s="51" t="s">
        <v>51</v>
      </c>
      <c r="E33" s="51"/>
      <c r="F33" s="51"/>
      <c r="G33" s="51"/>
      <c r="H33" s="51" t="s">
        <v>192</v>
      </c>
      <c r="J33" s="51"/>
      <c r="L33" s="53"/>
    </row>
    <row r="34" spans="1:12" s="10" customFormat="1" ht="30" customHeight="1">
      <c r="A34" s="17"/>
      <c r="B34" s="11"/>
      <c r="C34" s="11"/>
      <c r="D34" s="12" t="s">
        <v>16</v>
      </c>
      <c r="E34" s="13"/>
      <c r="F34" s="13"/>
      <c r="G34" s="13"/>
      <c r="H34" s="49" t="s">
        <v>88</v>
      </c>
      <c r="I34" s="14"/>
      <c r="J34" s="15"/>
      <c r="K34" s="16"/>
      <c r="L34" s="9"/>
    </row>
    <row r="87" ht="12.75">
      <c r="A87" s="17">
        <v>4</v>
      </c>
    </row>
  </sheetData>
  <sheetProtection/>
  <protectedRanges>
    <protectedRange sqref="K19:K20" name="Диапазон1_3_1_1_3_11_1_1_3_1_1_2_1_3_4_2"/>
    <protectedRange sqref="K15" name="Диапазон1_3_1_1_3_11_1_1_3_1_1_2_1_3_3_1_1_2_1"/>
    <protectedRange sqref="K11" name="Диапазон1_3_1_1_3_11_1_1_3_1_1_2_1_3_3_1_1_4_1_4"/>
    <protectedRange sqref="K16:K17 K28" name="Диапазон1_3_1_1_3_11_1_1_3_1_1_2_1_3_4_1_5_1"/>
  </protectedRanges>
  <mergeCells count="3">
    <mergeCell ref="A1:L1"/>
    <mergeCell ref="A2:L2"/>
    <mergeCell ref="A3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90" zoomScaleNormal="90" zoomScalePageLayoutView="0" workbookViewId="0" topLeftCell="A2">
      <selection activeCell="K23" sqref="K23"/>
    </sheetView>
  </sheetViews>
  <sheetFormatPr defaultColWidth="9.140625" defaultRowHeight="12.75"/>
  <cols>
    <col min="1" max="1" width="5.57421875" style="50" customWidth="1"/>
    <col min="2" max="2" width="7.57421875" style="50" hidden="1" customWidth="1"/>
    <col min="3" max="3" width="3.421875" style="50" hidden="1" customWidth="1"/>
    <col min="4" max="4" width="23.8515625" style="50" customWidth="1"/>
    <col min="5" max="5" width="8.28125" style="50" customWidth="1"/>
    <col min="6" max="6" width="4.7109375" style="50" customWidth="1"/>
    <col min="7" max="7" width="31.7109375" style="50" customWidth="1"/>
    <col min="8" max="8" width="8.7109375" style="50" customWidth="1"/>
    <col min="9" max="9" width="15.8515625" style="50" customWidth="1"/>
    <col min="10" max="10" width="12.7109375" style="50" hidden="1" customWidth="1"/>
    <col min="11" max="11" width="23.00390625" style="50" customWidth="1"/>
    <col min="12" max="12" width="6.28125" style="151" customWidth="1"/>
    <col min="13" max="13" width="8.7109375" style="152" customWidth="1"/>
    <col min="14" max="14" width="3.8515625" style="50" customWidth="1"/>
    <col min="15" max="15" width="6.421875" style="151" customWidth="1"/>
    <col min="16" max="16" width="8.7109375" style="152" customWidth="1"/>
    <col min="17" max="17" width="3.7109375" style="50" customWidth="1"/>
    <col min="18" max="18" width="6.421875" style="151" customWidth="1"/>
    <col min="19" max="19" width="8.7109375" style="152" customWidth="1"/>
    <col min="20" max="20" width="3.7109375" style="50" customWidth="1"/>
    <col min="21" max="22" width="4.8515625" style="50" customWidth="1"/>
    <col min="23" max="23" width="6.28125" style="50" customWidth="1"/>
    <col min="24" max="24" width="6.7109375" style="50" hidden="1" customWidth="1"/>
    <col min="25" max="25" width="9.7109375" style="152" customWidth="1"/>
    <col min="26" max="26" width="7.140625" style="50" hidden="1" customWidth="1"/>
    <col min="27" max="16384" width="9.140625" style="50" customWidth="1"/>
  </cols>
  <sheetData>
    <row r="1" spans="1:26" s="125" customFormat="1" ht="51.75" customHeight="1">
      <c r="A1" s="242" t="s">
        <v>181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26" s="126" customFormat="1" ht="15.75" customHeight="1">
      <c r="A2" s="243" t="s">
        <v>160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s="127" customFormat="1" ht="15.75" customHeight="1">
      <c r="A3" s="244" t="s">
        <v>161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</row>
    <row r="4" spans="1:26" s="127" customFormat="1" ht="0.7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s="127" customFormat="1" ht="15.75" customHeight="1">
      <c r="A5" s="245" t="s">
        <v>178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</row>
    <row r="6" spans="1:26" ht="18.75" customHeight="1">
      <c r="A6" s="246" t="s">
        <v>193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</row>
    <row r="7" spans="1:26" s="132" customFormat="1" ht="15" customHeight="1">
      <c r="A7" s="20" t="s">
        <v>17</v>
      </c>
      <c r="B7" s="129"/>
      <c r="C7" s="130"/>
      <c r="D7" s="130"/>
      <c r="E7" s="130"/>
      <c r="F7" s="130"/>
      <c r="G7" s="130"/>
      <c r="H7" s="130"/>
      <c r="I7" s="131"/>
      <c r="J7" s="131"/>
      <c r="V7" s="247" t="s">
        <v>179</v>
      </c>
      <c r="W7" s="247"/>
      <c r="X7" s="247"/>
      <c r="Y7" s="247"/>
      <c r="Z7" s="247"/>
    </row>
    <row r="8" spans="1:26" s="134" customFormat="1" ht="19.5" customHeight="1">
      <c r="A8" s="233" t="s">
        <v>162</v>
      </c>
      <c r="B8" s="234" t="s">
        <v>3</v>
      </c>
      <c r="C8" s="237" t="s">
        <v>163</v>
      </c>
      <c r="D8" s="229" t="s">
        <v>164</v>
      </c>
      <c r="E8" s="229" t="s">
        <v>6</v>
      </c>
      <c r="F8" s="233" t="s">
        <v>7</v>
      </c>
      <c r="G8" s="229" t="s">
        <v>165</v>
      </c>
      <c r="H8" s="229" t="s">
        <v>6</v>
      </c>
      <c r="I8" s="229" t="s">
        <v>9</v>
      </c>
      <c r="J8" s="133"/>
      <c r="K8" s="229" t="s">
        <v>11</v>
      </c>
      <c r="L8" s="230" t="s">
        <v>166</v>
      </c>
      <c r="M8" s="230"/>
      <c r="N8" s="230"/>
      <c r="O8" s="230" t="s">
        <v>167</v>
      </c>
      <c r="P8" s="230"/>
      <c r="Q8" s="230"/>
      <c r="R8" s="230" t="s">
        <v>168</v>
      </c>
      <c r="S8" s="230"/>
      <c r="T8" s="230"/>
      <c r="U8" s="231" t="s">
        <v>169</v>
      </c>
      <c r="V8" s="237" t="s">
        <v>170</v>
      </c>
      <c r="W8" s="233" t="s">
        <v>171</v>
      </c>
      <c r="X8" s="234" t="s">
        <v>172</v>
      </c>
      <c r="Y8" s="235" t="s">
        <v>173</v>
      </c>
      <c r="Z8" s="236" t="s">
        <v>174</v>
      </c>
    </row>
    <row r="9" spans="1:26" s="134" customFormat="1" ht="39.75" customHeight="1">
      <c r="A9" s="233"/>
      <c r="B9" s="234"/>
      <c r="C9" s="238"/>
      <c r="D9" s="229"/>
      <c r="E9" s="229"/>
      <c r="F9" s="233"/>
      <c r="G9" s="229"/>
      <c r="H9" s="229"/>
      <c r="I9" s="229"/>
      <c r="J9" s="133"/>
      <c r="K9" s="229"/>
      <c r="L9" s="135" t="s">
        <v>175</v>
      </c>
      <c r="M9" s="136" t="s">
        <v>176</v>
      </c>
      <c r="N9" s="137" t="s">
        <v>162</v>
      </c>
      <c r="O9" s="135" t="s">
        <v>175</v>
      </c>
      <c r="P9" s="136" t="s">
        <v>176</v>
      </c>
      <c r="Q9" s="137" t="s">
        <v>162</v>
      </c>
      <c r="R9" s="135" t="s">
        <v>175</v>
      </c>
      <c r="S9" s="136" t="s">
        <v>176</v>
      </c>
      <c r="T9" s="137" t="s">
        <v>162</v>
      </c>
      <c r="U9" s="232"/>
      <c r="V9" s="238"/>
      <c r="W9" s="233"/>
      <c r="X9" s="234"/>
      <c r="Y9" s="235"/>
      <c r="Z9" s="236"/>
    </row>
    <row r="10" spans="1:26" s="139" customFormat="1" ht="24.75" customHeight="1">
      <c r="A10" s="226" t="s">
        <v>177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  <c r="Z10" s="138"/>
    </row>
    <row r="11" spans="1:26" s="139" customFormat="1" ht="39.75" customHeight="1">
      <c r="A11" s="140">
        <v>1</v>
      </c>
      <c r="B11" s="141"/>
      <c r="C11" s="142"/>
      <c r="D11" s="33" t="s">
        <v>70</v>
      </c>
      <c r="E11" s="44" t="s">
        <v>71</v>
      </c>
      <c r="F11" s="78" t="s">
        <v>23</v>
      </c>
      <c r="G11" s="43" t="s">
        <v>43</v>
      </c>
      <c r="H11" s="79" t="s">
        <v>44</v>
      </c>
      <c r="I11" s="89" t="s">
        <v>21</v>
      </c>
      <c r="J11" s="90" t="s">
        <v>46</v>
      </c>
      <c r="K11" s="84" t="s">
        <v>39</v>
      </c>
      <c r="L11" s="143">
        <v>118</v>
      </c>
      <c r="M11" s="144">
        <f>L11/1.7-IF($U11=1,0.5,)</f>
        <v>69.41176470588235</v>
      </c>
      <c r="N11" s="145">
        <f>RANK(M11,M$11:M$14,0)</f>
        <v>4</v>
      </c>
      <c r="O11" s="143">
        <v>118</v>
      </c>
      <c r="P11" s="144">
        <f>O11/1.7-IF($U11=1,0.5,)</f>
        <v>69.41176470588235</v>
      </c>
      <c r="Q11" s="145">
        <f>RANK(P11,P$11:P$14,0)</f>
        <v>1</v>
      </c>
      <c r="R11" s="143">
        <v>116</v>
      </c>
      <c r="S11" s="144">
        <f>R11/1.7-IF($U11=1,0.5,)</f>
        <v>68.23529411764706</v>
      </c>
      <c r="T11" s="145">
        <f>RANK(S11,S$11:S$14,0)</f>
        <v>2</v>
      </c>
      <c r="U11" s="145"/>
      <c r="V11" s="145"/>
      <c r="W11" s="143">
        <f>L11+O11+R11</f>
        <v>352</v>
      </c>
      <c r="X11" s="146"/>
      <c r="Y11" s="144">
        <f>ROUND(SUM(M11,P11,S11)/3,3)</f>
        <v>69.02</v>
      </c>
      <c r="Z11" s="138"/>
    </row>
    <row r="12" spans="1:26" s="139" customFormat="1" ht="34.5" customHeight="1">
      <c r="A12" s="140">
        <v>2</v>
      </c>
      <c r="B12" s="141"/>
      <c r="C12" s="142"/>
      <c r="D12" s="33" t="s">
        <v>45</v>
      </c>
      <c r="E12" s="34" t="s">
        <v>86</v>
      </c>
      <c r="F12" s="46" t="s">
        <v>23</v>
      </c>
      <c r="G12" s="64" t="s">
        <v>54</v>
      </c>
      <c r="H12" s="91" t="s">
        <v>64</v>
      </c>
      <c r="I12" s="80" t="s">
        <v>47</v>
      </c>
      <c r="J12" s="54" t="s">
        <v>36</v>
      </c>
      <c r="K12" s="24" t="s">
        <v>19</v>
      </c>
      <c r="L12" s="143">
        <v>122</v>
      </c>
      <c r="M12" s="144">
        <f>L12/1.7-IF($U12=1,0.5,)</f>
        <v>71.76470588235294</v>
      </c>
      <c r="N12" s="145">
        <f>RANK(M12,M$11:M$14,0)</f>
        <v>1</v>
      </c>
      <c r="O12" s="143">
        <v>113</v>
      </c>
      <c r="P12" s="144">
        <f>O12/1.7-IF($U12=1,0.5,)</f>
        <v>66.47058823529412</v>
      </c>
      <c r="Q12" s="145">
        <f>RANK(P12,P$11:P$14,0)</f>
        <v>3</v>
      </c>
      <c r="R12" s="143">
        <v>115.5</v>
      </c>
      <c r="S12" s="144">
        <f>R12/1.7-IF($U12=1,0.5,)</f>
        <v>67.94117647058823</v>
      </c>
      <c r="T12" s="145">
        <f>RANK(S12,S$11:S$14,0)</f>
        <v>3</v>
      </c>
      <c r="U12" s="145"/>
      <c r="V12" s="145"/>
      <c r="W12" s="143">
        <f>L12+O12+R12</f>
        <v>350.5</v>
      </c>
      <c r="X12" s="146"/>
      <c r="Y12" s="144">
        <f>ROUND(SUM(M12,P12,S12)/3,3)</f>
        <v>68.725</v>
      </c>
      <c r="Z12" s="138"/>
    </row>
    <row r="13" spans="1:26" s="139" customFormat="1" ht="34.5" customHeight="1">
      <c r="A13" s="140">
        <v>3</v>
      </c>
      <c r="B13" s="141"/>
      <c r="C13" s="142"/>
      <c r="D13" s="99" t="s">
        <v>80</v>
      </c>
      <c r="E13" s="32" t="s">
        <v>81</v>
      </c>
      <c r="F13" s="86" t="s">
        <v>23</v>
      </c>
      <c r="G13" s="82" t="s">
        <v>82</v>
      </c>
      <c r="H13" s="83" t="s">
        <v>83</v>
      </c>
      <c r="I13" s="42" t="s">
        <v>21</v>
      </c>
      <c r="J13" s="77" t="s">
        <v>46</v>
      </c>
      <c r="K13" s="81" t="s">
        <v>19</v>
      </c>
      <c r="L13" s="143">
        <v>119.5</v>
      </c>
      <c r="M13" s="144">
        <f>L13/1.7-IF($U13=1,0.5,)</f>
        <v>70.29411764705883</v>
      </c>
      <c r="N13" s="145">
        <f>RANK(M13,M$11:M$14,0)</f>
        <v>2</v>
      </c>
      <c r="O13" s="143">
        <v>118</v>
      </c>
      <c r="P13" s="144">
        <f>O13/1.7-IF($U13=1,0.5,)</f>
        <v>69.41176470588235</v>
      </c>
      <c r="Q13" s="145">
        <f>RANK(P13,P$11:P$14,0)</f>
        <v>1</v>
      </c>
      <c r="R13" s="143">
        <v>112.5</v>
      </c>
      <c r="S13" s="144">
        <f>R13/1.7-IF($U13=1,0.5,)</f>
        <v>66.17647058823529</v>
      </c>
      <c r="T13" s="145">
        <f>RANK(S13,S$11:S$14,0)</f>
        <v>4</v>
      </c>
      <c r="U13" s="145"/>
      <c r="V13" s="145"/>
      <c r="W13" s="143">
        <f>L13+O13+R13</f>
        <v>350</v>
      </c>
      <c r="X13" s="146"/>
      <c r="Y13" s="144">
        <f>ROUND(SUM(M13,P13,S13)/3,3)</f>
        <v>68.627</v>
      </c>
      <c r="Z13" s="138"/>
    </row>
    <row r="14" spans="1:26" s="139" customFormat="1" ht="34.5" customHeight="1">
      <c r="A14" s="140">
        <v>4</v>
      </c>
      <c r="B14" s="141"/>
      <c r="C14" s="142"/>
      <c r="D14" s="33" t="s">
        <v>45</v>
      </c>
      <c r="E14" s="34" t="s">
        <v>86</v>
      </c>
      <c r="F14" s="46" t="s">
        <v>23</v>
      </c>
      <c r="G14" s="88" t="s">
        <v>206</v>
      </c>
      <c r="H14" s="91" t="s">
        <v>102</v>
      </c>
      <c r="I14" s="80" t="s">
        <v>103</v>
      </c>
      <c r="J14" s="90" t="s">
        <v>36</v>
      </c>
      <c r="K14" s="81" t="s">
        <v>19</v>
      </c>
      <c r="L14" s="143">
        <v>119.5</v>
      </c>
      <c r="M14" s="144">
        <f>L14/1.7-IF($U14=1,0.5,)</f>
        <v>70.29411764705883</v>
      </c>
      <c r="N14" s="145">
        <f>RANK(M14,M$11:M$14,0)</f>
        <v>2</v>
      </c>
      <c r="O14" s="143">
        <v>112</v>
      </c>
      <c r="P14" s="144">
        <f>O14/1.7-IF($U14=1,0.5,)</f>
        <v>65.88235294117648</v>
      </c>
      <c r="Q14" s="145">
        <f>RANK(P14,P$11:P$14,0)</f>
        <v>4</v>
      </c>
      <c r="R14" s="143">
        <v>118</v>
      </c>
      <c r="S14" s="144">
        <f>R14/1.7-IF($U14=1,0.5,)</f>
        <v>69.41176470588235</v>
      </c>
      <c r="T14" s="145">
        <f>RANK(S14,S$11:S$14,0)</f>
        <v>1</v>
      </c>
      <c r="U14" s="145"/>
      <c r="V14" s="145"/>
      <c r="W14" s="143">
        <f>L14+O14+R14</f>
        <v>349.5</v>
      </c>
      <c r="X14" s="146"/>
      <c r="Y14" s="144">
        <f>ROUND(SUM(M14,P14,S14)/3,3)</f>
        <v>68.529</v>
      </c>
      <c r="Z14" s="138"/>
    </row>
    <row r="15" spans="1:26" s="139" customFormat="1" ht="34.5" customHeight="1">
      <c r="A15" s="239" t="s">
        <v>182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1"/>
      <c r="Z15" s="138"/>
    </row>
    <row r="16" spans="1:26" s="139" customFormat="1" ht="34.5" customHeight="1">
      <c r="A16" s="140">
        <v>1</v>
      </c>
      <c r="B16" s="141"/>
      <c r="C16" s="142"/>
      <c r="D16" s="37" t="s">
        <v>56</v>
      </c>
      <c r="E16" s="48" t="s">
        <v>57</v>
      </c>
      <c r="F16" s="57" t="s">
        <v>23</v>
      </c>
      <c r="G16" s="43" t="s">
        <v>74</v>
      </c>
      <c r="H16" s="58" t="s">
        <v>58</v>
      </c>
      <c r="I16" s="59" t="s">
        <v>59</v>
      </c>
      <c r="J16" s="90" t="s">
        <v>36</v>
      </c>
      <c r="K16" s="24" t="s">
        <v>19</v>
      </c>
      <c r="L16" s="143">
        <v>119</v>
      </c>
      <c r="M16" s="144">
        <f>L16/1.7-IF($U16=1,0.5,)</f>
        <v>70</v>
      </c>
      <c r="N16" s="145">
        <f>RANK(M16,M$16:M$20,0)</f>
        <v>1</v>
      </c>
      <c r="O16" s="143">
        <v>118</v>
      </c>
      <c r="P16" s="144">
        <f>O16/1.7-IF($U16=1,0.5,)</f>
        <v>69.41176470588235</v>
      </c>
      <c r="Q16" s="145">
        <f>RANK(P16,P$16:P$20,0)</f>
        <v>1</v>
      </c>
      <c r="R16" s="143">
        <v>115</v>
      </c>
      <c r="S16" s="144">
        <f>R16/1.7-IF($U16=1,0.5,)</f>
        <v>67.64705882352942</v>
      </c>
      <c r="T16" s="145">
        <f>RANK(S16,S$16:S$20,0)</f>
        <v>2</v>
      </c>
      <c r="U16" s="145"/>
      <c r="V16" s="145"/>
      <c r="W16" s="143">
        <f>L16+O16+R16</f>
        <v>352</v>
      </c>
      <c r="X16" s="146"/>
      <c r="Y16" s="144">
        <f>ROUND(SUM(M16,P16,S16)/3,3)</f>
        <v>69.02</v>
      </c>
      <c r="Z16" s="138"/>
    </row>
    <row r="17" spans="1:26" s="139" customFormat="1" ht="42.75" customHeight="1">
      <c r="A17" s="140">
        <v>2</v>
      </c>
      <c r="B17" s="141"/>
      <c r="C17" s="142"/>
      <c r="D17" s="37" t="s">
        <v>30</v>
      </c>
      <c r="E17" s="69" t="s">
        <v>60</v>
      </c>
      <c r="F17" s="73" t="s">
        <v>18</v>
      </c>
      <c r="G17" s="55" t="s">
        <v>53</v>
      </c>
      <c r="H17" s="111" t="s">
        <v>49</v>
      </c>
      <c r="I17" s="31" t="s">
        <v>21</v>
      </c>
      <c r="J17" s="54" t="s">
        <v>22</v>
      </c>
      <c r="K17" s="31" t="s">
        <v>17</v>
      </c>
      <c r="L17" s="143">
        <v>118.5</v>
      </c>
      <c r="M17" s="144">
        <f>L17/1.7-IF($U17=1,0.5,)</f>
        <v>69.70588235294117</v>
      </c>
      <c r="N17" s="145">
        <f>RANK(M17,M$16:M$20,0)</f>
        <v>2</v>
      </c>
      <c r="O17" s="143">
        <v>115</v>
      </c>
      <c r="P17" s="144">
        <f>O17/1.7-IF($U17=1,0.5,)</f>
        <v>67.64705882352942</v>
      </c>
      <c r="Q17" s="145">
        <f>RANK(P17,P$16:P$20,0)</f>
        <v>2</v>
      </c>
      <c r="R17" s="143">
        <v>117.5</v>
      </c>
      <c r="S17" s="144">
        <f>R17/1.7-IF($U17=1,0.5,)</f>
        <v>69.11764705882354</v>
      </c>
      <c r="T17" s="145">
        <f>RANK(S17,S$16:S$20,0)</f>
        <v>1</v>
      </c>
      <c r="U17" s="145"/>
      <c r="V17" s="145"/>
      <c r="W17" s="143">
        <f>L17+O17+R17</f>
        <v>351</v>
      </c>
      <c r="X17" s="146"/>
      <c r="Y17" s="144">
        <f>ROUND(SUM(M17,P17,S17)/3,3)</f>
        <v>68.824</v>
      </c>
      <c r="Z17" s="138"/>
    </row>
    <row r="18" spans="1:26" s="139" customFormat="1" ht="34.5" customHeight="1">
      <c r="A18" s="140">
        <v>3</v>
      </c>
      <c r="B18" s="141"/>
      <c r="C18" s="142"/>
      <c r="D18" s="33" t="s">
        <v>27</v>
      </c>
      <c r="E18" s="69" t="s">
        <v>63</v>
      </c>
      <c r="F18" s="73" t="s">
        <v>18</v>
      </c>
      <c r="G18" s="88" t="s">
        <v>28</v>
      </c>
      <c r="H18" s="58" t="s">
        <v>29</v>
      </c>
      <c r="I18" s="36" t="s">
        <v>35</v>
      </c>
      <c r="J18" s="23" t="s">
        <v>22</v>
      </c>
      <c r="K18" s="24" t="s">
        <v>19</v>
      </c>
      <c r="L18" s="143">
        <v>116</v>
      </c>
      <c r="M18" s="144">
        <f>L18/1.7-IF($U18=1,0.5,)</f>
        <v>68.23529411764706</v>
      </c>
      <c r="N18" s="145">
        <f>RANK(M18,M$16:M$20,0)</f>
        <v>3</v>
      </c>
      <c r="O18" s="143">
        <v>113</v>
      </c>
      <c r="P18" s="144">
        <f>O18/1.7-IF($U18=1,0.5,)</f>
        <v>66.47058823529412</v>
      </c>
      <c r="Q18" s="145">
        <f>RANK(P18,P$16:P$20,0)</f>
        <v>3</v>
      </c>
      <c r="R18" s="143">
        <v>112.5</v>
      </c>
      <c r="S18" s="144">
        <f>R18/1.7-IF($U18=1,0.5,)</f>
        <v>66.17647058823529</v>
      </c>
      <c r="T18" s="145">
        <f>RANK(S18,S$16:S$20,0)</f>
        <v>3</v>
      </c>
      <c r="U18" s="145"/>
      <c r="V18" s="145"/>
      <c r="W18" s="143">
        <f>L18+O18+R18</f>
        <v>341.5</v>
      </c>
      <c r="X18" s="146"/>
      <c r="Y18" s="144">
        <f>ROUND(SUM(M18,P18,S18)/3,3)</f>
        <v>66.961</v>
      </c>
      <c r="Z18" s="138"/>
    </row>
    <row r="19" spans="1:26" s="139" customFormat="1" ht="34.5" customHeight="1">
      <c r="A19" s="140">
        <v>4</v>
      </c>
      <c r="B19" s="141"/>
      <c r="C19" s="142"/>
      <c r="D19" s="103" t="s">
        <v>97</v>
      </c>
      <c r="E19" s="60" t="s">
        <v>98</v>
      </c>
      <c r="F19" s="104" t="s">
        <v>23</v>
      </c>
      <c r="G19" s="26" t="s">
        <v>99</v>
      </c>
      <c r="H19" s="67" t="s">
        <v>100</v>
      </c>
      <c r="I19" s="110" t="s">
        <v>101</v>
      </c>
      <c r="J19" s="102" t="s">
        <v>22</v>
      </c>
      <c r="K19" s="66" t="s">
        <v>19</v>
      </c>
      <c r="L19" s="143">
        <v>115</v>
      </c>
      <c r="M19" s="144">
        <f>L19/1.7-IF($U19=1,0.5,)</f>
        <v>67.64705882352942</v>
      </c>
      <c r="N19" s="145">
        <f>RANK(M19,M$16:M$20,0)</f>
        <v>4</v>
      </c>
      <c r="O19" s="143">
        <v>112.5</v>
      </c>
      <c r="P19" s="144">
        <f>O19/1.7-IF($U19=1,0.5,)</f>
        <v>66.17647058823529</v>
      </c>
      <c r="Q19" s="145">
        <f>RANK(P19,P$16:P$20,0)</f>
        <v>4</v>
      </c>
      <c r="R19" s="143">
        <v>111</v>
      </c>
      <c r="S19" s="144">
        <f>R19/1.7-IF($U19=1,0.5,)</f>
        <v>65.29411764705883</v>
      </c>
      <c r="T19" s="145">
        <f>RANK(S19,S$16:S$20,0)</f>
        <v>4</v>
      </c>
      <c r="U19" s="145"/>
      <c r="V19" s="145"/>
      <c r="W19" s="143">
        <f>L19+O19+R19</f>
        <v>338.5</v>
      </c>
      <c r="X19" s="146"/>
      <c r="Y19" s="144">
        <f>ROUND(SUM(M19,P19,S19)/3,3)</f>
        <v>66.373</v>
      </c>
      <c r="Z19" s="138"/>
    </row>
    <row r="20" spans="1:26" s="139" customFormat="1" ht="34.5" customHeight="1">
      <c r="A20" s="140">
        <v>5</v>
      </c>
      <c r="B20" s="141"/>
      <c r="C20" s="142"/>
      <c r="D20" s="37" t="s">
        <v>77</v>
      </c>
      <c r="E20" s="32" t="s">
        <v>78</v>
      </c>
      <c r="F20" s="57" t="s">
        <v>23</v>
      </c>
      <c r="G20" s="116" t="s">
        <v>153</v>
      </c>
      <c r="H20" s="117" t="s">
        <v>154</v>
      </c>
      <c r="I20" s="118" t="s">
        <v>21</v>
      </c>
      <c r="J20" s="101" t="s">
        <v>75</v>
      </c>
      <c r="K20" s="66" t="s">
        <v>19</v>
      </c>
      <c r="L20" s="143">
        <v>111</v>
      </c>
      <c r="M20" s="144">
        <f>L20/1.7-IF($U20=1,0.5,)</f>
        <v>65.29411764705883</v>
      </c>
      <c r="N20" s="145">
        <f>RANK(M20,M$16:M$20,0)</f>
        <v>5</v>
      </c>
      <c r="O20" s="143">
        <v>111.5</v>
      </c>
      <c r="P20" s="144">
        <f>O20/1.7-IF($U20=1,0.5,)</f>
        <v>65.58823529411765</v>
      </c>
      <c r="Q20" s="145">
        <f>RANK(P20,P$16:P$20,0)</f>
        <v>5</v>
      </c>
      <c r="R20" s="143">
        <v>111</v>
      </c>
      <c r="S20" s="144">
        <f>R20/1.7-IF($U20=1,0.5,)</f>
        <v>65.29411764705883</v>
      </c>
      <c r="T20" s="145">
        <f>RANK(S20,S$16:S$20,0)</f>
        <v>4</v>
      </c>
      <c r="U20" s="145"/>
      <c r="V20" s="145"/>
      <c r="W20" s="143">
        <f>L20+O20+R20</f>
        <v>333.5</v>
      </c>
      <c r="X20" s="146"/>
      <c r="Y20" s="144">
        <f>ROUND(SUM(M20,P20,S20)/3,3)</f>
        <v>65.392</v>
      </c>
      <c r="Z20" s="148"/>
    </row>
    <row r="21" spans="1:26" s="139" customFormat="1" ht="34.5" customHeight="1">
      <c r="A21" s="153"/>
      <c r="B21" s="208"/>
      <c r="C21" s="209"/>
      <c r="D21" s="210"/>
      <c r="E21" s="211"/>
      <c r="F21" s="212"/>
      <c r="G21" s="213"/>
      <c r="H21" s="214"/>
      <c r="I21" s="215"/>
      <c r="J21" s="216"/>
      <c r="K21" s="217"/>
      <c r="L21" s="218"/>
      <c r="M21" s="219"/>
      <c r="N21" s="220"/>
      <c r="O21" s="218"/>
      <c r="P21" s="219"/>
      <c r="Q21" s="220"/>
      <c r="R21" s="218"/>
      <c r="S21" s="219"/>
      <c r="T21" s="220"/>
      <c r="U21" s="220"/>
      <c r="V21" s="220"/>
      <c r="W21" s="218"/>
      <c r="X21" s="221"/>
      <c r="Y21" s="219"/>
      <c r="Z21" s="148"/>
    </row>
    <row r="22" spans="1:26" ht="26.25" customHeight="1">
      <c r="A22" s="51"/>
      <c r="B22" s="51"/>
      <c r="C22" s="51"/>
      <c r="D22" s="51" t="s">
        <v>15</v>
      </c>
      <c r="E22" s="51"/>
      <c r="F22" s="51"/>
      <c r="G22" s="51"/>
      <c r="H22" s="51"/>
      <c r="J22" s="51"/>
      <c r="K22" s="49" t="s">
        <v>87</v>
      </c>
      <c r="L22" s="53"/>
      <c r="M22" s="51"/>
      <c r="N22" s="51"/>
      <c r="O22" s="149"/>
      <c r="P22" s="150"/>
      <c r="Q22" s="51"/>
      <c r="R22" s="149"/>
      <c r="S22" s="150"/>
      <c r="T22" s="51"/>
      <c r="U22" s="51"/>
      <c r="V22" s="51"/>
      <c r="W22" s="51"/>
      <c r="X22" s="51"/>
      <c r="Y22" s="150"/>
      <c r="Z22" s="51"/>
    </row>
    <row r="23" spans="1:26" ht="27.75" customHeight="1">
      <c r="A23" s="51"/>
      <c r="B23" s="51"/>
      <c r="C23" s="51"/>
      <c r="D23" s="51" t="s">
        <v>51</v>
      </c>
      <c r="E23" s="51"/>
      <c r="F23" s="51"/>
      <c r="G23" s="51"/>
      <c r="H23" s="51"/>
      <c r="J23" s="51"/>
      <c r="K23" s="51" t="s">
        <v>192</v>
      </c>
      <c r="L23" s="53"/>
      <c r="M23" s="51"/>
      <c r="N23" s="51"/>
      <c r="O23" s="149"/>
      <c r="P23" s="150"/>
      <c r="Q23" s="51"/>
      <c r="R23" s="149"/>
      <c r="S23" s="150"/>
      <c r="T23" s="51"/>
      <c r="U23" s="51"/>
      <c r="V23" s="51"/>
      <c r="W23" s="51"/>
      <c r="X23" s="51"/>
      <c r="Y23" s="150"/>
      <c r="Z23" s="51"/>
    </row>
    <row r="24" spans="1:26" ht="27.75" customHeight="1">
      <c r="A24" s="51"/>
      <c r="B24" s="51"/>
      <c r="C24" s="51"/>
      <c r="D24" s="51" t="s">
        <v>16</v>
      </c>
      <c r="E24" s="51"/>
      <c r="F24" s="51"/>
      <c r="G24" s="51"/>
      <c r="H24" s="51"/>
      <c r="J24" s="51"/>
      <c r="K24" s="49" t="s">
        <v>88</v>
      </c>
      <c r="L24" s="53"/>
      <c r="M24" s="50"/>
      <c r="O24" s="149"/>
      <c r="P24" s="150"/>
      <c r="Q24" s="51"/>
      <c r="R24" s="149"/>
      <c r="S24" s="150"/>
      <c r="T24" s="51"/>
      <c r="U24" s="51"/>
      <c r="V24" s="51"/>
      <c r="W24" s="51"/>
      <c r="X24" s="51"/>
      <c r="Y24" s="150"/>
      <c r="Z24" s="51"/>
    </row>
    <row r="25" spans="12:13" ht="12.75">
      <c r="L25" s="53"/>
      <c r="M25" s="51"/>
    </row>
    <row r="26" spans="11:13" ht="12.75">
      <c r="K26" s="51"/>
      <c r="L26" s="53"/>
      <c r="M26" s="51"/>
    </row>
  </sheetData>
  <sheetProtection/>
  <protectedRanges>
    <protectedRange sqref="K16" name="Диапазон1_3_1_1_3_11_1_1_3_1_1_2_1_3_4_2_3"/>
    <protectedRange sqref="K11" name="Диапазон1_3_1_1_3_11_1_1_3_1_1_2_1_3_4_1_5_1_1"/>
  </protectedRanges>
  <mergeCells count="28">
    <mergeCell ref="A15:Y15"/>
    <mergeCell ref="I8:I9"/>
    <mergeCell ref="A1:Z1"/>
    <mergeCell ref="A2:Z2"/>
    <mergeCell ref="A3:Z3"/>
    <mergeCell ref="A4:Z4"/>
    <mergeCell ref="A5:Z5"/>
    <mergeCell ref="A6:Z6"/>
    <mergeCell ref="V8:V9"/>
    <mergeCell ref="V7:Z7"/>
    <mergeCell ref="Y8:Y9"/>
    <mergeCell ref="Z8:Z9"/>
    <mergeCell ref="A8:A9"/>
    <mergeCell ref="B8:B9"/>
    <mergeCell ref="C8:C9"/>
    <mergeCell ref="D8:D9"/>
    <mergeCell ref="E8:E9"/>
    <mergeCell ref="F8:F9"/>
    <mergeCell ref="A10:Y10"/>
    <mergeCell ref="K8:K9"/>
    <mergeCell ref="L8:N8"/>
    <mergeCell ref="O8:Q8"/>
    <mergeCell ref="R8:T8"/>
    <mergeCell ref="U8:U9"/>
    <mergeCell ref="G8:G9"/>
    <mergeCell ref="H8:H9"/>
    <mergeCell ref="W8:W9"/>
    <mergeCell ref="X8:X9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="90" zoomScaleNormal="90" zoomScalePageLayoutView="0" workbookViewId="0" topLeftCell="A1">
      <selection activeCell="A12" sqref="A12"/>
    </sheetView>
  </sheetViews>
  <sheetFormatPr defaultColWidth="9.140625" defaultRowHeight="12.75"/>
  <cols>
    <col min="1" max="1" width="4.7109375" style="164" customWidth="1"/>
    <col min="2" max="2" width="6.7109375" style="164" hidden="1" customWidth="1"/>
    <col min="3" max="3" width="4.7109375" style="164" hidden="1" customWidth="1"/>
    <col min="4" max="4" width="17.140625" style="164" customWidth="1"/>
    <col min="5" max="5" width="8.421875" style="164" customWidth="1"/>
    <col min="6" max="6" width="4.7109375" style="164" customWidth="1"/>
    <col min="7" max="7" width="29.421875" style="164" customWidth="1"/>
    <col min="8" max="8" width="8.57421875" style="164" customWidth="1"/>
    <col min="9" max="9" width="16.57421875" style="164" customWidth="1"/>
    <col min="10" max="10" width="12.7109375" style="164" hidden="1" customWidth="1"/>
    <col min="11" max="11" width="22.7109375" style="164" customWidth="1"/>
    <col min="12" max="12" width="6.7109375" style="169" customWidth="1"/>
    <col min="13" max="13" width="8.7109375" style="170" customWidth="1"/>
    <col min="14" max="14" width="3.7109375" style="164" customWidth="1"/>
    <col min="15" max="15" width="6.421875" style="169" customWidth="1"/>
    <col min="16" max="16" width="8.7109375" style="170" customWidth="1"/>
    <col min="17" max="17" width="3.7109375" style="164" customWidth="1"/>
    <col min="18" max="18" width="6.140625" style="169" customWidth="1"/>
    <col min="19" max="19" width="8.7109375" style="170" customWidth="1"/>
    <col min="20" max="20" width="3.7109375" style="164" customWidth="1"/>
    <col min="21" max="22" width="4.8515625" style="164" customWidth="1"/>
    <col min="23" max="23" width="6.421875" style="164" customWidth="1"/>
    <col min="24" max="24" width="6.7109375" style="164" hidden="1" customWidth="1"/>
    <col min="25" max="25" width="9.7109375" style="170" customWidth="1"/>
    <col min="26" max="26" width="6.7109375" style="164" hidden="1" customWidth="1"/>
    <col min="27" max="16384" width="9.140625" style="164" customWidth="1"/>
  </cols>
  <sheetData>
    <row r="1" spans="1:26" s="125" customFormat="1" ht="58.5" customHeight="1">
      <c r="A1" s="242" t="s">
        <v>181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26" s="126" customFormat="1" ht="15.75" customHeight="1">
      <c r="A2" s="243" t="s">
        <v>160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s="127" customFormat="1" ht="15.75" customHeight="1">
      <c r="A3" s="244" t="s">
        <v>161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</row>
    <row r="4" spans="1:26" s="127" customFormat="1" ht="15.75" customHeight="1">
      <c r="A4" s="245" t="s">
        <v>183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</row>
    <row r="5" spans="1:26" s="127" customFormat="1" ht="15.75" customHeight="1">
      <c r="A5" s="254" t="s">
        <v>182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153"/>
    </row>
    <row r="6" spans="1:26" s="50" customFormat="1" ht="18.75" customHeight="1">
      <c r="A6" s="246" t="s">
        <v>194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</row>
    <row r="7" spans="1:26" s="132" customFormat="1" ht="15" customHeight="1">
      <c r="A7" s="20" t="s">
        <v>17</v>
      </c>
      <c r="B7" s="129"/>
      <c r="C7" s="130"/>
      <c r="D7" s="130"/>
      <c r="E7" s="130"/>
      <c r="F7" s="130"/>
      <c r="G7" s="130"/>
      <c r="H7" s="130"/>
      <c r="I7" s="131"/>
      <c r="J7" s="131"/>
      <c r="V7" s="247" t="s">
        <v>179</v>
      </c>
      <c r="W7" s="247"/>
      <c r="X7" s="247"/>
      <c r="Y7" s="247"/>
      <c r="Z7" s="247"/>
    </row>
    <row r="8" spans="1:26" s="156" customFormat="1" ht="48.75" customHeight="1">
      <c r="A8" s="248" t="s">
        <v>162</v>
      </c>
      <c r="B8" s="249" t="s">
        <v>4</v>
      </c>
      <c r="C8" s="249" t="s">
        <v>163</v>
      </c>
      <c r="D8" s="252" t="s">
        <v>164</v>
      </c>
      <c r="E8" s="252" t="s">
        <v>6</v>
      </c>
      <c r="F8" s="248" t="s">
        <v>7</v>
      </c>
      <c r="G8" s="252" t="s">
        <v>165</v>
      </c>
      <c r="H8" s="252" t="s">
        <v>6</v>
      </c>
      <c r="I8" s="252" t="s">
        <v>9</v>
      </c>
      <c r="J8" s="155"/>
      <c r="K8" s="252" t="s">
        <v>11</v>
      </c>
      <c r="L8" s="253" t="s">
        <v>166</v>
      </c>
      <c r="M8" s="253"/>
      <c r="N8" s="253"/>
      <c r="O8" s="253" t="s">
        <v>167</v>
      </c>
      <c r="P8" s="253"/>
      <c r="Q8" s="253"/>
      <c r="R8" s="253" t="s">
        <v>168</v>
      </c>
      <c r="S8" s="253"/>
      <c r="T8" s="253"/>
      <c r="U8" s="249" t="s">
        <v>169</v>
      </c>
      <c r="V8" s="249" t="s">
        <v>170</v>
      </c>
      <c r="W8" s="248" t="s">
        <v>171</v>
      </c>
      <c r="X8" s="249" t="s">
        <v>172</v>
      </c>
      <c r="Y8" s="250" t="s">
        <v>173</v>
      </c>
      <c r="Z8" s="251" t="s">
        <v>174</v>
      </c>
    </row>
    <row r="9" spans="1:26" s="156" customFormat="1" ht="39.75" customHeight="1">
      <c r="A9" s="248"/>
      <c r="B9" s="249"/>
      <c r="C9" s="249"/>
      <c r="D9" s="252"/>
      <c r="E9" s="252"/>
      <c r="F9" s="248"/>
      <c r="G9" s="252"/>
      <c r="H9" s="252"/>
      <c r="I9" s="252"/>
      <c r="J9" s="155"/>
      <c r="K9" s="252"/>
      <c r="L9" s="157" t="s">
        <v>175</v>
      </c>
      <c r="M9" s="158" t="s">
        <v>176</v>
      </c>
      <c r="N9" s="159" t="s">
        <v>162</v>
      </c>
      <c r="O9" s="157" t="s">
        <v>175</v>
      </c>
      <c r="P9" s="158" t="s">
        <v>176</v>
      </c>
      <c r="Q9" s="159" t="s">
        <v>162</v>
      </c>
      <c r="R9" s="157" t="s">
        <v>175</v>
      </c>
      <c r="S9" s="158" t="s">
        <v>176</v>
      </c>
      <c r="T9" s="159" t="s">
        <v>162</v>
      </c>
      <c r="U9" s="249"/>
      <c r="V9" s="249"/>
      <c r="W9" s="248"/>
      <c r="X9" s="249"/>
      <c r="Y9" s="250"/>
      <c r="Z9" s="251"/>
    </row>
    <row r="10" spans="1:26" s="163" customFormat="1" ht="36.75" customHeight="1">
      <c r="A10" s="160">
        <v>1</v>
      </c>
      <c r="B10" s="161"/>
      <c r="C10" s="142"/>
      <c r="D10" s="37" t="s">
        <v>30</v>
      </c>
      <c r="E10" s="69" t="s">
        <v>60</v>
      </c>
      <c r="F10" s="73" t="s">
        <v>18</v>
      </c>
      <c r="G10" s="38" t="s">
        <v>31</v>
      </c>
      <c r="H10" s="39" t="s">
        <v>32</v>
      </c>
      <c r="I10" s="147" t="s">
        <v>33</v>
      </c>
      <c r="J10" s="23" t="s">
        <v>22</v>
      </c>
      <c r="K10" s="24" t="s">
        <v>19</v>
      </c>
      <c r="L10" s="143">
        <v>161.5</v>
      </c>
      <c r="M10" s="144">
        <f>L10/2.3-IF($U10=1,0.5,)</f>
        <v>70.21739130434783</v>
      </c>
      <c r="N10" s="145">
        <f>RANK(M10,M$10:M$13,0)</f>
        <v>2</v>
      </c>
      <c r="O10" s="143">
        <v>162</v>
      </c>
      <c r="P10" s="144">
        <f>O10/2.3-IF($U10=1,0.5,)</f>
        <v>70.43478260869566</v>
      </c>
      <c r="Q10" s="145">
        <f>RANK(P10,P$10:P$13,0)</f>
        <v>1</v>
      </c>
      <c r="R10" s="143">
        <v>164</v>
      </c>
      <c r="S10" s="144">
        <f>R10/2.3-IF($U10=1,0.5,)</f>
        <v>71.30434782608697</v>
      </c>
      <c r="T10" s="145">
        <f>RANK(S10,S$10:S$13,0)</f>
        <v>1</v>
      </c>
      <c r="U10" s="145"/>
      <c r="V10" s="145"/>
      <c r="W10" s="143">
        <f>L10+O10+R10</f>
        <v>487.5</v>
      </c>
      <c r="X10" s="146"/>
      <c r="Y10" s="144">
        <f>ROUND(SUM(M10,P10,S10)/3,3)</f>
        <v>70.652</v>
      </c>
      <c r="Z10" s="162"/>
    </row>
    <row r="11" spans="1:26" s="163" customFormat="1" ht="36.75" customHeight="1">
      <c r="A11" s="160">
        <v>2</v>
      </c>
      <c r="B11" s="161"/>
      <c r="C11" s="142"/>
      <c r="D11" s="33" t="s">
        <v>27</v>
      </c>
      <c r="E11" s="69" t="s">
        <v>63</v>
      </c>
      <c r="F11" s="73" t="s">
        <v>18</v>
      </c>
      <c r="G11" s="88" t="s">
        <v>28</v>
      </c>
      <c r="H11" s="58" t="s">
        <v>29</v>
      </c>
      <c r="I11" s="36" t="s">
        <v>35</v>
      </c>
      <c r="J11" s="23" t="s">
        <v>22</v>
      </c>
      <c r="K11" s="24" t="s">
        <v>19</v>
      </c>
      <c r="L11" s="143">
        <v>164.5</v>
      </c>
      <c r="M11" s="144">
        <f>L11/2.3-IF($U11=1,0.5,)</f>
        <v>71.52173913043478</v>
      </c>
      <c r="N11" s="145">
        <f>RANK(M11,M$10:M$13,0)</f>
        <v>1</v>
      </c>
      <c r="O11" s="143">
        <v>160.5</v>
      </c>
      <c r="P11" s="144">
        <f>O11/2.3-IF($U11=1,0.5,)</f>
        <v>69.78260869565219</v>
      </c>
      <c r="Q11" s="145">
        <f>RANK(P11,P$10:P$13,0)</f>
        <v>2</v>
      </c>
      <c r="R11" s="143">
        <v>160</v>
      </c>
      <c r="S11" s="144">
        <f>R11/2.3-IF($U11=1,0.5,)</f>
        <v>69.56521739130436</v>
      </c>
      <c r="T11" s="145">
        <f>RANK(S11,S$10:S$13,0)</f>
        <v>2</v>
      </c>
      <c r="U11" s="145"/>
      <c r="V11" s="145"/>
      <c r="W11" s="143">
        <f>L11+O11+R11</f>
        <v>485</v>
      </c>
      <c r="X11" s="146"/>
      <c r="Y11" s="144">
        <f>ROUND(SUM(M11,P11,S11)/3,3)</f>
        <v>70.29</v>
      </c>
      <c r="Z11" s="162"/>
    </row>
    <row r="12" spans="1:26" s="163" customFormat="1" ht="36.75" customHeight="1">
      <c r="A12" s="160">
        <v>3</v>
      </c>
      <c r="B12" s="161"/>
      <c r="C12" s="142"/>
      <c r="D12" s="37" t="s">
        <v>56</v>
      </c>
      <c r="E12" s="48" t="s">
        <v>57</v>
      </c>
      <c r="F12" s="57" t="s">
        <v>23</v>
      </c>
      <c r="G12" s="88" t="s">
        <v>206</v>
      </c>
      <c r="H12" s="91" t="s">
        <v>102</v>
      </c>
      <c r="I12" s="80" t="s">
        <v>103</v>
      </c>
      <c r="J12" s="90" t="s">
        <v>36</v>
      </c>
      <c r="K12" s="81" t="s">
        <v>19</v>
      </c>
      <c r="L12" s="143">
        <v>153</v>
      </c>
      <c r="M12" s="144">
        <f>L12/2.3-IF($U12=1,0.5,)</f>
        <v>66.52173913043478</v>
      </c>
      <c r="N12" s="145">
        <f>RANK(M12,M$10:M$13,0)</f>
        <v>4</v>
      </c>
      <c r="O12" s="143">
        <v>148</v>
      </c>
      <c r="P12" s="144">
        <f>O12/2.3-IF($U12=1,0.5,)</f>
        <v>64.34782608695653</v>
      </c>
      <c r="Q12" s="145">
        <f>RANK(P12,P$10:P$13,0)</f>
        <v>3</v>
      </c>
      <c r="R12" s="143">
        <v>156.5</v>
      </c>
      <c r="S12" s="144">
        <f>R12/2.3-IF($U12=1,0.5,)</f>
        <v>68.04347826086958</v>
      </c>
      <c r="T12" s="145">
        <f>RANK(S12,S$10:S$13,0)</f>
        <v>3</v>
      </c>
      <c r="U12" s="145"/>
      <c r="V12" s="145"/>
      <c r="W12" s="143">
        <f>L12+O12+R12</f>
        <v>457.5</v>
      </c>
      <c r="X12" s="146"/>
      <c r="Y12" s="144">
        <f>ROUND(SUM(M12,P12,S12)/3,3)</f>
        <v>66.304</v>
      </c>
      <c r="Z12" s="162"/>
    </row>
    <row r="13" spans="1:26" s="163" customFormat="1" ht="36.75" customHeight="1">
      <c r="A13" s="160">
        <v>4</v>
      </c>
      <c r="B13" s="161"/>
      <c r="C13" s="142"/>
      <c r="D13" s="37" t="s">
        <v>77</v>
      </c>
      <c r="E13" s="32" t="s">
        <v>78</v>
      </c>
      <c r="F13" s="57" t="s">
        <v>23</v>
      </c>
      <c r="G13" s="64" t="s">
        <v>85</v>
      </c>
      <c r="H13" s="68" t="s">
        <v>76</v>
      </c>
      <c r="I13" s="61" t="s">
        <v>21</v>
      </c>
      <c r="J13" s="98" t="s">
        <v>75</v>
      </c>
      <c r="K13" s="66" t="s">
        <v>19</v>
      </c>
      <c r="L13" s="143">
        <v>153.5</v>
      </c>
      <c r="M13" s="144">
        <f>L13/2.3-IF($U13=1,0.5,)</f>
        <v>66.73913043478261</v>
      </c>
      <c r="N13" s="145">
        <f>RANK(M13,M$10:M$13,0)</f>
        <v>3</v>
      </c>
      <c r="O13" s="143">
        <v>145</v>
      </c>
      <c r="P13" s="144">
        <f>O13/2.3-IF($U13=1,0.5,)</f>
        <v>63.04347826086957</v>
      </c>
      <c r="Q13" s="145">
        <f>RANK(P13,P$10:P$13,0)</f>
        <v>4</v>
      </c>
      <c r="R13" s="143">
        <v>156</v>
      </c>
      <c r="S13" s="144">
        <f>R13/2.3-IF($U13=1,0.5,)</f>
        <v>67.82608695652175</v>
      </c>
      <c r="T13" s="145">
        <f>RANK(S13,S$10:S$13,0)</f>
        <v>4</v>
      </c>
      <c r="U13" s="145"/>
      <c r="V13" s="145"/>
      <c r="W13" s="143">
        <f>L13+O13+R13</f>
        <v>454.5</v>
      </c>
      <c r="X13" s="146"/>
      <c r="Y13" s="144">
        <f>ROUND(SUM(M13,P13,S13)/3,3)</f>
        <v>65.87</v>
      </c>
      <c r="Z13" s="162"/>
    </row>
    <row r="14" spans="1:26" s="50" customFormat="1" ht="48" customHeight="1">
      <c r="A14" s="51"/>
      <c r="B14" s="51"/>
      <c r="C14" s="51"/>
      <c r="D14" s="51" t="s">
        <v>15</v>
      </c>
      <c r="E14" s="51"/>
      <c r="F14" s="51"/>
      <c r="G14" s="51"/>
      <c r="H14" s="51"/>
      <c r="J14" s="51"/>
      <c r="K14" s="49" t="s">
        <v>87</v>
      </c>
      <c r="L14" s="53"/>
      <c r="M14" s="51"/>
      <c r="N14" s="51"/>
      <c r="O14" s="149"/>
      <c r="P14" s="150"/>
      <c r="Q14" s="51"/>
      <c r="R14" s="149"/>
      <c r="S14" s="150"/>
      <c r="T14" s="51"/>
      <c r="U14" s="51"/>
      <c r="V14" s="51"/>
      <c r="W14" s="51"/>
      <c r="X14" s="51"/>
      <c r="Y14" s="150"/>
      <c r="Z14" s="51"/>
    </row>
    <row r="15" spans="1:26" s="50" customFormat="1" ht="35.25" customHeight="1">
      <c r="A15" s="51"/>
      <c r="B15" s="51"/>
      <c r="C15" s="51"/>
      <c r="D15" s="51" t="s">
        <v>51</v>
      </c>
      <c r="E15" s="51"/>
      <c r="F15" s="51"/>
      <c r="G15" s="51"/>
      <c r="H15" s="51"/>
      <c r="J15" s="51"/>
      <c r="K15" s="51" t="s">
        <v>192</v>
      </c>
      <c r="L15" s="53"/>
      <c r="M15" s="51"/>
      <c r="N15" s="51"/>
      <c r="O15" s="149"/>
      <c r="P15" s="150"/>
      <c r="Q15" s="51"/>
      <c r="R15" s="149"/>
      <c r="S15" s="150"/>
      <c r="T15" s="51"/>
      <c r="U15" s="51"/>
      <c r="V15" s="51"/>
      <c r="W15" s="51"/>
      <c r="X15" s="51"/>
      <c r="Y15" s="150"/>
      <c r="Z15" s="51"/>
    </row>
    <row r="16" spans="1:25" ht="57" customHeight="1">
      <c r="A16" s="165"/>
      <c r="B16" s="165"/>
      <c r="C16" s="165"/>
      <c r="D16" s="165" t="s">
        <v>16</v>
      </c>
      <c r="E16" s="165"/>
      <c r="F16" s="165"/>
      <c r="G16" s="165"/>
      <c r="H16" s="165"/>
      <c r="J16" s="165"/>
      <c r="K16" s="49" t="s">
        <v>88</v>
      </c>
      <c r="L16" s="166"/>
      <c r="M16" s="164"/>
      <c r="O16" s="167"/>
      <c r="P16" s="168"/>
      <c r="Q16" s="165"/>
      <c r="R16" s="167"/>
      <c r="S16" s="168"/>
      <c r="T16" s="165"/>
      <c r="U16" s="165"/>
      <c r="V16" s="165"/>
      <c r="W16" s="165"/>
      <c r="X16" s="165"/>
      <c r="Y16" s="168"/>
    </row>
  </sheetData>
  <sheetProtection/>
  <mergeCells count="26">
    <mergeCell ref="A1:Z1"/>
    <mergeCell ref="A2:Z2"/>
    <mergeCell ref="A3:Z3"/>
    <mergeCell ref="A4:Z4"/>
    <mergeCell ref="A5:Y5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W8:W9"/>
    <mergeCell ref="X8:X9"/>
    <mergeCell ref="Y8:Y9"/>
    <mergeCell ref="Z8:Z9"/>
    <mergeCell ref="K8:K9"/>
    <mergeCell ref="L8:N8"/>
    <mergeCell ref="O8:Q8"/>
    <mergeCell ref="R8:T8"/>
    <mergeCell ref="U8:U9"/>
    <mergeCell ref="V8:V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="90" zoomScaleNormal="90" zoomScalePageLayoutView="0" workbookViewId="0" topLeftCell="A6">
      <selection activeCell="G14" sqref="G14"/>
    </sheetView>
  </sheetViews>
  <sheetFormatPr defaultColWidth="9.140625" defaultRowHeight="12.75"/>
  <cols>
    <col min="1" max="1" width="5.00390625" style="171" customWidth="1"/>
    <col min="2" max="3" width="4.7109375" style="171" hidden="1" customWidth="1"/>
    <col min="4" max="4" width="18.7109375" style="171" customWidth="1"/>
    <col min="5" max="5" width="8.28125" style="171" customWidth="1"/>
    <col min="6" max="6" width="4.7109375" style="171" customWidth="1"/>
    <col min="7" max="7" width="30.140625" style="171" customWidth="1"/>
    <col min="8" max="8" width="8.7109375" style="171" customWidth="1"/>
    <col min="9" max="9" width="15.8515625" style="171" customWidth="1"/>
    <col min="10" max="10" width="12.7109375" style="171" hidden="1" customWidth="1"/>
    <col min="11" max="11" width="23.00390625" style="171" customWidth="1"/>
    <col min="12" max="12" width="6.28125" style="201" customWidth="1"/>
    <col min="13" max="13" width="8.7109375" style="202" customWidth="1"/>
    <col min="14" max="14" width="3.8515625" style="171" customWidth="1"/>
    <col min="15" max="15" width="6.421875" style="201" customWidth="1"/>
    <col min="16" max="16" width="8.7109375" style="202" customWidth="1"/>
    <col min="17" max="17" width="3.7109375" style="171" customWidth="1"/>
    <col min="18" max="18" width="6.421875" style="201" customWidth="1"/>
    <col min="19" max="19" width="8.7109375" style="202" customWidth="1"/>
    <col min="20" max="20" width="3.7109375" style="171" customWidth="1"/>
    <col min="21" max="22" width="4.8515625" style="171" customWidth="1"/>
    <col min="23" max="23" width="6.28125" style="171" customWidth="1"/>
    <col min="24" max="24" width="6.7109375" style="171" hidden="1" customWidth="1"/>
    <col min="25" max="25" width="9.7109375" style="202" customWidth="1"/>
    <col min="26" max="16384" width="9.140625" style="171" customWidth="1"/>
  </cols>
  <sheetData>
    <row r="1" spans="1:25" ht="65.25" customHeight="1">
      <c r="A1" s="258" t="s">
        <v>184</v>
      </c>
      <c r="B1" s="258"/>
      <c r="C1" s="258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s="172" customFormat="1" ht="15.75" customHeight="1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25" s="173" customFormat="1" ht="15.75" customHeight="1">
      <c r="A3" s="225" t="s">
        <v>161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</row>
    <row r="4" spans="1:25" s="174" customFormat="1" ht="21" customHeight="1">
      <c r="A4" s="261" t="s">
        <v>185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</row>
    <row r="5" spans="1:25" ht="18.75" customHeight="1">
      <c r="A5" s="246" t="s">
        <v>199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</row>
    <row r="6" spans="1:25" ht="18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1:25" s="180" customFormat="1" ht="15" customHeight="1">
      <c r="A7" s="20" t="s">
        <v>17</v>
      </c>
      <c r="B7" s="175"/>
      <c r="C7" s="175"/>
      <c r="D7" s="176"/>
      <c r="E7" s="176"/>
      <c r="F7" s="176"/>
      <c r="G7" s="176"/>
      <c r="H7" s="176"/>
      <c r="I7" s="177"/>
      <c r="J7" s="177"/>
      <c r="K7" s="175"/>
      <c r="L7" s="178"/>
      <c r="M7" s="179"/>
      <c r="O7" s="178"/>
      <c r="P7" s="181"/>
      <c r="R7" s="178"/>
      <c r="S7" s="181"/>
      <c r="Y7" s="182" t="s">
        <v>179</v>
      </c>
    </row>
    <row r="8" spans="1:25" s="134" customFormat="1" ht="19.5" customHeight="1">
      <c r="A8" s="233" t="s">
        <v>162</v>
      </c>
      <c r="B8" s="234" t="s">
        <v>4</v>
      </c>
      <c r="C8" s="237" t="s">
        <v>163</v>
      </c>
      <c r="D8" s="229" t="s">
        <v>164</v>
      </c>
      <c r="E8" s="229" t="s">
        <v>6</v>
      </c>
      <c r="F8" s="233" t="s">
        <v>7</v>
      </c>
      <c r="G8" s="229" t="s">
        <v>165</v>
      </c>
      <c r="H8" s="229" t="s">
        <v>6</v>
      </c>
      <c r="I8" s="229" t="s">
        <v>9</v>
      </c>
      <c r="J8" s="133"/>
      <c r="K8" s="229" t="s">
        <v>11</v>
      </c>
      <c r="L8" s="230" t="s">
        <v>198</v>
      </c>
      <c r="M8" s="230"/>
      <c r="N8" s="230"/>
      <c r="O8" s="230" t="s">
        <v>167</v>
      </c>
      <c r="P8" s="230"/>
      <c r="Q8" s="230"/>
      <c r="R8" s="230" t="s">
        <v>168</v>
      </c>
      <c r="S8" s="230"/>
      <c r="T8" s="230"/>
      <c r="U8" s="231" t="s">
        <v>169</v>
      </c>
      <c r="V8" s="237" t="s">
        <v>170</v>
      </c>
      <c r="W8" s="233" t="s">
        <v>171</v>
      </c>
      <c r="X8" s="234" t="s">
        <v>172</v>
      </c>
      <c r="Y8" s="235" t="s">
        <v>173</v>
      </c>
    </row>
    <row r="9" spans="1:25" s="134" customFormat="1" ht="39.75" customHeight="1">
      <c r="A9" s="233"/>
      <c r="B9" s="234"/>
      <c r="C9" s="238"/>
      <c r="D9" s="229"/>
      <c r="E9" s="229"/>
      <c r="F9" s="233"/>
      <c r="G9" s="229"/>
      <c r="H9" s="229"/>
      <c r="I9" s="229"/>
      <c r="J9" s="133"/>
      <c r="K9" s="229"/>
      <c r="L9" s="135" t="s">
        <v>175</v>
      </c>
      <c r="M9" s="136" t="s">
        <v>176</v>
      </c>
      <c r="N9" s="137" t="s">
        <v>162</v>
      </c>
      <c r="O9" s="135" t="s">
        <v>175</v>
      </c>
      <c r="P9" s="136" t="s">
        <v>176</v>
      </c>
      <c r="Q9" s="137" t="s">
        <v>162</v>
      </c>
      <c r="R9" s="135" t="s">
        <v>175</v>
      </c>
      <c r="S9" s="136" t="s">
        <v>176</v>
      </c>
      <c r="T9" s="137" t="s">
        <v>162</v>
      </c>
      <c r="U9" s="232"/>
      <c r="V9" s="238"/>
      <c r="W9" s="233"/>
      <c r="X9" s="234"/>
      <c r="Y9" s="235"/>
    </row>
    <row r="10" spans="1:25" s="134" customFormat="1" ht="39.75" customHeight="1">
      <c r="A10" s="255" t="s">
        <v>195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7"/>
    </row>
    <row r="11" spans="1:25" s="139" customFormat="1" ht="42" customHeight="1">
      <c r="A11" s="203">
        <f>RANK(Y11,Y$11:Y$11,0)</f>
        <v>1</v>
      </c>
      <c r="B11" s="183"/>
      <c r="C11" s="142"/>
      <c r="D11" s="96" t="s">
        <v>25</v>
      </c>
      <c r="E11" s="92" t="s">
        <v>50</v>
      </c>
      <c r="F11" s="30" t="s">
        <v>26</v>
      </c>
      <c r="G11" s="71" t="s">
        <v>61</v>
      </c>
      <c r="H11" s="67" t="s">
        <v>62</v>
      </c>
      <c r="I11" s="72" t="s">
        <v>21</v>
      </c>
      <c r="J11" s="72" t="s">
        <v>21</v>
      </c>
      <c r="K11" s="61" t="s">
        <v>39</v>
      </c>
      <c r="L11" s="143">
        <v>149.5</v>
      </c>
      <c r="M11" s="144">
        <f>L11/2.2-IF($U11=1,0.5,IF($U11=2,1.5,0))</f>
        <v>67.95454545454545</v>
      </c>
      <c r="N11" s="184">
        <f>RANK(M11,M$11:M$11,0)</f>
        <v>1</v>
      </c>
      <c r="O11" s="143">
        <v>151</v>
      </c>
      <c r="P11" s="144">
        <f>O11/2.2-IF($U11=1,0.5,IF($U11=2,1.5,0))</f>
        <v>68.63636363636363</v>
      </c>
      <c r="Q11" s="184">
        <f>RANK(P11,P$11:P$11,0)</f>
        <v>1</v>
      </c>
      <c r="R11" s="143">
        <v>148.5</v>
      </c>
      <c r="S11" s="144">
        <f>R11/2.2-IF($U11=1,0.5,IF($U11=2,1.5,0))</f>
        <v>67.5</v>
      </c>
      <c r="T11" s="184">
        <f>RANK(S11,S$11:S$11,0)</f>
        <v>1</v>
      </c>
      <c r="U11" s="145"/>
      <c r="V11" s="145"/>
      <c r="W11" s="143">
        <f aca="true" t="shared" si="0" ref="W11:W17">L11+O11+R11</f>
        <v>449</v>
      </c>
      <c r="X11" s="146"/>
      <c r="Y11" s="144">
        <f>ROUND(SUM(M11,P11,S11)/3,3)</f>
        <v>68.03</v>
      </c>
    </row>
    <row r="12" spans="1:25" s="139" customFormat="1" ht="42" customHeight="1">
      <c r="A12" s="255" t="s">
        <v>196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7"/>
    </row>
    <row r="13" spans="1:25" s="139" customFormat="1" ht="42" customHeight="1">
      <c r="A13" s="203">
        <f>RANK(Y13,Y$13:Y$15,0)</f>
        <v>1</v>
      </c>
      <c r="B13" s="183"/>
      <c r="C13" s="142"/>
      <c r="D13" s="62" t="s">
        <v>41</v>
      </c>
      <c r="E13" s="34" t="s">
        <v>42</v>
      </c>
      <c r="F13" s="63" t="s">
        <v>18</v>
      </c>
      <c r="G13" s="64" t="s">
        <v>186</v>
      </c>
      <c r="H13" s="21" t="s">
        <v>37</v>
      </c>
      <c r="I13" s="22" t="s">
        <v>38</v>
      </c>
      <c r="J13" s="65" t="s">
        <v>36</v>
      </c>
      <c r="K13" s="66" t="s">
        <v>19</v>
      </c>
      <c r="L13" s="143">
        <v>152</v>
      </c>
      <c r="M13" s="144">
        <f>L13/2.2-IF($U13=1,0.5,IF($U13=2,1.5,0))</f>
        <v>69.09090909090908</v>
      </c>
      <c r="N13" s="184">
        <f>RANK(M13,M$13:M$15,0)</f>
        <v>1</v>
      </c>
      <c r="O13" s="143">
        <v>159.5</v>
      </c>
      <c r="P13" s="144">
        <f>O13/2.2-IF($U13=1,0.5,IF($U13=2,1.5,0))</f>
        <v>72.5</v>
      </c>
      <c r="Q13" s="184">
        <f>RANK(P13,P$13:P$15,0)</f>
        <v>1</v>
      </c>
      <c r="R13" s="143">
        <v>157.5</v>
      </c>
      <c r="S13" s="144">
        <f>R13/2.2-IF($U13=1,0.5,IF($U13=2,1.5,0))</f>
        <v>71.59090909090908</v>
      </c>
      <c r="T13" s="184">
        <f>RANK(S13,S$13:S$15,0)</f>
        <v>1</v>
      </c>
      <c r="U13" s="145"/>
      <c r="V13" s="145"/>
      <c r="W13" s="143">
        <f t="shared" si="0"/>
        <v>469</v>
      </c>
      <c r="X13" s="146"/>
      <c r="Y13" s="144">
        <f>ROUND(SUM(M13,P13,S13)/3,3)</f>
        <v>71.061</v>
      </c>
    </row>
    <row r="14" spans="1:25" s="139" customFormat="1" ht="42" customHeight="1">
      <c r="A14" s="203">
        <f>RANK(Y14,Y$13:Y$15,0)</f>
        <v>2</v>
      </c>
      <c r="B14" s="183"/>
      <c r="C14" s="142"/>
      <c r="D14" s="41" t="s">
        <v>65</v>
      </c>
      <c r="E14" s="48" t="s">
        <v>66</v>
      </c>
      <c r="F14" s="85" t="s">
        <v>18</v>
      </c>
      <c r="G14" s="64" t="s">
        <v>67</v>
      </c>
      <c r="H14" s="75" t="s">
        <v>68</v>
      </c>
      <c r="I14" s="76" t="s">
        <v>69</v>
      </c>
      <c r="J14" s="61" t="s">
        <v>40</v>
      </c>
      <c r="K14" s="84" t="s">
        <v>19</v>
      </c>
      <c r="L14" s="143">
        <v>148</v>
      </c>
      <c r="M14" s="144">
        <f>L14/2.2</f>
        <v>67.27272727272727</v>
      </c>
      <c r="N14" s="184">
        <f>RANK(M14,M$13:M$15,0)</f>
        <v>2</v>
      </c>
      <c r="O14" s="143">
        <v>148.5</v>
      </c>
      <c r="P14" s="144">
        <f>O14/2.2</f>
        <v>67.5</v>
      </c>
      <c r="Q14" s="184">
        <f>RANK(P14,P$13:P$15,0)</f>
        <v>2</v>
      </c>
      <c r="R14" s="143">
        <v>152.5</v>
      </c>
      <c r="S14" s="144">
        <f>R14/2.2</f>
        <v>69.31818181818181</v>
      </c>
      <c r="T14" s="184">
        <f>RANK(S14,S$13:S$15,0)</f>
        <v>2</v>
      </c>
      <c r="U14" s="145"/>
      <c r="V14" s="145"/>
      <c r="W14" s="143">
        <f t="shared" si="0"/>
        <v>449</v>
      </c>
      <c r="X14" s="146"/>
      <c r="Y14" s="144">
        <f>ROUND(SUM(M14,P14,S14)/3,3)-IF($U14=1,0.5,IF($U14=2,1.5,0))</f>
        <v>68.03</v>
      </c>
    </row>
    <row r="15" spans="1:25" s="139" customFormat="1" ht="42" customHeight="1">
      <c r="A15" s="203">
        <f>RANK(Y15,Y$13:Y$15,0)</f>
        <v>3</v>
      </c>
      <c r="B15" s="183"/>
      <c r="C15" s="142"/>
      <c r="D15" s="37" t="s">
        <v>72</v>
      </c>
      <c r="E15" s="69" t="s">
        <v>73</v>
      </c>
      <c r="F15" s="85">
        <v>2</v>
      </c>
      <c r="G15" s="64" t="s">
        <v>55</v>
      </c>
      <c r="H15" s="21" t="s">
        <v>34</v>
      </c>
      <c r="I15" s="22" t="s">
        <v>21</v>
      </c>
      <c r="J15" s="22" t="s">
        <v>21</v>
      </c>
      <c r="K15" s="84" t="s">
        <v>39</v>
      </c>
      <c r="L15" s="143">
        <v>140</v>
      </c>
      <c r="M15" s="144">
        <f>L15/2.2-IF($U15=1,0.5,IF($U15=2,1.5,0))</f>
        <v>63.63636363636363</v>
      </c>
      <c r="N15" s="184">
        <f>RANK(M15,M$13:M$15,0)</f>
        <v>3</v>
      </c>
      <c r="O15" s="143">
        <v>139.5</v>
      </c>
      <c r="P15" s="144">
        <f>O15/2.2-IF($U15=1,0.5,IF($U15=2,1.5,0))</f>
        <v>63.40909090909091</v>
      </c>
      <c r="Q15" s="184">
        <f>RANK(P15,P$13:P$15,0)</f>
        <v>3</v>
      </c>
      <c r="R15" s="143">
        <v>147</v>
      </c>
      <c r="S15" s="144">
        <f>R15/2.2-IF($U15=1,0.5,IF($U15=2,1.5,0))</f>
        <v>66.81818181818181</v>
      </c>
      <c r="T15" s="184">
        <f>RANK(S15,S$13:S$15,0)</f>
        <v>3</v>
      </c>
      <c r="U15" s="145"/>
      <c r="V15" s="145"/>
      <c r="W15" s="143">
        <f t="shared" si="0"/>
        <v>426.5</v>
      </c>
      <c r="X15" s="146"/>
      <c r="Y15" s="144">
        <f>ROUND(SUM(M15,P15,S15)/3,3)</f>
        <v>64.621</v>
      </c>
    </row>
    <row r="16" spans="1:25" s="139" customFormat="1" ht="42" customHeight="1">
      <c r="A16" s="255" t="s">
        <v>197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7"/>
    </row>
    <row r="17" spans="1:25" s="139" customFormat="1" ht="42" customHeight="1">
      <c r="A17" s="203">
        <f>RANK(Y17,Y$17:Y$17,0)</f>
        <v>1</v>
      </c>
      <c r="B17" s="183"/>
      <c r="C17" s="142"/>
      <c r="D17" s="37" t="s">
        <v>104</v>
      </c>
      <c r="E17" s="44" t="s">
        <v>105</v>
      </c>
      <c r="F17" s="63" t="s">
        <v>23</v>
      </c>
      <c r="G17" s="88" t="s">
        <v>106</v>
      </c>
      <c r="H17" s="97" t="s">
        <v>107</v>
      </c>
      <c r="I17" s="54" t="s">
        <v>108</v>
      </c>
      <c r="J17" s="54" t="s">
        <v>108</v>
      </c>
      <c r="K17" s="24" t="s">
        <v>109</v>
      </c>
      <c r="L17" s="143">
        <v>138.5</v>
      </c>
      <c r="M17" s="144">
        <f>L17/2.2-IF($U17=1,0.5,IF($U17=2,1.5,0))</f>
        <v>62.954545454545446</v>
      </c>
      <c r="N17" s="184">
        <f>RANK(M17,M$17:M$17,0)</f>
        <v>1</v>
      </c>
      <c r="O17" s="143">
        <v>137.5</v>
      </c>
      <c r="P17" s="144">
        <f>O17/2.2-IF($U17=1,0.5,IF($U17=2,1.5,0))</f>
        <v>62.49999999999999</v>
      </c>
      <c r="Q17" s="184">
        <f>RANK(P17,P$17:P$17,0)</f>
        <v>1</v>
      </c>
      <c r="R17" s="143">
        <v>140.5</v>
      </c>
      <c r="S17" s="144">
        <f>R17/2.2-IF($U17=1,0.5,IF($U17=2,1.5,0))</f>
        <v>63.86363636363636</v>
      </c>
      <c r="T17" s="184">
        <f>RANK(S17,S$17:S$17,0)</f>
        <v>1</v>
      </c>
      <c r="U17" s="145"/>
      <c r="V17" s="145"/>
      <c r="W17" s="143">
        <f t="shared" si="0"/>
        <v>416.5</v>
      </c>
      <c r="X17" s="146"/>
      <c r="Y17" s="144">
        <f>ROUND(SUM(M17,P17,S17)/3,3)</f>
        <v>63.106</v>
      </c>
    </row>
    <row r="18" spans="1:25" s="139" customFormat="1" ht="36.75" customHeight="1">
      <c r="A18" s="185"/>
      <c r="B18" s="186"/>
      <c r="C18" s="187"/>
      <c r="D18" s="188"/>
      <c r="E18" s="189"/>
      <c r="F18" s="190"/>
      <c r="G18" s="191"/>
      <c r="H18" s="192"/>
      <c r="I18" s="193"/>
      <c r="J18" s="190"/>
      <c r="K18" s="194"/>
      <c r="L18" s="195"/>
      <c r="M18" s="196"/>
      <c r="N18" s="197"/>
      <c r="O18" s="195"/>
      <c r="P18" s="196"/>
      <c r="Q18" s="197"/>
      <c r="R18" s="195"/>
      <c r="S18" s="196"/>
      <c r="T18" s="197"/>
      <c r="U18" s="197"/>
      <c r="V18" s="197"/>
      <c r="W18" s="195"/>
      <c r="X18" s="198"/>
      <c r="Y18" s="196"/>
    </row>
    <row r="19" spans="1:26" s="50" customFormat="1" ht="48" customHeight="1">
      <c r="A19" s="51"/>
      <c r="B19" s="51"/>
      <c r="C19" s="51"/>
      <c r="D19" s="51" t="s">
        <v>15</v>
      </c>
      <c r="E19" s="51"/>
      <c r="F19" s="51"/>
      <c r="G19" s="51"/>
      <c r="H19" s="51"/>
      <c r="J19" s="51"/>
      <c r="K19" s="49" t="s">
        <v>87</v>
      </c>
      <c r="L19" s="53"/>
      <c r="M19" s="51"/>
      <c r="N19" s="51"/>
      <c r="O19" s="149"/>
      <c r="P19" s="150"/>
      <c r="Q19" s="51"/>
      <c r="R19" s="149"/>
      <c r="S19" s="150"/>
      <c r="T19" s="51"/>
      <c r="U19" s="51"/>
      <c r="V19" s="51"/>
      <c r="W19" s="51"/>
      <c r="X19" s="51"/>
      <c r="Y19" s="150"/>
      <c r="Z19" s="51"/>
    </row>
    <row r="20" spans="1:26" s="50" customFormat="1" ht="35.25" customHeight="1">
      <c r="A20" s="51"/>
      <c r="B20" s="51"/>
      <c r="C20" s="51"/>
      <c r="D20" s="51" t="s">
        <v>51</v>
      </c>
      <c r="E20" s="51"/>
      <c r="F20" s="51"/>
      <c r="G20" s="51"/>
      <c r="H20" s="51"/>
      <c r="J20" s="51"/>
      <c r="K20" s="51" t="s">
        <v>192</v>
      </c>
      <c r="L20" s="53"/>
      <c r="M20" s="51"/>
      <c r="N20" s="51"/>
      <c r="O20" s="149"/>
      <c r="P20" s="150"/>
      <c r="Q20" s="51"/>
      <c r="R20" s="149"/>
      <c r="S20" s="150"/>
      <c r="T20" s="51"/>
      <c r="U20" s="51"/>
      <c r="V20" s="51"/>
      <c r="W20" s="51"/>
      <c r="X20" s="51"/>
      <c r="Y20" s="150"/>
      <c r="Z20" s="51"/>
    </row>
    <row r="21" spans="1:25" s="164" customFormat="1" ht="57" customHeight="1">
      <c r="A21" s="165"/>
      <c r="B21" s="165"/>
      <c r="C21" s="165"/>
      <c r="D21" s="165" t="s">
        <v>16</v>
      </c>
      <c r="E21" s="165"/>
      <c r="F21" s="165"/>
      <c r="G21" s="165"/>
      <c r="H21" s="165"/>
      <c r="J21" s="165"/>
      <c r="K21" s="49" t="s">
        <v>88</v>
      </c>
      <c r="L21" s="166"/>
      <c r="O21" s="167"/>
      <c r="P21" s="168"/>
      <c r="Q21" s="165"/>
      <c r="R21" s="167"/>
      <c r="S21" s="168"/>
      <c r="T21" s="165"/>
      <c r="U21" s="165"/>
      <c r="V21" s="165"/>
      <c r="W21" s="165"/>
      <c r="X21" s="165"/>
      <c r="Y21" s="168"/>
    </row>
    <row r="22" spans="11:13" ht="12.75">
      <c r="K22" s="200"/>
      <c r="L22" s="199"/>
      <c r="M22" s="200"/>
    </row>
  </sheetData>
  <sheetProtection/>
  <protectedRanges>
    <protectedRange sqref="K13" name="Диапазон1_3_1_1_3_11_1_1_3_1_1_2_1_3_4_1_5_1_2"/>
    <protectedRange sqref="K17" name="Диапазон1_3_1_1_3_11_1_1_3_1_1_2_1_3_4_1_5_1_3"/>
  </protectedRanges>
  <mergeCells count="26">
    <mergeCell ref="A10:Y10"/>
    <mergeCell ref="A12:Y12"/>
    <mergeCell ref="A16:Y16"/>
    <mergeCell ref="A1:Y1"/>
    <mergeCell ref="A2:Y2"/>
    <mergeCell ref="A3:Y3"/>
    <mergeCell ref="A4:Y4"/>
    <mergeCell ref="A5:Y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O8:Q8"/>
    <mergeCell ref="R8:T8"/>
    <mergeCell ref="U8:U9"/>
    <mergeCell ref="V8:V9"/>
    <mergeCell ref="W8:W9"/>
    <mergeCell ref="X8:X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zoomScale="90" zoomScaleNormal="90" zoomScalePageLayoutView="0" workbookViewId="0" topLeftCell="A9">
      <selection activeCell="D14" sqref="D14"/>
    </sheetView>
  </sheetViews>
  <sheetFormatPr defaultColWidth="9.140625" defaultRowHeight="12.75"/>
  <cols>
    <col min="1" max="1" width="5.00390625" style="171" customWidth="1"/>
    <col min="2" max="2" width="4.7109375" style="171" hidden="1" customWidth="1"/>
    <col min="3" max="3" width="16.28125" style="171" customWidth="1"/>
    <col min="4" max="4" width="7.7109375" style="171" customWidth="1"/>
    <col min="5" max="5" width="4.8515625" style="171" customWidth="1"/>
    <col min="6" max="6" width="23.28125" style="171" customWidth="1"/>
    <col min="7" max="7" width="8.7109375" style="171" customWidth="1"/>
    <col min="8" max="8" width="14.57421875" style="171" customWidth="1"/>
    <col min="9" max="9" width="12.7109375" style="171" hidden="1" customWidth="1"/>
    <col min="10" max="10" width="22.57421875" style="171" customWidth="1"/>
    <col min="11" max="11" width="6.28125" style="201" customWidth="1"/>
    <col min="12" max="12" width="8.7109375" style="202" customWidth="1"/>
    <col min="13" max="13" width="3.8515625" style="171" customWidth="1"/>
    <col min="14" max="14" width="6.421875" style="201" customWidth="1"/>
    <col min="15" max="15" width="8.7109375" style="202" customWidth="1"/>
    <col min="16" max="16" width="3.7109375" style="171" customWidth="1"/>
    <col min="17" max="17" width="6.421875" style="201" customWidth="1"/>
    <col min="18" max="18" width="8.7109375" style="202" customWidth="1"/>
    <col min="19" max="19" width="3.7109375" style="171" customWidth="1"/>
    <col min="20" max="21" width="4.8515625" style="171" customWidth="1"/>
    <col min="22" max="22" width="6.28125" style="171" customWidth="1"/>
    <col min="23" max="23" width="6.7109375" style="171" hidden="1" customWidth="1"/>
    <col min="24" max="24" width="9.7109375" style="202" customWidth="1"/>
    <col min="25" max="16384" width="9.140625" style="171" customWidth="1"/>
  </cols>
  <sheetData>
    <row r="1" spans="1:24" ht="44.25" customHeight="1">
      <c r="A1" s="258" t="s">
        <v>184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</row>
    <row r="2" spans="1:24" s="172" customFormat="1" ht="15.75" customHeight="1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</row>
    <row r="3" spans="1:24" s="173" customFormat="1" ht="15.75" customHeight="1">
      <c r="A3" s="225" t="s">
        <v>161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</row>
    <row r="4" spans="1:24" s="174" customFormat="1" ht="21" customHeight="1">
      <c r="A4" s="261" t="s">
        <v>191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</row>
    <row r="5" spans="1:24" ht="23.25" customHeight="1">
      <c r="A5" s="246" t="s">
        <v>201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1:24" ht="18.7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s="180" customFormat="1" ht="15" customHeight="1">
      <c r="A7" s="20" t="s">
        <v>17</v>
      </c>
      <c r="B7" s="175"/>
      <c r="C7" s="176"/>
      <c r="D7" s="176"/>
      <c r="E7" s="176"/>
      <c r="F7" s="176"/>
      <c r="G7" s="176"/>
      <c r="H7" s="177"/>
      <c r="I7" s="177"/>
      <c r="J7" s="175"/>
      <c r="K7" s="178"/>
      <c r="L7" s="179"/>
      <c r="N7" s="178"/>
      <c r="O7" s="181"/>
      <c r="Q7" s="178"/>
      <c r="R7" s="181"/>
      <c r="X7" s="182" t="s">
        <v>190</v>
      </c>
    </row>
    <row r="8" spans="1:24" s="134" customFormat="1" ht="19.5" customHeight="1">
      <c r="A8" s="233" t="s">
        <v>162</v>
      </c>
      <c r="B8" s="234" t="s">
        <v>3</v>
      </c>
      <c r="C8" s="229" t="s">
        <v>164</v>
      </c>
      <c r="D8" s="229" t="s">
        <v>6</v>
      </c>
      <c r="E8" s="233" t="s">
        <v>7</v>
      </c>
      <c r="F8" s="229" t="s">
        <v>165</v>
      </c>
      <c r="G8" s="229" t="s">
        <v>6</v>
      </c>
      <c r="H8" s="229" t="s">
        <v>9</v>
      </c>
      <c r="I8" s="133"/>
      <c r="J8" s="229" t="s">
        <v>11</v>
      </c>
      <c r="K8" s="230" t="s">
        <v>166</v>
      </c>
      <c r="L8" s="230"/>
      <c r="M8" s="230"/>
      <c r="N8" s="230" t="s">
        <v>167</v>
      </c>
      <c r="O8" s="230"/>
      <c r="P8" s="230"/>
      <c r="Q8" s="230" t="s">
        <v>168</v>
      </c>
      <c r="R8" s="230"/>
      <c r="S8" s="230"/>
      <c r="T8" s="231" t="s">
        <v>169</v>
      </c>
      <c r="U8" s="237" t="s">
        <v>170</v>
      </c>
      <c r="V8" s="233" t="s">
        <v>171</v>
      </c>
      <c r="W8" s="234" t="s">
        <v>172</v>
      </c>
      <c r="X8" s="235" t="s">
        <v>173</v>
      </c>
    </row>
    <row r="9" spans="1:24" s="134" customFormat="1" ht="39.75" customHeight="1">
      <c r="A9" s="233"/>
      <c r="B9" s="234"/>
      <c r="C9" s="229"/>
      <c r="D9" s="229"/>
      <c r="E9" s="233"/>
      <c r="F9" s="229"/>
      <c r="G9" s="229"/>
      <c r="H9" s="229"/>
      <c r="I9" s="133"/>
      <c r="J9" s="229"/>
      <c r="K9" s="135" t="s">
        <v>175</v>
      </c>
      <c r="L9" s="136" t="s">
        <v>176</v>
      </c>
      <c r="M9" s="137" t="s">
        <v>162</v>
      </c>
      <c r="N9" s="135" t="s">
        <v>175</v>
      </c>
      <c r="O9" s="136" t="s">
        <v>176</v>
      </c>
      <c r="P9" s="137" t="s">
        <v>162</v>
      </c>
      <c r="Q9" s="135" t="s">
        <v>175</v>
      </c>
      <c r="R9" s="136" t="s">
        <v>176</v>
      </c>
      <c r="S9" s="137" t="s">
        <v>162</v>
      </c>
      <c r="T9" s="232"/>
      <c r="U9" s="238"/>
      <c r="V9" s="233"/>
      <c r="W9" s="234"/>
      <c r="X9" s="235"/>
    </row>
    <row r="10" spans="1:24" s="134" customFormat="1" ht="39.75" customHeight="1">
      <c r="A10" s="239" t="s">
        <v>177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1"/>
    </row>
    <row r="11" spans="1:24" s="139" customFormat="1" ht="45" customHeight="1">
      <c r="A11" s="203">
        <v>1</v>
      </c>
      <c r="B11" s="183"/>
      <c r="C11" s="33" t="s">
        <v>45</v>
      </c>
      <c r="D11" s="34" t="s">
        <v>86</v>
      </c>
      <c r="E11" s="46" t="s">
        <v>23</v>
      </c>
      <c r="F11" s="64" t="s">
        <v>54</v>
      </c>
      <c r="G11" s="91" t="s">
        <v>64</v>
      </c>
      <c r="H11" s="80" t="s">
        <v>47</v>
      </c>
      <c r="I11" s="54" t="s">
        <v>36</v>
      </c>
      <c r="J11" s="24" t="s">
        <v>19</v>
      </c>
      <c r="K11" s="277">
        <v>131</v>
      </c>
      <c r="L11" s="278">
        <f>K11/1.9-IF($T11=1,0.5,IF($T11=2,1.5,0))</f>
        <v>68.94736842105263</v>
      </c>
      <c r="M11" s="279">
        <f>RANK(L11,L$11:L$15,0)</f>
        <v>2</v>
      </c>
      <c r="N11" s="277">
        <v>130.5</v>
      </c>
      <c r="O11" s="278">
        <f>N11/1.9-IF($T11=1,0.5,IF($T11=2,1.5,0))</f>
        <v>68.6842105263158</v>
      </c>
      <c r="P11" s="279">
        <f>RANK(O11,O$11:O$15,0)</f>
        <v>1</v>
      </c>
      <c r="Q11" s="277">
        <v>130</v>
      </c>
      <c r="R11" s="278">
        <f>Q11/1.9-IF($T11=1,0.5,IF($T11=2,1.5,0))</f>
        <v>68.42105263157895</v>
      </c>
      <c r="S11" s="279">
        <f>RANK(R11,R$11:R$15,0)</f>
        <v>2</v>
      </c>
      <c r="T11" s="280"/>
      <c r="U11" s="280"/>
      <c r="V11" s="277">
        <f>K11+N11+Q11</f>
        <v>391.5</v>
      </c>
      <c r="W11" s="281"/>
      <c r="X11" s="278">
        <f>ROUND(SUM(L11,O11,R11)/3,3)</f>
        <v>68.684</v>
      </c>
    </row>
    <row r="12" spans="1:24" s="139" customFormat="1" ht="45" customHeight="1">
      <c r="A12" s="276"/>
      <c r="B12" s="183"/>
      <c r="C12" s="33" t="s">
        <v>45</v>
      </c>
      <c r="D12" s="34" t="s">
        <v>86</v>
      </c>
      <c r="E12" s="46" t="s">
        <v>23</v>
      </c>
      <c r="F12" s="88" t="s">
        <v>206</v>
      </c>
      <c r="G12" s="91" t="s">
        <v>102</v>
      </c>
      <c r="H12" s="80" t="s">
        <v>103</v>
      </c>
      <c r="I12" s="90" t="s">
        <v>36</v>
      </c>
      <c r="J12" s="81" t="s">
        <v>19</v>
      </c>
      <c r="K12" s="282"/>
      <c r="L12" s="278"/>
      <c r="M12" s="279"/>
      <c r="N12" s="282"/>
      <c r="O12" s="278"/>
      <c r="P12" s="279"/>
      <c r="Q12" s="282"/>
      <c r="R12" s="278"/>
      <c r="S12" s="279"/>
      <c r="T12" s="280"/>
      <c r="U12" s="280"/>
      <c r="V12" s="277"/>
      <c r="W12" s="146"/>
      <c r="X12" s="278" t="s">
        <v>207</v>
      </c>
    </row>
    <row r="13" spans="1:24" s="139" customFormat="1" ht="45" customHeight="1">
      <c r="A13" s="239" t="s">
        <v>182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1"/>
    </row>
    <row r="14" spans="1:24" s="139" customFormat="1" ht="45" customHeight="1">
      <c r="A14" s="203">
        <v>1</v>
      </c>
      <c r="B14" s="183"/>
      <c r="C14" s="37" t="s">
        <v>56</v>
      </c>
      <c r="D14" s="48" t="s">
        <v>57</v>
      </c>
      <c r="E14" s="57" t="s">
        <v>23</v>
      </c>
      <c r="F14" s="43" t="s">
        <v>74</v>
      </c>
      <c r="G14" s="58" t="s">
        <v>58</v>
      </c>
      <c r="H14" s="59" t="s">
        <v>59</v>
      </c>
      <c r="I14" s="90" t="s">
        <v>36</v>
      </c>
      <c r="J14" s="24" t="s">
        <v>19</v>
      </c>
      <c r="K14" s="277">
        <v>131.5</v>
      </c>
      <c r="L14" s="278">
        <f>K14/1.9-IF($T14=1,0.5,IF($T14=2,1.5,0))</f>
        <v>69.21052631578948</v>
      </c>
      <c r="M14" s="279">
        <f>RANK(L14,L$11:L$15,0)</f>
        <v>1</v>
      </c>
      <c r="N14" s="277">
        <v>130</v>
      </c>
      <c r="O14" s="278">
        <f>N14/1.9-IF($T14=1,0.5,IF($T14=2,1.5,0))</f>
        <v>68.42105263157895</v>
      </c>
      <c r="P14" s="279">
        <f>RANK(O14,O$11:O$15,0)</f>
        <v>2</v>
      </c>
      <c r="Q14" s="277">
        <v>132.5</v>
      </c>
      <c r="R14" s="278">
        <f>Q14/1.9-IF($T14=1,0.5,IF($T14=2,1.5,0))</f>
        <v>69.73684210526316</v>
      </c>
      <c r="S14" s="279">
        <f>RANK(R14,R$11:R$15,0)</f>
        <v>1</v>
      </c>
      <c r="T14" s="280"/>
      <c r="U14" s="280"/>
      <c r="V14" s="277">
        <f>K14+N14+Q14</f>
        <v>394</v>
      </c>
      <c r="W14" s="281"/>
      <c r="X14" s="278">
        <f>ROUND(SUM(L14,O14,R14)/3,3)</f>
        <v>69.123</v>
      </c>
    </row>
    <row r="15" spans="1:24" s="139" customFormat="1" ht="37.5" customHeight="1">
      <c r="A15" s="203">
        <v>2</v>
      </c>
      <c r="B15" s="183"/>
      <c r="C15" s="103" t="s">
        <v>97</v>
      </c>
      <c r="D15" s="60" t="s">
        <v>98</v>
      </c>
      <c r="E15" s="104" t="s">
        <v>23</v>
      </c>
      <c r="F15" s="26" t="s">
        <v>99</v>
      </c>
      <c r="G15" s="67" t="s">
        <v>100</v>
      </c>
      <c r="H15" s="110" t="s">
        <v>101</v>
      </c>
      <c r="I15" s="102" t="s">
        <v>22</v>
      </c>
      <c r="J15" s="66" t="s">
        <v>19</v>
      </c>
      <c r="K15" s="277">
        <v>130</v>
      </c>
      <c r="L15" s="278">
        <f>K15/1.9-IF($T15=1,0.5,IF($T15=2,1.5,0))</f>
        <v>67.92105263157895</v>
      </c>
      <c r="M15" s="279">
        <f>RANK(L15,L$11:L$15,0)</f>
        <v>3</v>
      </c>
      <c r="N15" s="277">
        <v>129</v>
      </c>
      <c r="O15" s="278">
        <f>N15/1.9-IF($T15=1,0.5,IF($T15=2,1.5,0))</f>
        <v>67.39473684210526</v>
      </c>
      <c r="P15" s="279">
        <f>RANK(O15,O$11:O$15,0)</f>
        <v>3</v>
      </c>
      <c r="Q15" s="277">
        <v>129.5</v>
      </c>
      <c r="R15" s="278">
        <f>Q15/1.9-IF($T15=1,0.5,IF($T15=2,1.5,0))</f>
        <v>67.65789473684211</v>
      </c>
      <c r="S15" s="279">
        <f>RANK(R15,R$11:R$15,0)</f>
        <v>3</v>
      </c>
      <c r="T15" s="280">
        <v>1</v>
      </c>
      <c r="U15" s="280"/>
      <c r="V15" s="277">
        <f>K15+N15+Q15</f>
        <v>388.5</v>
      </c>
      <c r="W15" s="281"/>
      <c r="X15" s="278">
        <f>ROUND(SUM(L15,O15,R15)/3,3)</f>
        <v>67.658</v>
      </c>
    </row>
    <row r="16" spans="1:24" s="139" customFormat="1" ht="37.5" customHeight="1">
      <c r="A16" s="185"/>
      <c r="B16" s="186"/>
      <c r="C16" s="210"/>
      <c r="D16" s="211"/>
      <c r="E16" s="212"/>
      <c r="F16" s="213"/>
      <c r="G16" s="214"/>
      <c r="H16" s="215"/>
      <c r="I16" s="216"/>
      <c r="J16" s="217"/>
      <c r="K16" s="195"/>
      <c r="L16" s="196"/>
      <c r="M16" s="197"/>
      <c r="N16" s="195"/>
      <c r="O16" s="196"/>
      <c r="P16" s="197"/>
      <c r="Q16" s="195"/>
      <c r="R16" s="196"/>
      <c r="S16" s="197"/>
      <c r="T16" s="197"/>
      <c r="U16" s="197"/>
      <c r="V16" s="195"/>
      <c r="W16" s="198"/>
      <c r="X16" s="196"/>
    </row>
    <row r="17" spans="1:25" s="50" customFormat="1" ht="48" customHeight="1">
      <c r="A17" s="51"/>
      <c r="B17" s="51"/>
      <c r="C17" s="51" t="s">
        <v>15</v>
      </c>
      <c r="D17" s="51"/>
      <c r="E17" s="51"/>
      <c r="F17" s="51"/>
      <c r="G17" s="51"/>
      <c r="I17" s="51"/>
      <c r="J17" s="49" t="s">
        <v>87</v>
      </c>
      <c r="K17" s="53"/>
      <c r="L17" s="51"/>
      <c r="M17" s="51"/>
      <c r="N17" s="149"/>
      <c r="O17" s="150"/>
      <c r="P17" s="51"/>
      <c r="Q17" s="149"/>
      <c r="R17" s="150"/>
      <c r="S17" s="51"/>
      <c r="T17" s="51"/>
      <c r="U17" s="51"/>
      <c r="V17" s="51"/>
      <c r="W17" s="51"/>
      <c r="X17" s="150"/>
      <c r="Y17" s="51"/>
    </row>
    <row r="18" spans="1:25" s="50" customFormat="1" ht="35.25" customHeight="1">
      <c r="A18" s="51"/>
      <c r="B18" s="51"/>
      <c r="C18" s="51" t="s">
        <v>51</v>
      </c>
      <c r="D18" s="51"/>
      <c r="E18" s="51"/>
      <c r="F18" s="51"/>
      <c r="G18" s="51"/>
      <c r="I18" s="51"/>
      <c r="J18" s="51" t="s">
        <v>192</v>
      </c>
      <c r="K18" s="53"/>
      <c r="L18" s="51"/>
      <c r="M18" s="51"/>
      <c r="N18" s="149"/>
      <c r="O18" s="150"/>
      <c r="P18" s="51"/>
      <c r="Q18" s="149"/>
      <c r="R18" s="150"/>
      <c r="S18" s="51"/>
      <c r="T18" s="51"/>
      <c r="U18" s="51"/>
      <c r="V18" s="51"/>
      <c r="W18" s="51"/>
      <c r="X18" s="150"/>
      <c r="Y18" s="51"/>
    </row>
    <row r="19" spans="1:24" s="164" customFormat="1" ht="57" customHeight="1">
      <c r="A19" s="165"/>
      <c r="B19" s="165"/>
      <c r="C19" s="165" t="s">
        <v>16</v>
      </c>
      <c r="D19" s="165"/>
      <c r="E19" s="165"/>
      <c r="F19" s="165"/>
      <c r="G19" s="165"/>
      <c r="I19" s="165"/>
      <c r="J19" s="49" t="s">
        <v>88</v>
      </c>
      <c r="K19" s="166"/>
      <c r="N19" s="167"/>
      <c r="O19" s="168"/>
      <c r="P19" s="165"/>
      <c r="Q19" s="167"/>
      <c r="R19" s="168"/>
      <c r="S19" s="165"/>
      <c r="T19" s="165"/>
      <c r="U19" s="165"/>
      <c r="V19" s="165"/>
      <c r="W19" s="165"/>
      <c r="X19" s="168"/>
    </row>
  </sheetData>
  <sheetProtection/>
  <protectedRanges>
    <protectedRange sqref="J15:J16" name="Диапазон1_3_1_1_3_11_1_1_3_1_1_2_1_3_3_1_1_4_1_1_1"/>
  </protectedRanges>
  <mergeCells count="24">
    <mergeCell ref="A13:X13"/>
    <mergeCell ref="A10:X10"/>
    <mergeCell ref="A1:X1"/>
    <mergeCell ref="A2:X2"/>
    <mergeCell ref="A3:X3"/>
    <mergeCell ref="A4:X4"/>
    <mergeCell ref="A5:X5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K8:M8"/>
    <mergeCell ref="X8:X9"/>
    <mergeCell ref="N8:P8"/>
    <mergeCell ref="Q8:S8"/>
    <mergeCell ref="T8:T9"/>
    <mergeCell ref="U8:U9"/>
    <mergeCell ref="V8:V9"/>
    <mergeCell ref="W8:W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80" zoomScaleNormal="80" zoomScalePageLayoutView="0" workbookViewId="0" topLeftCell="A10">
      <selection activeCell="A1" sqref="A1:Y18"/>
    </sheetView>
  </sheetViews>
  <sheetFormatPr defaultColWidth="9.140625" defaultRowHeight="12.75"/>
  <cols>
    <col min="1" max="1" width="6.8515625" style="50" customWidth="1"/>
    <col min="2" max="2" width="6.8515625" style="50" hidden="1" customWidth="1"/>
    <col min="3" max="3" width="5.57421875" style="50" hidden="1" customWidth="1"/>
    <col min="4" max="4" width="16.8515625" style="50" customWidth="1"/>
    <col min="5" max="5" width="8.28125" style="50" customWidth="1"/>
    <col min="6" max="6" width="7.00390625" style="50" customWidth="1"/>
    <col min="7" max="7" width="26.00390625" style="50" customWidth="1"/>
    <col min="8" max="8" width="9.7109375" style="50" customWidth="1"/>
    <col min="9" max="9" width="13.140625" style="50" customWidth="1"/>
    <col min="10" max="10" width="12.7109375" style="50" hidden="1" customWidth="1"/>
    <col min="11" max="11" width="23.140625" style="50" customWidth="1"/>
    <col min="12" max="12" width="7.00390625" style="151" customWidth="1"/>
    <col min="13" max="13" width="8.7109375" style="152" customWidth="1"/>
    <col min="14" max="14" width="3.7109375" style="50" customWidth="1"/>
    <col min="15" max="15" width="6.421875" style="151" customWidth="1"/>
    <col min="16" max="16" width="8.7109375" style="152" customWidth="1"/>
    <col min="17" max="17" width="3.7109375" style="50" customWidth="1"/>
    <col min="18" max="18" width="6.421875" style="151" customWidth="1"/>
    <col min="19" max="19" width="8.7109375" style="152" customWidth="1"/>
    <col min="20" max="20" width="3.7109375" style="50" customWidth="1"/>
    <col min="21" max="22" width="4.8515625" style="50" customWidth="1"/>
    <col min="23" max="23" width="7.421875" style="50" customWidth="1"/>
    <col min="24" max="24" width="7.8515625" style="50" hidden="1" customWidth="1"/>
    <col min="25" max="25" width="9.7109375" style="152" customWidth="1"/>
    <col min="26" max="26" width="11.00390625" style="50" customWidth="1"/>
    <col min="27" max="16384" width="9.140625" style="50" customWidth="1"/>
  </cols>
  <sheetData>
    <row r="1" spans="1:25" s="125" customFormat="1" ht="55.5" customHeight="1">
      <c r="A1" s="242" t="s">
        <v>181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5" s="127" customFormat="1" ht="15.75" customHeight="1">
      <c r="A2" s="244" t="s">
        <v>161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5" s="127" customFormat="1" ht="15.75" customHeight="1">
      <c r="A3" s="263" t="s">
        <v>160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</row>
    <row r="4" spans="1:25" s="127" customFormat="1" ht="15.75" customHeight="1">
      <c r="A4" s="245" t="s">
        <v>189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1:25" ht="18.75" customHeight="1">
      <c r="A5" s="246" t="s">
        <v>200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</row>
    <row r="6" spans="1:25" s="132" customFormat="1" ht="15" customHeight="1">
      <c r="A6" s="20" t="s">
        <v>17</v>
      </c>
      <c r="B6" s="129"/>
      <c r="C6" s="130"/>
      <c r="D6" s="130"/>
      <c r="E6" s="130"/>
      <c r="F6" s="130"/>
      <c r="G6" s="130"/>
      <c r="H6" s="130"/>
      <c r="I6" s="131"/>
      <c r="J6" s="131"/>
      <c r="V6" s="247" t="s">
        <v>190</v>
      </c>
      <c r="W6" s="247"/>
      <c r="X6" s="247"/>
      <c r="Y6" s="247"/>
    </row>
    <row r="7" spans="1:25" s="134" customFormat="1" ht="19.5" customHeight="1">
      <c r="A7" s="233" t="s">
        <v>162</v>
      </c>
      <c r="B7" s="234" t="s">
        <v>3</v>
      </c>
      <c r="C7" s="237" t="s">
        <v>4</v>
      </c>
      <c r="D7" s="229" t="s">
        <v>164</v>
      </c>
      <c r="E7" s="229" t="s">
        <v>6</v>
      </c>
      <c r="F7" s="233" t="s">
        <v>7</v>
      </c>
      <c r="G7" s="229" t="s">
        <v>165</v>
      </c>
      <c r="H7" s="229" t="s">
        <v>6</v>
      </c>
      <c r="I7" s="229" t="s">
        <v>9</v>
      </c>
      <c r="J7" s="133"/>
      <c r="K7" s="229" t="s">
        <v>11</v>
      </c>
      <c r="L7" s="230" t="s">
        <v>198</v>
      </c>
      <c r="M7" s="230"/>
      <c r="N7" s="230"/>
      <c r="O7" s="230" t="s">
        <v>167</v>
      </c>
      <c r="P7" s="230"/>
      <c r="Q7" s="230"/>
      <c r="R7" s="230" t="s">
        <v>168</v>
      </c>
      <c r="S7" s="230"/>
      <c r="T7" s="230"/>
      <c r="U7" s="231" t="s">
        <v>169</v>
      </c>
      <c r="V7" s="237" t="s">
        <v>170</v>
      </c>
      <c r="W7" s="233" t="s">
        <v>171</v>
      </c>
      <c r="X7" s="234" t="s">
        <v>172</v>
      </c>
      <c r="Y7" s="235" t="s">
        <v>173</v>
      </c>
    </row>
    <row r="8" spans="1:25" s="134" customFormat="1" ht="39.75" customHeight="1">
      <c r="A8" s="233"/>
      <c r="B8" s="234"/>
      <c r="C8" s="238"/>
      <c r="D8" s="229"/>
      <c r="E8" s="229"/>
      <c r="F8" s="233"/>
      <c r="G8" s="229"/>
      <c r="H8" s="229"/>
      <c r="I8" s="229"/>
      <c r="J8" s="133"/>
      <c r="K8" s="229"/>
      <c r="L8" s="135" t="s">
        <v>175</v>
      </c>
      <c r="M8" s="136" t="s">
        <v>176</v>
      </c>
      <c r="N8" s="137" t="s">
        <v>162</v>
      </c>
      <c r="O8" s="135" t="s">
        <v>175</v>
      </c>
      <c r="P8" s="136" t="s">
        <v>176</v>
      </c>
      <c r="Q8" s="137" t="s">
        <v>162</v>
      </c>
      <c r="R8" s="135" t="s">
        <v>175</v>
      </c>
      <c r="S8" s="136" t="s">
        <v>176</v>
      </c>
      <c r="T8" s="137" t="s">
        <v>162</v>
      </c>
      <c r="U8" s="232"/>
      <c r="V8" s="238"/>
      <c r="W8" s="233"/>
      <c r="X8" s="234"/>
      <c r="Y8" s="235"/>
    </row>
    <row r="9" spans="1:25" s="134" customFormat="1" ht="39.75" customHeight="1">
      <c r="A9" s="239" t="s">
        <v>197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1"/>
    </row>
    <row r="10" spans="1:25" s="163" customFormat="1" ht="43.5" customHeight="1">
      <c r="A10" s="140">
        <v>1</v>
      </c>
      <c r="B10" s="207"/>
      <c r="C10" s="142"/>
      <c r="D10" s="106" t="s">
        <v>91</v>
      </c>
      <c r="E10" s="107" t="s">
        <v>92</v>
      </c>
      <c r="F10" s="108" t="s">
        <v>23</v>
      </c>
      <c r="G10" s="109" t="s">
        <v>93</v>
      </c>
      <c r="H10" s="67" t="s">
        <v>94</v>
      </c>
      <c r="I10" s="68" t="s">
        <v>95</v>
      </c>
      <c r="J10" s="108" t="s">
        <v>79</v>
      </c>
      <c r="K10" s="56" t="s">
        <v>96</v>
      </c>
      <c r="L10" s="283">
        <v>191</v>
      </c>
      <c r="M10" s="290">
        <f>L10/3-IF($U10=1,0.5,IF($U10=2,1,0))</f>
        <v>63.666666666666664</v>
      </c>
      <c r="N10" s="285">
        <f>RANK(M10,M$10:M$11,0)</f>
        <v>1</v>
      </c>
      <c r="O10" s="283">
        <v>195</v>
      </c>
      <c r="P10" s="290">
        <f>O10/3-IF($U10=1,0.5,IF($U10=2,1,0))</f>
        <v>65</v>
      </c>
      <c r="Q10" s="285">
        <f>RANK(P10,P$10:P$11,0)</f>
        <v>1</v>
      </c>
      <c r="R10" s="283">
        <v>193</v>
      </c>
      <c r="S10" s="290">
        <f>R10/3-IF($U10=1,0.5,IF($U10=2,1,0))</f>
        <v>64.33333333333333</v>
      </c>
      <c r="T10" s="285">
        <f>RANK(S10,S$10:S$11,0)</f>
        <v>1</v>
      </c>
      <c r="U10" s="285"/>
      <c r="V10" s="285"/>
      <c r="W10" s="283">
        <f>L10+O10+R10</f>
        <v>579</v>
      </c>
      <c r="X10" s="286"/>
      <c r="Y10" s="284">
        <f>ROUND(SUM(M10,P10,S10)/3,3)</f>
        <v>64.333</v>
      </c>
    </row>
    <row r="11" spans="1:25" s="163" customFormat="1" ht="43.5" customHeight="1">
      <c r="A11" s="140">
        <v>2</v>
      </c>
      <c r="B11" s="207"/>
      <c r="C11" s="142"/>
      <c r="D11" s="37" t="s">
        <v>111</v>
      </c>
      <c r="E11" s="44" t="s">
        <v>112</v>
      </c>
      <c r="F11" s="63" t="s">
        <v>23</v>
      </c>
      <c r="G11" s="64" t="s">
        <v>113</v>
      </c>
      <c r="H11" s="97" t="s">
        <v>114</v>
      </c>
      <c r="I11" s="54" t="s">
        <v>115</v>
      </c>
      <c r="J11" s="54" t="s">
        <v>24</v>
      </c>
      <c r="K11" s="24" t="s">
        <v>116</v>
      </c>
      <c r="L11" s="283">
        <v>188</v>
      </c>
      <c r="M11" s="290">
        <f>L11/3-IF($U11=1,0.5,IF($U11=2,1,0))</f>
        <v>62.666666666666664</v>
      </c>
      <c r="N11" s="285">
        <f>RANK(M11,M$10:M$11,0)</f>
        <v>2</v>
      </c>
      <c r="O11" s="283">
        <v>190</v>
      </c>
      <c r="P11" s="290">
        <f>O11/3-IF($U11=1,0.5,IF($U11=2,1,0))</f>
        <v>63.333333333333336</v>
      </c>
      <c r="Q11" s="285">
        <f>RANK(P11,P$10:P$11,0)</f>
        <v>2</v>
      </c>
      <c r="R11" s="283">
        <v>182.5</v>
      </c>
      <c r="S11" s="290">
        <f>R11/3-IF($U11=1,0.5,IF($U11=2,1,0))</f>
        <v>60.833333333333336</v>
      </c>
      <c r="T11" s="285">
        <f>RANK(S11,S$10:S$11,0)</f>
        <v>2</v>
      </c>
      <c r="U11" s="285"/>
      <c r="V11" s="285"/>
      <c r="W11" s="283">
        <f>L11+O11+R11</f>
        <v>560.5</v>
      </c>
      <c r="X11" s="286"/>
      <c r="Y11" s="284">
        <f>ROUND(SUM(M11,P11,S11)/3,3)</f>
        <v>62.278</v>
      </c>
    </row>
    <row r="12" spans="1:25" s="163" customFormat="1" ht="43.5" customHeight="1">
      <c r="A12" s="239" t="s">
        <v>204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1"/>
    </row>
    <row r="13" spans="1:25" s="163" customFormat="1" ht="43.5" customHeight="1">
      <c r="A13" s="140">
        <v>1</v>
      </c>
      <c r="B13" s="207"/>
      <c r="C13" s="142"/>
      <c r="D13" s="41" t="s">
        <v>128</v>
      </c>
      <c r="E13" s="32" t="s">
        <v>129</v>
      </c>
      <c r="F13" s="86" t="s">
        <v>20</v>
      </c>
      <c r="G13" s="64" t="s">
        <v>130</v>
      </c>
      <c r="H13" s="21" t="s">
        <v>131</v>
      </c>
      <c r="I13" s="22" t="s">
        <v>132</v>
      </c>
      <c r="J13" s="87" t="s">
        <v>24</v>
      </c>
      <c r="K13" s="31" t="s">
        <v>133</v>
      </c>
      <c r="L13" s="283">
        <v>196.5</v>
      </c>
      <c r="M13" s="290">
        <f>L13/3-IF($U13=1,0.5,IF($U13=2,1,0))</f>
        <v>65.5</v>
      </c>
      <c r="N13" s="285">
        <f>RANK(M13,M$13:M$13,0)</f>
        <v>1</v>
      </c>
      <c r="O13" s="283">
        <v>196.5</v>
      </c>
      <c r="P13" s="290">
        <f>O13/3-IF($U13=1,0.5,IF($U13=2,1,0))</f>
        <v>65.5</v>
      </c>
      <c r="Q13" s="285">
        <f>RANK(P13,P$13:P$13,0)</f>
        <v>1</v>
      </c>
      <c r="R13" s="283">
        <v>203</v>
      </c>
      <c r="S13" s="290">
        <f>R13/3-IF($U13=1,0.5,IF($U13=2,1,0))</f>
        <v>67.66666666666667</v>
      </c>
      <c r="T13" s="285">
        <f>RANK(S13,S$13:S$13,0)</f>
        <v>1</v>
      </c>
      <c r="U13" s="285"/>
      <c r="V13" s="285"/>
      <c r="W13" s="283">
        <f>L13+O13+R13</f>
        <v>596</v>
      </c>
      <c r="X13" s="286"/>
      <c r="Y13" s="284">
        <f>ROUND(SUM(M13,P13,S13)/3,3)</f>
        <v>66.222</v>
      </c>
    </row>
    <row r="14" spans="1:25" s="163" customFormat="1" ht="43.5" customHeight="1">
      <c r="A14" s="239" t="s">
        <v>203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1"/>
    </row>
    <row r="15" spans="1:25" s="163" customFormat="1" ht="43.5" customHeight="1">
      <c r="A15" s="140">
        <v>1</v>
      </c>
      <c r="B15" s="207"/>
      <c r="C15" s="142"/>
      <c r="D15" s="37" t="s">
        <v>118</v>
      </c>
      <c r="E15" s="44" t="s">
        <v>117</v>
      </c>
      <c r="F15" s="63">
        <v>3</v>
      </c>
      <c r="G15" s="64" t="s">
        <v>113</v>
      </c>
      <c r="H15" s="97" t="s">
        <v>114</v>
      </c>
      <c r="I15" s="54" t="s">
        <v>115</v>
      </c>
      <c r="J15" s="54" t="s">
        <v>24</v>
      </c>
      <c r="K15" s="24" t="s">
        <v>116</v>
      </c>
      <c r="L15" s="283">
        <v>188.5</v>
      </c>
      <c r="M15" s="290">
        <f>L15/3-IF($U15=1,0.5,IF($U15=2,1,0))</f>
        <v>62.833333333333336</v>
      </c>
      <c r="N15" s="285">
        <f>RANK(M15,M$15:M$15,0)</f>
        <v>1</v>
      </c>
      <c r="O15" s="283">
        <v>184</v>
      </c>
      <c r="P15" s="290">
        <f>O15/3-IF($U15=1,0.5,IF($U15=2,1,0))</f>
        <v>61.333333333333336</v>
      </c>
      <c r="Q15" s="285">
        <f>RANK(P15,P$15:P$15,0)</f>
        <v>1</v>
      </c>
      <c r="R15" s="283">
        <v>186</v>
      </c>
      <c r="S15" s="290">
        <f>R15/3-IF($U15=1,0.5,IF($U15=2,1,0))</f>
        <v>62</v>
      </c>
      <c r="T15" s="285">
        <f>RANK(S15,S$15:S$15,0)</f>
        <v>1</v>
      </c>
      <c r="U15" s="285"/>
      <c r="V15" s="285"/>
      <c r="W15" s="283">
        <f>L15+O15+R15</f>
        <v>558.5</v>
      </c>
      <c r="X15" s="286"/>
      <c r="Y15" s="284">
        <f>ROUND(SUM(M15,P15,S15)/3,3)</f>
        <v>62.056</v>
      </c>
    </row>
    <row r="16" spans="1:25" ht="48" customHeight="1">
      <c r="A16" s="51"/>
      <c r="B16" s="51"/>
      <c r="C16" s="51"/>
      <c r="D16" s="51" t="s">
        <v>15</v>
      </c>
      <c r="E16" s="51"/>
      <c r="F16" s="51"/>
      <c r="G16" s="51"/>
      <c r="H16" s="51"/>
      <c r="J16" s="51"/>
      <c r="K16" s="49" t="s">
        <v>87</v>
      </c>
      <c r="L16" s="53"/>
      <c r="M16" s="51"/>
      <c r="N16" s="51"/>
      <c r="O16" s="149"/>
      <c r="P16" s="150"/>
      <c r="Q16" s="51"/>
      <c r="R16" s="149"/>
      <c r="S16" s="150"/>
      <c r="T16" s="51"/>
      <c r="U16" s="51"/>
      <c r="V16" s="51"/>
      <c r="W16" s="51"/>
      <c r="X16" s="51"/>
      <c r="Y16" s="150"/>
    </row>
    <row r="17" spans="1:25" ht="35.25" customHeight="1">
      <c r="A17" s="51"/>
      <c r="B17" s="51"/>
      <c r="C17" s="51"/>
      <c r="D17" s="51" t="s">
        <v>51</v>
      </c>
      <c r="E17" s="51"/>
      <c r="F17" s="51"/>
      <c r="G17" s="51"/>
      <c r="H17" s="51"/>
      <c r="J17" s="51"/>
      <c r="K17" s="51" t="s">
        <v>192</v>
      </c>
      <c r="L17" s="53"/>
      <c r="M17" s="51"/>
      <c r="N17" s="51"/>
      <c r="O17" s="149"/>
      <c r="P17" s="150"/>
      <c r="Q17" s="51"/>
      <c r="R17" s="149"/>
      <c r="S17" s="150"/>
      <c r="T17" s="51"/>
      <c r="U17" s="51"/>
      <c r="V17" s="51"/>
      <c r="W17" s="51"/>
      <c r="X17" s="51"/>
      <c r="Y17" s="150"/>
    </row>
    <row r="18" spans="1:25" s="164" customFormat="1" ht="57" customHeight="1">
      <c r="A18" s="165"/>
      <c r="B18" s="165"/>
      <c r="C18" s="165"/>
      <c r="D18" s="165" t="s">
        <v>16</v>
      </c>
      <c r="E18" s="165"/>
      <c r="F18" s="165"/>
      <c r="G18" s="165"/>
      <c r="H18" s="165"/>
      <c r="J18" s="165"/>
      <c r="K18" s="49" t="s">
        <v>88</v>
      </c>
      <c r="L18" s="166"/>
      <c r="O18" s="167"/>
      <c r="P18" s="168"/>
      <c r="Q18" s="165"/>
      <c r="R18" s="167"/>
      <c r="S18" s="168"/>
      <c r="T18" s="165"/>
      <c r="U18" s="165"/>
      <c r="V18" s="165"/>
      <c r="W18" s="165"/>
      <c r="X18" s="165"/>
      <c r="Y18" s="168"/>
    </row>
    <row r="19" spans="12:13" ht="12.75">
      <c r="L19" s="53"/>
      <c r="M19" s="51"/>
    </row>
    <row r="20" spans="11:13" ht="12.75">
      <c r="K20" s="51"/>
      <c r="L20" s="53"/>
      <c r="M20" s="51"/>
    </row>
  </sheetData>
  <sheetProtection/>
  <protectedRanges>
    <protectedRange sqref="K10:K12" name="Диапазон1_3_1_1_3_11_1_1_3_1_1_2_1_3_4_2"/>
  </protectedRanges>
  <mergeCells count="27">
    <mergeCell ref="A9:Y9"/>
    <mergeCell ref="A12:Y12"/>
    <mergeCell ref="A14:Y14"/>
    <mergeCell ref="A1:Y1"/>
    <mergeCell ref="A2:Y2"/>
    <mergeCell ref="A3:Y3"/>
    <mergeCell ref="A4:Y4"/>
    <mergeCell ref="A5:Y5"/>
    <mergeCell ref="V6:Y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N7"/>
    <mergeCell ref="O7:Q7"/>
    <mergeCell ref="R7:T7"/>
    <mergeCell ref="U7:U8"/>
    <mergeCell ref="V7:V8"/>
    <mergeCell ref="W7:W8"/>
    <mergeCell ref="X7:X8"/>
    <mergeCell ref="Y7:Y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80" zoomScaleNormal="80" zoomScalePageLayoutView="0" workbookViewId="0" topLeftCell="A1">
      <selection activeCell="G12" sqref="G12"/>
    </sheetView>
  </sheetViews>
  <sheetFormatPr defaultColWidth="9.140625" defaultRowHeight="12.75"/>
  <cols>
    <col min="1" max="1" width="5.57421875" style="164" customWidth="1"/>
    <col min="2" max="2" width="4.7109375" style="164" hidden="1" customWidth="1"/>
    <col min="3" max="3" width="6.8515625" style="164" hidden="1" customWidth="1"/>
    <col min="4" max="4" width="19.140625" style="164" customWidth="1"/>
    <col min="5" max="5" width="8.7109375" style="164" customWidth="1"/>
    <col min="6" max="6" width="7.57421875" style="164" customWidth="1"/>
    <col min="7" max="7" width="38.7109375" style="164" customWidth="1"/>
    <col min="8" max="8" width="9.8515625" style="206" customWidth="1"/>
    <col min="9" max="9" width="16.28125" style="164" customWidth="1"/>
    <col min="10" max="10" width="12.7109375" style="164" hidden="1" customWidth="1"/>
    <col min="11" max="11" width="23.421875" style="164" customWidth="1"/>
    <col min="12" max="12" width="6.7109375" style="169" customWidth="1"/>
    <col min="13" max="13" width="9.8515625" style="170" customWidth="1"/>
    <col min="14" max="14" width="3.7109375" style="164" customWidth="1"/>
    <col min="15" max="15" width="6.8515625" style="169" customWidth="1"/>
    <col min="16" max="16" width="9.8515625" style="170" customWidth="1"/>
    <col min="17" max="17" width="3.7109375" style="164" customWidth="1"/>
    <col min="18" max="18" width="6.8515625" style="169" customWidth="1"/>
    <col min="19" max="19" width="9.57421875" style="170" customWidth="1"/>
    <col min="20" max="20" width="3.7109375" style="164" customWidth="1"/>
    <col min="21" max="22" width="4.8515625" style="164" customWidth="1"/>
    <col min="23" max="23" width="8.7109375" style="164" customWidth="1"/>
    <col min="24" max="24" width="6.28125" style="164" hidden="1" customWidth="1"/>
    <col min="25" max="25" width="12.00390625" style="170" customWidth="1"/>
    <col min="26" max="16384" width="9.140625" style="164" customWidth="1"/>
  </cols>
  <sheetData>
    <row r="1" spans="1:25" s="125" customFormat="1" ht="33.75" customHeight="1">
      <c r="A1" s="242" t="s">
        <v>181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</row>
    <row r="2" spans="1:25" s="126" customFormat="1" ht="15.75" customHeight="1">
      <c r="A2" s="243" t="s">
        <v>160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27" customFormat="1" ht="15.75" customHeight="1">
      <c r="A3" s="244" t="s">
        <v>161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</row>
    <row r="4" spans="1:25" s="127" customFormat="1" ht="14.25" customHeight="1">
      <c r="A4" s="245" t="s">
        <v>187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1:25" s="50" customFormat="1" ht="15" customHeight="1">
      <c r="A5" s="246" t="s">
        <v>202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</row>
    <row r="6" spans="1:25" s="132" customFormat="1" ht="30.75" customHeight="1">
      <c r="A6" s="20" t="s">
        <v>17</v>
      </c>
      <c r="B6" s="129"/>
      <c r="C6" s="130"/>
      <c r="D6" s="130"/>
      <c r="E6" s="130"/>
      <c r="F6" s="130"/>
      <c r="G6" s="130"/>
      <c r="H6" s="130"/>
      <c r="I6" s="131"/>
      <c r="J6" s="131"/>
      <c r="V6" s="247" t="s">
        <v>190</v>
      </c>
      <c r="W6" s="247"/>
      <c r="X6" s="247"/>
      <c r="Y6" s="247"/>
    </row>
    <row r="7" spans="1:25" s="156" customFormat="1" ht="19.5" customHeight="1">
      <c r="A7" s="272" t="s">
        <v>162</v>
      </c>
      <c r="B7" s="273" t="s">
        <v>4</v>
      </c>
      <c r="C7" s="270" t="s">
        <v>188</v>
      </c>
      <c r="D7" s="274" t="s">
        <v>164</v>
      </c>
      <c r="E7" s="274" t="s">
        <v>6</v>
      </c>
      <c r="F7" s="272" t="s">
        <v>7</v>
      </c>
      <c r="G7" s="274" t="s">
        <v>165</v>
      </c>
      <c r="H7" s="275" t="s">
        <v>6</v>
      </c>
      <c r="I7" s="274" t="s">
        <v>9</v>
      </c>
      <c r="J7" s="274"/>
      <c r="K7" s="274" t="s">
        <v>11</v>
      </c>
      <c r="L7" s="265" t="s">
        <v>198</v>
      </c>
      <c r="M7" s="266"/>
      <c r="N7" s="267"/>
      <c r="O7" s="265" t="s">
        <v>167</v>
      </c>
      <c r="P7" s="266"/>
      <c r="Q7" s="267"/>
      <c r="R7" s="265" t="s">
        <v>168</v>
      </c>
      <c r="S7" s="266"/>
      <c r="T7" s="267"/>
      <c r="U7" s="268" t="s">
        <v>169</v>
      </c>
      <c r="V7" s="270" t="s">
        <v>170</v>
      </c>
      <c r="W7" s="272" t="s">
        <v>171</v>
      </c>
      <c r="X7" s="273" t="s">
        <v>172</v>
      </c>
      <c r="Y7" s="264" t="s">
        <v>173</v>
      </c>
    </row>
    <row r="8" spans="1:25" s="156" customFormat="1" ht="39.75" customHeight="1">
      <c r="A8" s="272"/>
      <c r="B8" s="273"/>
      <c r="C8" s="271"/>
      <c r="D8" s="274"/>
      <c r="E8" s="274"/>
      <c r="F8" s="272"/>
      <c r="G8" s="274"/>
      <c r="H8" s="275"/>
      <c r="I8" s="274"/>
      <c r="J8" s="274"/>
      <c r="K8" s="274"/>
      <c r="L8" s="157" t="s">
        <v>175</v>
      </c>
      <c r="M8" s="158" t="s">
        <v>176</v>
      </c>
      <c r="N8" s="159" t="s">
        <v>162</v>
      </c>
      <c r="O8" s="157" t="s">
        <v>175</v>
      </c>
      <c r="P8" s="158" t="s">
        <v>176</v>
      </c>
      <c r="Q8" s="159" t="s">
        <v>162</v>
      </c>
      <c r="R8" s="157" t="s">
        <v>175</v>
      </c>
      <c r="S8" s="158" t="s">
        <v>176</v>
      </c>
      <c r="T8" s="159" t="s">
        <v>162</v>
      </c>
      <c r="U8" s="269"/>
      <c r="V8" s="271"/>
      <c r="W8" s="272"/>
      <c r="X8" s="273"/>
      <c r="Y8" s="264"/>
    </row>
    <row r="9" spans="1:25" s="156" customFormat="1" ht="39.75" customHeight="1">
      <c r="A9" s="255" t="s">
        <v>196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7"/>
    </row>
    <row r="10" spans="1:25" s="204" customFormat="1" ht="37.5" customHeight="1">
      <c r="A10" s="203">
        <v>1</v>
      </c>
      <c r="B10" s="205"/>
      <c r="C10" s="142"/>
      <c r="D10" s="62" t="s">
        <v>41</v>
      </c>
      <c r="E10" s="34" t="s">
        <v>42</v>
      </c>
      <c r="F10" s="63" t="s">
        <v>18</v>
      </c>
      <c r="G10" s="64" t="s">
        <v>186</v>
      </c>
      <c r="H10" s="21" t="s">
        <v>37</v>
      </c>
      <c r="I10" s="22" t="s">
        <v>38</v>
      </c>
      <c r="J10" s="65" t="s">
        <v>36</v>
      </c>
      <c r="K10" s="66" t="s">
        <v>19</v>
      </c>
      <c r="L10" s="287">
        <v>181</v>
      </c>
      <c r="M10" s="288">
        <f>L10/2.6-IF($U10=1,0.5,IF($U10=2,1,0))</f>
        <v>69.61538461538461</v>
      </c>
      <c r="N10" s="184">
        <f>RANK(M10,M$10:M$14,0)</f>
        <v>1</v>
      </c>
      <c r="O10" s="287">
        <v>175</v>
      </c>
      <c r="P10" s="288">
        <f>O10/2.6-IF($U10=1,0.5,IF($U10=2,1,0))</f>
        <v>67.3076923076923</v>
      </c>
      <c r="Q10" s="184">
        <f>RANK(P10,P$10:P$14,0)</f>
        <v>2</v>
      </c>
      <c r="R10" s="287">
        <v>174</v>
      </c>
      <c r="S10" s="288">
        <f>R10/2.6-IF($U10=1,0.5,IF($U10=2,1,0))</f>
        <v>66.92307692307692</v>
      </c>
      <c r="T10" s="184">
        <f>RANK(S10,S$10:S$14,0)</f>
        <v>3</v>
      </c>
      <c r="U10" s="222"/>
      <c r="V10" s="205"/>
      <c r="W10" s="287">
        <f>L10+O10+R10</f>
        <v>530</v>
      </c>
      <c r="X10" s="205"/>
      <c r="Y10" s="288">
        <f>ROUND(SUM(M10,P10,S10)/3,3)</f>
        <v>67.949</v>
      </c>
    </row>
    <row r="11" spans="1:25" s="204" customFormat="1" ht="37.5" customHeight="1">
      <c r="A11" s="203">
        <v>2</v>
      </c>
      <c r="B11" s="205"/>
      <c r="C11" s="142"/>
      <c r="D11" s="41" t="s">
        <v>65</v>
      </c>
      <c r="E11" s="48" t="s">
        <v>66</v>
      </c>
      <c r="F11" s="85" t="s">
        <v>18</v>
      </c>
      <c r="G11" s="64" t="s">
        <v>67</v>
      </c>
      <c r="H11" s="75" t="s">
        <v>68</v>
      </c>
      <c r="I11" s="76" t="s">
        <v>69</v>
      </c>
      <c r="J11" s="61" t="s">
        <v>40</v>
      </c>
      <c r="K11" s="84" t="s">
        <v>19</v>
      </c>
      <c r="L11" s="287">
        <v>175.5</v>
      </c>
      <c r="M11" s="288">
        <f>L11/2.6-IF($U11=1,0.5,IF($U11=2,1,0))</f>
        <v>67.5</v>
      </c>
      <c r="N11" s="184">
        <f>RANK(M11,M$10:M$14,0)</f>
        <v>2</v>
      </c>
      <c r="O11" s="287">
        <v>177.5</v>
      </c>
      <c r="P11" s="288">
        <f>O11/2.6-IF($U11=1,0.5,IF($U11=2,1,0))</f>
        <v>68.26923076923077</v>
      </c>
      <c r="Q11" s="184">
        <f>RANK(P11,P$10:P$14,0)</f>
        <v>1</v>
      </c>
      <c r="R11" s="287">
        <v>176</v>
      </c>
      <c r="S11" s="288">
        <f>R11/2.6-IF($U11=1,0.5,IF($U11=2,1,0))</f>
        <v>67.6923076923077</v>
      </c>
      <c r="T11" s="184">
        <f>RANK(S11,S$10:S$14,0)</f>
        <v>2</v>
      </c>
      <c r="U11" s="222"/>
      <c r="V11" s="205"/>
      <c r="W11" s="287">
        <f>L11+O11+R11</f>
        <v>529</v>
      </c>
      <c r="X11" s="205"/>
      <c r="Y11" s="288">
        <f>ROUND(SUM(M11,P11,S11)/3,3)</f>
        <v>67.821</v>
      </c>
    </row>
    <row r="12" spans="1:25" s="204" customFormat="1" ht="37.5" customHeight="1">
      <c r="A12" s="203">
        <v>3</v>
      </c>
      <c r="B12" s="205"/>
      <c r="C12" s="142"/>
      <c r="D12" s="37" t="s">
        <v>72</v>
      </c>
      <c r="E12" s="69" t="s">
        <v>73</v>
      </c>
      <c r="F12" s="85">
        <v>2</v>
      </c>
      <c r="G12" s="64" t="s">
        <v>55</v>
      </c>
      <c r="H12" s="21" t="s">
        <v>34</v>
      </c>
      <c r="I12" s="22" t="s">
        <v>21</v>
      </c>
      <c r="J12" s="22" t="s">
        <v>21</v>
      </c>
      <c r="K12" s="84" t="s">
        <v>39</v>
      </c>
      <c r="L12" s="287">
        <v>172.5</v>
      </c>
      <c r="M12" s="288">
        <f>L12/2.6-IF($U12=1,0.5,IF($U12=2,1,0))</f>
        <v>66.34615384615384</v>
      </c>
      <c r="N12" s="184">
        <f>RANK(M12,M$10:M$14,0)</f>
        <v>3</v>
      </c>
      <c r="O12" s="287">
        <v>174.5</v>
      </c>
      <c r="P12" s="288">
        <f>O12/2.6-IF($U12=1,0.5,IF($U12=2,1,0))</f>
        <v>67.11538461538461</v>
      </c>
      <c r="Q12" s="184">
        <f>RANK(P12,P$10:P$14,0)</f>
        <v>3</v>
      </c>
      <c r="R12" s="287">
        <v>177.5</v>
      </c>
      <c r="S12" s="288">
        <f>R12/2.6-IF($U12=1,0.5,IF($U12=2,1,0))</f>
        <v>68.26923076923077</v>
      </c>
      <c r="T12" s="184">
        <f>RANK(S12,S$10:S$14,0)</f>
        <v>1</v>
      </c>
      <c r="U12" s="222"/>
      <c r="V12" s="205"/>
      <c r="W12" s="287">
        <f>L12+O12+R12</f>
        <v>524.5</v>
      </c>
      <c r="X12" s="205"/>
      <c r="Y12" s="288">
        <f>ROUND(SUM(M12,P12,S12)/3,3)</f>
        <v>67.244</v>
      </c>
    </row>
    <row r="13" spans="1:25" s="204" customFormat="1" ht="33.75" customHeight="1">
      <c r="A13" s="203">
        <v>4</v>
      </c>
      <c r="B13" s="205"/>
      <c r="C13" s="142"/>
      <c r="D13" s="96" t="s">
        <v>136</v>
      </c>
      <c r="E13" s="92" t="s">
        <v>135</v>
      </c>
      <c r="F13" s="57" t="s">
        <v>18</v>
      </c>
      <c r="G13" s="119" t="s">
        <v>137</v>
      </c>
      <c r="H13" s="91" t="s">
        <v>138</v>
      </c>
      <c r="I13" s="80" t="s">
        <v>139</v>
      </c>
      <c r="J13" s="54" t="s">
        <v>140</v>
      </c>
      <c r="K13" s="31" t="s">
        <v>141</v>
      </c>
      <c r="L13" s="287">
        <v>170</v>
      </c>
      <c r="M13" s="288">
        <f>L13/2.6-IF($U13=1,0.5,IF($U13=2,1,0))</f>
        <v>65.38461538461539</v>
      </c>
      <c r="N13" s="184">
        <f>RANK(M13,M$10:M$14,0)</f>
        <v>5</v>
      </c>
      <c r="O13" s="287">
        <v>173</v>
      </c>
      <c r="P13" s="288">
        <f>O13/2.6-IF($U13=1,0.5,IF($U13=2,1,0))</f>
        <v>66.53846153846153</v>
      </c>
      <c r="Q13" s="184">
        <f>RANK(P13,P$10:P$14,0)</f>
        <v>4</v>
      </c>
      <c r="R13" s="287">
        <v>173</v>
      </c>
      <c r="S13" s="288">
        <f>R13/2.6-IF($U13=1,0.5,IF($U13=2,1,0))</f>
        <v>66.53846153846153</v>
      </c>
      <c r="T13" s="184">
        <f>RANK(S13,S$10:S$14,0)</f>
        <v>4</v>
      </c>
      <c r="U13" s="222"/>
      <c r="V13" s="205"/>
      <c r="W13" s="287">
        <f>L13+O13+R13</f>
        <v>516</v>
      </c>
      <c r="X13" s="205"/>
      <c r="Y13" s="288">
        <f>ROUND(SUM(M13,P13,S13)/3,3)</f>
        <v>66.154</v>
      </c>
    </row>
    <row r="14" spans="1:25" s="204" customFormat="1" ht="37.5" customHeight="1">
      <c r="A14" s="203">
        <v>5</v>
      </c>
      <c r="B14" s="205"/>
      <c r="C14" s="142"/>
      <c r="D14" s="96" t="s">
        <v>155</v>
      </c>
      <c r="E14" s="92" t="s">
        <v>156</v>
      </c>
      <c r="F14" s="57" t="s">
        <v>23</v>
      </c>
      <c r="G14" s="119" t="s">
        <v>205</v>
      </c>
      <c r="H14" s="91" t="s">
        <v>154</v>
      </c>
      <c r="I14" s="80" t="s">
        <v>21</v>
      </c>
      <c r="J14" s="54" t="s">
        <v>75</v>
      </c>
      <c r="K14" s="31" t="s">
        <v>17</v>
      </c>
      <c r="L14" s="287">
        <v>171</v>
      </c>
      <c r="M14" s="288">
        <f>L14/2.6-IF($U14=1,0.5,IF($U14=2,1,0))</f>
        <v>65.76923076923077</v>
      </c>
      <c r="N14" s="184">
        <f>RANK(M14,M$10:M$14,0)</f>
        <v>4</v>
      </c>
      <c r="O14" s="287">
        <v>170.5</v>
      </c>
      <c r="P14" s="288">
        <f>O14/2.6-IF($U14=1,0.5,IF($U14=2,1,0))</f>
        <v>65.57692307692308</v>
      </c>
      <c r="Q14" s="184">
        <f>RANK(P14,P$10:P$14,0)</f>
        <v>5</v>
      </c>
      <c r="R14" s="287">
        <v>173</v>
      </c>
      <c r="S14" s="288">
        <f>R14/2.6-IF($U14=1,0.5,IF($U14=2,1,0))</f>
        <v>66.53846153846153</v>
      </c>
      <c r="T14" s="184">
        <f>RANK(S14,S$10:S$14,0)</f>
        <v>4</v>
      </c>
      <c r="U14" s="222"/>
      <c r="V14" s="205"/>
      <c r="W14" s="287">
        <f>L14+O14+R14</f>
        <v>514.5</v>
      </c>
      <c r="X14" s="205"/>
      <c r="Y14" s="288">
        <f>ROUND(SUM(M14,P14,S14)/3,3)</f>
        <v>65.962</v>
      </c>
    </row>
    <row r="15" spans="1:25" s="204" customFormat="1" ht="37.5" customHeight="1">
      <c r="A15" s="255" t="s">
        <v>197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7"/>
    </row>
    <row r="16" spans="1:25" s="204" customFormat="1" ht="37.5" customHeight="1">
      <c r="A16" s="203">
        <v>1</v>
      </c>
      <c r="B16" s="205"/>
      <c r="C16" s="142"/>
      <c r="D16" s="37" t="s">
        <v>104</v>
      </c>
      <c r="E16" s="44" t="s">
        <v>105</v>
      </c>
      <c r="F16" s="63" t="s">
        <v>23</v>
      </c>
      <c r="G16" s="88" t="s">
        <v>106</v>
      </c>
      <c r="H16" s="97" t="s">
        <v>107</v>
      </c>
      <c r="I16" s="54" t="s">
        <v>108</v>
      </c>
      <c r="J16" s="54" t="s">
        <v>108</v>
      </c>
      <c r="K16" s="24" t="s">
        <v>109</v>
      </c>
      <c r="L16" s="287">
        <v>167.5</v>
      </c>
      <c r="M16" s="288">
        <f>L16/2.6-IF($U16=1,0.5,IF($U16=2,1,0))</f>
        <v>64.42307692307692</v>
      </c>
      <c r="N16" s="184">
        <f>RANK(M16,M$16:M$16,0)</f>
        <v>1</v>
      </c>
      <c r="O16" s="287">
        <v>171.5</v>
      </c>
      <c r="P16" s="289">
        <f>O16/2.6-IF($U16=1,0.5,IF($U16=2,1,0))</f>
        <v>65.96153846153845</v>
      </c>
      <c r="Q16" s="184">
        <f>RANK(P16,P$16:P$16,0)</f>
        <v>1</v>
      </c>
      <c r="R16" s="287">
        <v>174</v>
      </c>
      <c r="S16" s="288">
        <f>R16/2.6-IF($U16=1,0.5,IF($U16=2,1,0))</f>
        <v>66.92307692307692</v>
      </c>
      <c r="T16" s="184">
        <f>RANK(S16,S$16:S$16,0)</f>
        <v>1</v>
      </c>
      <c r="U16" s="222"/>
      <c r="V16" s="205"/>
      <c r="W16" s="287">
        <f>L16+O16+R16</f>
        <v>513</v>
      </c>
      <c r="X16" s="205"/>
      <c r="Y16" s="288">
        <f>ROUND(SUM(M16,P16,S16)/3,3)</f>
        <v>65.769</v>
      </c>
    </row>
    <row r="17" spans="1:25" s="204" customFormat="1" ht="37.5" customHeight="1">
      <c r="A17" s="255" t="s">
        <v>195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7"/>
    </row>
    <row r="18" spans="1:25" s="204" customFormat="1" ht="37.5" customHeight="1">
      <c r="A18" s="203">
        <v>1</v>
      </c>
      <c r="B18" s="205"/>
      <c r="C18" s="142"/>
      <c r="D18" s="96" t="s">
        <v>25</v>
      </c>
      <c r="E18" s="92" t="s">
        <v>50</v>
      </c>
      <c r="F18" s="30" t="s">
        <v>26</v>
      </c>
      <c r="G18" s="71" t="s">
        <v>61</v>
      </c>
      <c r="H18" s="67" t="s">
        <v>62</v>
      </c>
      <c r="I18" s="72" t="s">
        <v>21</v>
      </c>
      <c r="J18" s="72" t="s">
        <v>21</v>
      </c>
      <c r="K18" s="61" t="s">
        <v>39</v>
      </c>
      <c r="L18" s="287">
        <v>180</v>
      </c>
      <c r="M18" s="288">
        <f>L18/2.6-IF($U18=1,0.5,IF($U18=2,1,0))</f>
        <v>69.23076923076923</v>
      </c>
      <c r="N18" s="184">
        <f>RANK(M18,M$18:M$18,0)</f>
        <v>1</v>
      </c>
      <c r="O18" s="287">
        <v>175.5</v>
      </c>
      <c r="P18" s="288">
        <f>O18/2.6-IF($U18=1,0.5,IF($U18=2,1,0))</f>
        <v>67.5</v>
      </c>
      <c r="Q18" s="184">
        <f>RANK(P18,P$18:P$18,0)</f>
        <v>1</v>
      </c>
      <c r="R18" s="287">
        <v>180</v>
      </c>
      <c r="S18" s="288">
        <f>R18/2.6-IF($U18=1,0.5,IF($U18=2,1,0))</f>
        <v>69.23076923076923</v>
      </c>
      <c r="T18" s="184">
        <f>RANK(S18,S$18:S$18,0)</f>
        <v>1</v>
      </c>
      <c r="U18" s="222"/>
      <c r="V18" s="205"/>
      <c r="W18" s="287">
        <f>L18+O18+R18</f>
        <v>535.5</v>
      </c>
      <c r="X18" s="205"/>
      <c r="Y18" s="288">
        <f>ROUND(SUM(M18,P18,S18)/3,3)</f>
        <v>68.654</v>
      </c>
    </row>
    <row r="19" spans="1:26" s="50" customFormat="1" ht="48" customHeight="1">
      <c r="A19" s="51"/>
      <c r="B19" s="51"/>
      <c r="C19" s="51"/>
      <c r="D19" s="51" t="s">
        <v>15</v>
      </c>
      <c r="E19" s="51"/>
      <c r="F19" s="51"/>
      <c r="G19" s="51"/>
      <c r="H19" s="51"/>
      <c r="J19" s="51"/>
      <c r="K19" s="49" t="s">
        <v>87</v>
      </c>
      <c r="L19" s="53"/>
      <c r="M19" s="51"/>
      <c r="N19" s="51"/>
      <c r="O19" s="149"/>
      <c r="P19" s="150"/>
      <c r="Q19" s="51"/>
      <c r="R19" s="149"/>
      <c r="S19" s="150"/>
      <c r="T19" s="51"/>
      <c r="U19" s="51"/>
      <c r="V19" s="51"/>
      <c r="W19" s="51"/>
      <c r="X19" s="51"/>
      <c r="Y19" s="150"/>
      <c r="Z19" s="51"/>
    </row>
    <row r="20" spans="1:26" s="50" customFormat="1" ht="35.25" customHeight="1">
      <c r="A20" s="51"/>
      <c r="B20" s="51"/>
      <c r="C20" s="51"/>
      <c r="D20" s="51" t="s">
        <v>51</v>
      </c>
      <c r="E20" s="51"/>
      <c r="F20" s="51"/>
      <c r="G20" s="51"/>
      <c r="H20" s="51"/>
      <c r="J20" s="51"/>
      <c r="K20" s="51" t="s">
        <v>192</v>
      </c>
      <c r="L20" s="53"/>
      <c r="M20" s="51"/>
      <c r="N20" s="51"/>
      <c r="O20" s="149"/>
      <c r="P20" s="150"/>
      <c r="Q20" s="51"/>
      <c r="R20" s="149"/>
      <c r="S20" s="150"/>
      <c r="T20" s="51"/>
      <c r="U20" s="51"/>
      <c r="V20" s="51"/>
      <c r="W20" s="51"/>
      <c r="X20" s="51"/>
      <c r="Y20" s="150"/>
      <c r="Z20" s="51"/>
    </row>
    <row r="21" spans="1:25" ht="57" customHeight="1">
      <c r="A21" s="165"/>
      <c r="B21" s="165"/>
      <c r="C21" s="165"/>
      <c r="D21" s="165" t="s">
        <v>16</v>
      </c>
      <c r="E21" s="165"/>
      <c r="F21" s="165"/>
      <c r="G21" s="165"/>
      <c r="H21" s="165"/>
      <c r="J21" s="165"/>
      <c r="K21" s="49" t="s">
        <v>88</v>
      </c>
      <c r="L21" s="166"/>
      <c r="M21" s="164"/>
      <c r="O21" s="167"/>
      <c r="P21" s="168"/>
      <c r="Q21" s="165"/>
      <c r="R21" s="167"/>
      <c r="S21" s="168"/>
      <c r="T21" s="165"/>
      <c r="U21" s="165"/>
      <c r="V21" s="165"/>
      <c r="W21" s="165"/>
      <c r="X21" s="165"/>
      <c r="Y21" s="168"/>
    </row>
    <row r="22" spans="1:25" s="50" customFormat="1" ht="48" customHeight="1">
      <c r="A22" s="51"/>
      <c r="B22" s="51"/>
      <c r="C22" s="51"/>
      <c r="D22" s="51"/>
      <c r="E22" s="51"/>
      <c r="F22" s="51"/>
      <c r="G22" s="51"/>
      <c r="H22" s="51"/>
      <c r="J22" s="51"/>
      <c r="K22" s="49"/>
      <c r="L22" s="53"/>
      <c r="M22" s="51"/>
      <c r="N22" s="51"/>
      <c r="O22" s="149"/>
      <c r="P22" s="150"/>
      <c r="Q22" s="51"/>
      <c r="R22" s="149"/>
      <c r="S22" s="150"/>
      <c r="T22" s="51"/>
      <c r="U22" s="51"/>
      <c r="V22" s="51"/>
      <c r="W22" s="51"/>
      <c r="X22" s="51"/>
      <c r="Y22" s="150"/>
    </row>
    <row r="23" spans="11:13" ht="12.75">
      <c r="K23" s="165"/>
      <c r="L23" s="166"/>
      <c r="M23" s="165"/>
    </row>
    <row r="24" spans="11:13" ht="12.75">
      <c r="K24" s="165"/>
      <c r="L24" s="166"/>
      <c r="M24" s="165"/>
    </row>
    <row r="35" ht="12.75">
      <c r="F35" s="51"/>
    </row>
    <row r="36" ht="12.75">
      <c r="F36" s="51"/>
    </row>
  </sheetData>
  <sheetProtection/>
  <protectedRanges>
    <protectedRange sqref="K12:K13" name="Диапазон1_3_1_1_3_11_1_1_3_1_1_2_1_3_4_1_5_1_4"/>
  </protectedRanges>
  <mergeCells count="28">
    <mergeCell ref="A15:Y15"/>
    <mergeCell ref="A17:Y17"/>
    <mergeCell ref="A9:Y9"/>
    <mergeCell ref="A1:Y1"/>
    <mergeCell ref="A2:Y2"/>
    <mergeCell ref="A3:Y3"/>
    <mergeCell ref="A4:Y4"/>
    <mergeCell ref="A5:Y5"/>
    <mergeCell ref="V6:Y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N7"/>
    <mergeCell ref="Y7:Y8"/>
    <mergeCell ref="O7:Q7"/>
    <mergeCell ref="R7:T7"/>
    <mergeCell ref="U7:U8"/>
    <mergeCell ref="V7:V8"/>
    <mergeCell ref="W7:W8"/>
    <mergeCell ref="X7:X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Администратор</cp:lastModifiedBy>
  <cp:lastPrinted>2019-05-26T15:27:15Z</cp:lastPrinted>
  <dcterms:created xsi:type="dcterms:W3CDTF">2018-02-14T07:49:33Z</dcterms:created>
  <dcterms:modified xsi:type="dcterms:W3CDTF">2019-05-26T15:30:36Z</dcterms:modified>
  <cp:category/>
  <cp:version/>
  <cp:contentType/>
  <cp:contentStatus/>
</cp:coreProperties>
</file>