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180" tabRatio="888" activeTab="17"/>
  </bookViews>
  <sheets>
    <sheet name="МЛ " sheetId="1" r:id="rId1"/>
    <sheet name="ППд А л" sheetId="2" r:id="rId2"/>
    <sheet name="ППюн л" sheetId="3" r:id="rId3"/>
    <sheet name="МП" sheetId="4" r:id="rId4"/>
    <sheet name="ППд А д, п" sheetId="5" r:id="rId5"/>
    <sheet name="КПД д, п" sheetId="6" r:id="rId6"/>
    <sheet name="КПюн" sheetId="7" r:id="rId7"/>
    <sheet name="ППд В д,п" sheetId="8" r:id="rId8"/>
    <sheet name="ЛПд д,п" sheetId="9" r:id="rId9"/>
    <sheet name="ППд В ок" sheetId="10" r:id="rId10"/>
    <sheet name="ППюн ок, КПюн л, КПд л" sheetId="11" r:id="rId11"/>
    <sheet name="ЛПюн" sheetId="12" r:id="rId12"/>
    <sheet name="ЛПюр, СП1" sheetId="13" r:id="rId13"/>
    <sheet name="Абс пони в" sheetId="14" r:id="rId14"/>
    <sheet name="Абс дети а" sheetId="15" r:id="rId15"/>
    <sheet name="Абс юн" sheetId="16" r:id="rId16"/>
    <sheet name="Абс вз" sheetId="17" r:id="rId17"/>
    <sheet name="Справка" sheetId="18" r:id="rId18"/>
    <sheet name="Судейская" sheetId="19" r:id="rId19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<sst xmlns="http://schemas.openxmlformats.org/spreadsheetml/2006/main" count="1423" uniqueCount="302">
  <si>
    <t>Выездка</t>
  </si>
  <si>
    <t>Мастер-лист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</si>
  <si>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</si>
  <si>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</si>
  <si>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</si>
  <si>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</si>
  <si>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</si>
  <si>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</si>
  <si>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</si>
  <si>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</si>
  <si>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</si>
  <si>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</si>
  <si>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</si>
  <si>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 xml:space="preserve"> </t>
  </si>
  <si>
    <t>Ветеринарный врач</t>
  </si>
  <si>
    <t>Главный судья</t>
  </si>
  <si>
    <t>Главный секретарь</t>
  </si>
  <si>
    <t>КК "Форсайд" / Ленинградская область</t>
  </si>
  <si>
    <t>1Ю</t>
  </si>
  <si>
    <t>Мирецкая И.</t>
  </si>
  <si>
    <t>КК "Форсайд"/
Ленинградская область</t>
  </si>
  <si>
    <t>Русакова М.</t>
  </si>
  <si>
    <t>б/р</t>
  </si>
  <si>
    <t>самостоятельно</t>
  </si>
  <si>
    <t>КМС</t>
  </si>
  <si>
    <t>009928</t>
  </si>
  <si>
    <t>Прихожай В.</t>
  </si>
  <si>
    <t>КК "Форсайд" / 
Ленинградская область</t>
  </si>
  <si>
    <t>Додонова О.</t>
  </si>
  <si>
    <r>
      <t xml:space="preserve">ДАНИЛЬЧЕНКО </t>
    </r>
    <r>
      <rPr>
        <sz val="8"/>
        <rFont val="Verdana"/>
        <family val="2"/>
      </rPr>
      <t>Елизавета, 2007</t>
    </r>
  </si>
  <si>
    <t>001507</t>
  </si>
  <si>
    <t>Фролова И.П. - Санкт-Петербург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</si>
  <si>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</si>
  <si>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</si>
  <si>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</si>
  <si>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</si>
  <si>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</si>
  <si>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</si>
  <si>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</si>
  <si>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</si>
  <si>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Член ГСК</t>
  </si>
  <si>
    <t>Санкт-Петербург</t>
  </si>
  <si>
    <t>Технический делегат</t>
  </si>
  <si>
    <t>Шеф-стюард</t>
  </si>
  <si>
    <t>допущен</t>
  </si>
  <si>
    <t xml:space="preserve">Главный судья </t>
  </si>
  <si>
    <t>Бауман И.В.</t>
  </si>
  <si>
    <t>Фролова И.П.</t>
  </si>
  <si>
    <r>
      <t xml:space="preserve">СВЕТАШОВА </t>
    </r>
    <r>
      <rPr>
        <sz val="8"/>
        <rFont val="Verdana"/>
        <family val="2"/>
      </rPr>
      <t>Полина, 2007</t>
    </r>
  </si>
  <si>
    <t>005307</t>
  </si>
  <si>
    <t>017484</t>
  </si>
  <si>
    <t>Светашов В.</t>
  </si>
  <si>
    <t>Зам.главного секретаря</t>
  </si>
  <si>
    <t>Стюард</t>
  </si>
  <si>
    <t>2К</t>
  </si>
  <si>
    <t>1К</t>
  </si>
  <si>
    <t>Лободенко Н.Ю.</t>
  </si>
  <si>
    <t>Санталова О.</t>
  </si>
  <si>
    <t>Макарова И.</t>
  </si>
  <si>
    <r>
      <t xml:space="preserve">ГРИГОРЬЕВА </t>
    </r>
    <r>
      <rPr>
        <sz val="8"/>
        <rFont val="Verdana"/>
        <family val="2"/>
      </rPr>
      <t>Юлия, 2003</t>
    </r>
  </si>
  <si>
    <t>016803</t>
  </si>
  <si>
    <r>
      <t>КАЛХАВЕС ДЕ НОРА-</t>
    </r>
    <r>
      <rPr>
        <sz val="8"/>
        <rFont val="Verdana"/>
        <family val="2"/>
      </rPr>
      <t>07, коб., т.-рыж., датск. тепл., Де Ноир, Дания</t>
    </r>
  </si>
  <si>
    <t>018646</t>
  </si>
  <si>
    <t>Григорьева Г.</t>
  </si>
  <si>
    <r>
      <t>БОБРОВА</t>
    </r>
    <r>
      <rPr>
        <sz val="8"/>
        <rFont val="Verdana"/>
        <family val="2"/>
      </rPr>
      <t xml:space="preserve"> Варвара, 2005</t>
    </r>
  </si>
  <si>
    <t>018905</t>
  </si>
  <si>
    <t>011234</t>
  </si>
  <si>
    <r>
      <t xml:space="preserve">ПРИХОЖАЙ </t>
    </r>
    <r>
      <rPr>
        <sz val="8"/>
        <rFont val="Verdana"/>
        <family val="2"/>
      </rPr>
      <t>Виктория</t>
    </r>
  </si>
  <si>
    <t>000682</t>
  </si>
  <si>
    <t>007635</t>
  </si>
  <si>
    <t>008904</t>
  </si>
  <si>
    <t>Боброва М.</t>
  </si>
  <si>
    <t>ч/в /
Ленинградская область</t>
  </si>
  <si>
    <t>КСК "Приор"/
Санкт-Петербург</t>
  </si>
  <si>
    <t>Фонд "Еврейская община Великого Новгорода – ЦРК и ДН»"</t>
  </si>
  <si>
    <r>
      <t xml:space="preserve">МАКСИМЕНКО </t>
    </r>
    <r>
      <rPr>
        <sz val="8"/>
        <rFont val="Verdana"/>
        <family val="2"/>
      </rPr>
      <t>Юлия</t>
    </r>
  </si>
  <si>
    <t>003477</t>
  </si>
  <si>
    <t>КСК "Конная Лахта" / 
Санкт-Петербург</t>
  </si>
  <si>
    <r>
      <t xml:space="preserve">ЕВДОКИМОВА </t>
    </r>
    <r>
      <rPr>
        <sz val="8"/>
        <rFont val="Verdana"/>
        <family val="2"/>
      </rPr>
      <t>Милена, 2006</t>
    </r>
  </si>
  <si>
    <t>008806</t>
  </si>
  <si>
    <t>013529</t>
  </si>
  <si>
    <t>Аравина Д.</t>
  </si>
  <si>
    <r>
      <t xml:space="preserve">ЗЯБКИН </t>
    </r>
    <r>
      <rPr>
        <sz val="8"/>
        <rFont val="Verdana"/>
        <family val="2"/>
      </rPr>
      <t>Андрей, 2005</t>
    </r>
  </si>
  <si>
    <t>008805</t>
  </si>
  <si>
    <t>016645</t>
  </si>
  <si>
    <t>Разбитная Е.А.  - ВК - Санкт-Петербург</t>
  </si>
  <si>
    <t>Технические результаты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</si>
  <si>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</si>
  <si>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</si>
  <si>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</si>
  <si>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</si>
  <si>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</si>
  <si>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</si>
  <si>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</si>
  <si>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</si>
  <si>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</si>
  <si>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</si>
  <si>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</si>
  <si>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</si>
  <si>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</si>
  <si>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</si>
  <si>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-</t>
  </si>
  <si>
    <t>ЕЗДА</t>
  </si>
  <si>
    <t>Вып. норм</t>
  </si>
  <si>
    <t>Осина О.</t>
  </si>
  <si>
    <t xml:space="preserve">КОМАНДНЫЙ ПРИЗ. ДЕТИ </t>
  </si>
  <si>
    <r>
      <t xml:space="preserve">Зачет "Дети на лошадях"
</t>
    </r>
    <r>
      <rPr>
        <sz val="11"/>
        <rFont val="Verdana"/>
        <family val="2"/>
      </rPr>
      <t>(мальчики и девочки до 15 лет)</t>
    </r>
  </si>
  <si>
    <r>
      <t>ВИД</t>
    </r>
    <r>
      <rPr>
        <sz val="8"/>
        <rFont val="Verdana"/>
        <family val="2"/>
      </rPr>
      <t>-08, мер., гнед., ганн, Вивитон, ОАО Акрон, Россия</t>
    </r>
  </si>
  <si>
    <t>Выездка, выездка (высота в холке до 150 см)</t>
  </si>
  <si>
    <r>
      <t xml:space="preserve">Зачет "Дети на пони", старшая группа
</t>
    </r>
    <r>
      <rPr>
        <sz val="11"/>
        <rFont val="Verdana"/>
        <family val="2"/>
      </rPr>
      <t>выездка (высота в ходке до 150 см)</t>
    </r>
    <r>
      <rPr>
        <b/>
        <sz val="11"/>
        <rFont val="Verdana"/>
        <family val="2"/>
      </rPr>
      <t xml:space="preserve">
</t>
    </r>
    <r>
      <rPr>
        <sz val="11"/>
        <rFont val="Verdana"/>
        <family val="2"/>
      </rPr>
      <t>(мальчики и девочи 12-16 лет)</t>
    </r>
  </si>
  <si>
    <t>снят</t>
  </si>
  <si>
    <t>КОМАНДНЫЙ ПРИЗ. ЮНОШИ</t>
  </si>
  <si>
    <t>Чебунина О.</t>
  </si>
  <si>
    <t>Русаков С.</t>
  </si>
  <si>
    <t>МАЛЫЙ ПРИЗ</t>
  </si>
  <si>
    <r>
      <t xml:space="preserve">Зачет "Взрослые"
</t>
    </r>
    <r>
      <rPr>
        <sz val="11"/>
        <color indexed="8"/>
        <rFont val="Verdana"/>
        <family val="2"/>
      </rPr>
      <t>(мужчины и женщины)</t>
    </r>
  </si>
  <si>
    <t>Член ГСК, Технический делегат</t>
  </si>
  <si>
    <t>Ружинская Е.В.</t>
  </si>
  <si>
    <t>Разбитная Е.А.</t>
  </si>
  <si>
    <t>Директор турнира</t>
  </si>
  <si>
    <t>СРЕДНИЙ ПРИЗ №1</t>
  </si>
  <si>
    <t>05 октября 2019г</t>
  </si>
  <si>
    <r>
      <t xml:space="preserve">ОСЕННИЙ КУБОК КК "ФОРСАЙД"
ФИНАЛ КУБКА КК "ФОРСАЙД"
</t>
    </r>
    <r>
      <rPr>
        <sz val="12"/>
        <rFont val="Verdana"/>
        <family val="2"/>
      </rPr>
      <t>Региональные соревнования</t>
    </r>
  </si>
  <si>
    <t>Огулова Н.В. - 1К- Ленинградская область</t>
  </si>
  <si>
    <t>КК "Форсайд" /
Ленинградская область</t>
  </si>
  <si>
    <r>
      <t>КНЯЗЬ СЕРЕБРЯННЫЙ-</t>
    </r>
    <r>
      <rPr>
        <sz val="8"/>
        <rFont val="Verdana"/>
        <family val="2"/>
      </rPr>
      <t>08, мер., сер., полукр.. Злат, Россия</t>
    </r>
  </si>
  <si>
    <t>016181</t>
  </si>
  <si>
    <t>Максименко Ю.</t>
  </si>
  <si>
    <t>в/к</t>
  </si>
  <si>
    <r>
      <t xml:space="preserve">АНУФРИЕВА </t>
    </r>
    <r>
      <rPr>
        <sz val="8"/>
        <rFont val="Verdana"/>
        <family val="2"/>
      </rPr>
      <t>Ольга</t>
    </r>
  </si>
  <si>
    <r>
      <t>КОР ДЕ ГРАНА</t>
    </r>
    <r>
      <rPr>
        <sz val="8"/>
        <rFont val="Verdana"/>
        <family val="2"/>
      </rPr>
      <t>-09,коб., вор., н.з.,Кальвадос 87, Латвия</t>
    </r>
  </si>
  <si>
    <t>009927</t>
  </si>
  <si>
    <t>Дука А.</t>
  </si>
  <si>
    <t>КСК "Перспектива" /
Санкт-Петербург</t>
  </si>
  <si>
    <r>
      <t xml:space="preserve">СТАРКОВА </t>
    </r>
    <r>
      <rPr>
        <sz val="8"/>
        <rFont val="Verdana"/>
        <family val="2"/>
      </rPr>
      <t>Ирина</t>
    </r>
  </si>
  <si>
    <t>013380</t>
  </si>
  <si>
    <r>
      <t>КВЕБЕК-</t>
    </r>
    <r>
      <rPr>
        <sz val="8"/>
        <rFont val="Verdana"/>
        <family val="2"/>
      </rPr>
      <t>10, мер., гнед., полукр., неизв.</t>
    </r>
  </si>
  <si>
    <t>017402</t>
  </si>
  <si>
    <t>Старкова И.</t>
  </si>
  <si>
    <t>Мухин Б.</t>
  </si>
  <si>
    <t>КСК "Кронштадт" /
Санкт-Петербург</t>
  </si>
  <si>
    <r>
      <t xml:space="preserve">ЛЕБЕДЕВА </t>
    </r>
    <r>
      <rPr>
        <sz val="8"/>
        <rFont val="Verdana"/>
        <family val="2"/>
      </rPr>
      <t>Ирина</t>
    </r>
  </si>
  <si>
    <t>015170</t>
  </si>
  <si>
    <r>
      <t>КЛИНТОРД II-</t>
    </r>
    <r>
      <rPr>
        <sz val="8"/>
        <rFont val="Verdana"/>
        <family val="2"/>
      </rPr>
      <t>06, жер., сер., голшт., Clinton I, Германия</t>
    </r>
  </si>
  <si>
    <t>018352</t>
  </si>
  <si>
    <t>Лебедева И.</t>
  </si>
  <si>
    <t>КК "Форсайд"/
Санкт-Петербург</t>
  </si>
  <si>
    <t>ПРЕДВАРИТЕЛЬНЫЙ ПРИЗ. ЮНОШИ - ЛЮБИТЕЛИ</t>
  </si>
  <si>
    <t>ПРЕДВАРИТЕЛЬНЫЙ ПРИЗ А. ДЕТИ - ЛЮБИТЕЛИ</t>
  </si>
  <si>
    <r>
      <t xml:space="preserve">АРНГОЛЬД </t>
    </r>
    <r>
      <rPr>
        <sz val="8"/>
        <rFont val="Verdana"/>
        <family val="2"/>
      </rPr>
      <t>Виктория</t>
    </r>
  </si>
  <si>
    <t>026596</t>
  </si>
  <si>
    <r>
      <t>БОСС</t>
    </r>
    <r>
      <rPr>
        <sz val="8"/>
        <rFont val="Verdana"/>
        <family val="2"/>
      </rPr>
      <t>-10,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польск. теплокр., Бисквит, Польша</t>
    </r>
  </si>
  <si>
    <t>011320</t>
  </si>
  <si>
    <t>Арнгольд В.</t>
  </si>
  <si>
    <t>Стуканцева Д.</t>
  </si>
  <si>
    <t>КСК "Верево"/
Санкт-Петербург</t>
  </si>
  <si>
    <r>
      <t>ЭРЕНС ХИТ</t>
    </r>
    <r>
      <rPr>
        <sz val="8"/>
        <rFont val="Verdana"/>
        <family val="2"/>
      </rPr>
      <t>-09, жер., т-гнед., вест., Ehrenpar, Россия</t>
    </r>
  </si>
  <si>
    <r>
      <t xml:space="preserve">ГЕНЕРАЛОВА </t>
    </r>
    <r>
      <rPr>
        <sz val="8"/>
        <rFont val="Verdana"/>
        <family val="2"/>
      </rPr>
      <t>Мария, 1999</t>
    </r>
  </si>
  <si>
    <t>037399</t>
  </si>
  <si>
    <r>
      <t>ЭМПОРИО АРМАНИ</t>
    </r>
    <r>
      <rPr>
        <sz val="8"/>
        <rFont val="Verdana"/>
        <family val="2"/>
      </rPr>
      <t>-07,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KWPN, Нидерланды</t>
    </r>
  </si>
  <si>
    <t>010346</t>
  </si>
  <si>
    <t>Генералов П.</t>
  </si>
  <si>
    <t>Огулов Н.</t>
  </si>
  <si>
    <r>
      <t xml:space="preserve">Судьи: </t>
    </r>
    <r>
      <rPr>
        <sz val="10"/>
        <rFont val="Verdana"/>
        <family val="2"/>
      </rPr>
      <t xml:space="preserve"> Н - Баканова М. - 1К - Москва, </t>
    </r>
    <r>
      <rPr>
        <b/>
        <sz val="10"/>
        <rFont val="Verdana"/>
        <family val="2"/>
      </rPr>
      <t>С - Сочеванова О. - ВК - Санкт-Петербург</t>
    </r>
    <r>
      <rPr>
        <sz val="10"/>
        <rFont val="Verdana"/>
        <family val="2"/>
      </rPr>
      <t>, М - Огулова Н. - 1К - Ленинградская область</t>
    </r>
  </si>
  <si>
    <r>
      <t xml:space="preserve">Судьи: </t>
    </r>
    <r>
      <rPr>
        <sz val="10"/>
        <rFont val="Verdana"/>
        <family val="2"/>
      </rPr>
      <t xml:space="preserve"> Н - Баканова М. - 1К - Москва, </t>
    </r>
    <r>
      <rPr>
        <b/>
        <sz val="10"/>
        <rFont val="Verdana"/>
        <family val="2"/>
      </rPr>
      <t>С - Сочеванова О. - ВК - Санкт-Петербург,</t>
    </r>
    <r>
      <rPr>
        <sz val="10"/>
        <rFont val="Verdana"/>
        <family val="2"/>
      </rPr>
      <t xml:space="preserve"> М - Огулова Н. - 1К - Ленинградская область</t>
    </r>
  </si>
  <si>
    <t>009873</t>
  </si>
  <si>
    <t>Беридзе И.</t>
  </si>
  <si>
    <t>Огулова Н.В.</t>
  </si>
  <si>
    <t>Баканова М.С.</t>
  </si>
  <si>
    <t>Москва</t>
  </si>
  <si>
    <t>Сочеванова О.А.</t>
  </si>
  <si>
    <t>Зибрева О.О.</t>
  </si>
  <si>
    <t>Ассистент старшего судьи</t>
  </si>
  <si>
    <t>Русакова М.И.</t>
  </si>
  <si>
    <t>3К</t>
  </si>
  <si>
    <t>Степанова И.И.</t>
  </si>
  <si>
    <t>ОСЕННИЙ КУБОК КК "ФОРСАЙД"
ФИНАЛ КУБКА КК "ФОРСАЙД"
Региональные соревнования</t>
  </si>
  <si>
    <t>03-06 августа 2019 года</t>
  </si>
  <si>
    <t>Читчик</t>
  </si>
  <si>
    <t>Ганюшкина Л.А.</t>
  </si>
  <si>
    <t>Выездка (среди мужчин и женщин)</t>
  </si>
  <si>
    <r>
      <rPr>
        <b/>
        <sz val="12"/>
        <rFont val="Verdana"/>
        <family val="2"/>
      </rPr>
      <t>Взрослые</t>
    </r>
    <r>
      <rPr>
        <b/>
        <sz val="10"/>
        <rFont val="Verdana"/>
        <family val="2"/>
      </rPr>
      <t xml:space="preserve">
</t>
    </r>
    <r>
      <rPr>
        <sz val="9"/>
        <rFont val="Verdana"/>
        <family val="2"/>
      </rPr>
      <t>(мужчины и женщины)</t>
    </r>
  </si>
  <si>
    <t>Зибрева О.О. - ВК - Санкт-Петербург</t>
  </si>
  <si>
    <r>
      <t xml:space="preserve">ТАРАСОВА </t>
    </r>
    <r>
      <rPr>
        <sz val="8"/>
        <rFont val="Verdana"/>
        <family val="2"/>
      </rPr>
      <t>Агата, 2008</t>
    </r>
  </si>
  <si>
    <t>010408</t>
  </si>
  <si>
    <r>
      <t>МИСТЕР РОДИН</t>
    </r>
    <r>
      <rPr>
        <sz val="8"/>
        <rFont val="Verdana"/>
        <family val="2"/>
      </rPr>
      <t>-06 (127), жер., палом., уэльск. пони, Wolling's Dante, Нидерланды</t>
    </r>
  </si>
  <si>
    <t>007481</t>
  </si>
  <si>
    <t>Плетцер А.</t>
  </si>
  <si>
    <t>КК "Гранд Стейблс" /
Санкт-Петербург</t>
  </si>
  <si>
    <r>
      <t>МАГРЕЙ-</t>
    </r>
    <r>
      <rPr>
        <sz val="8"/>
        <rFont val="Verdana"/>
        <family val="2"/>
      </rPr>
      <t>12 (147), мер., сер., полукр., Гетман, Россия</t>
    </r>
  </si>
  <si>
    <t>КСК "Комарово" /
Санкт-Петербург</t>
  </si>
  <si>
    <r>
      <t>МАСЛЕННИКОВА</t>
    </r>
    <r>
      <rPr>
        <sz val="8"/>
        <rFont val="Verdana"/>
        <family val="2"/>
      </rPr>
      <t xml:space="preserve"> Кира, 2007</t>
    </r>
  </si>
  <si>
    <t>007907</t>
  </si>
  <si>
    <r>
      <t>СПРИНГ СТАРС КИМ</t>
    </r>
    <r>
      <rPr>
        <sz val="8"/>
        <rFont val="Verdana"/>
        <family val="2"/>
      </rPr>
      <t>-10 (132), коб., рыж., Уэльский пони, Шамрок Бэкстэйдж Империал, Россия</t>
    </r>
  </si>
  <si>
    <t>018607</t>
  </si>
  <si>
    <t>Масленникова Д.</t>
  </si>
  <si>
    <r>
      <t>РОЗА'С САВАНЕТА-</t>
    </r>
    <r>
      <rPr>
        <sz val="8"/>
        <rFont val="Verdana"/>
        <family val="2"/>
      </rPr>
      <t>06 (148), мер, бур, нью форест пони, Мэйк Май Дэй, Нидерланды</t>
    </r>
  </si>
  <si>
    <r>
      <t xml:space="preserve">КОБЕЦ </t>
    </r>
    <r>
      <rPr>
        <sz val="8"/>
        <rFont val="Verdana"/>
        <family val="2"/>
      </rPr>
      <t>Сергей, 2005</t>
    </r>
  </si>
  <si>
    <t>070205</t>
  </si>
  <si>
    <r>
      <t>СТРАННИК</t>
    </r>
    <r>
      <rPr>
        <sz val="8"/>
        <rFont val="Verdana"/>
        <family val="2"/>
      </rPr>
      <t>-08 (149), мер, гнед, нем.верх.пони, Вихрь, Польша</t>
    </r>
  </si>
  <si>
    <t>011820</t>
  </si>
  <si>
    <t>КСК "Конная Лахта" /
Санкт-Петербург</t>
  </si>
  <si>
    <r>
      <t>ХИТЕРВИНС ТВИКЛС РОЗЕАННЕ</t>
    </r>
    <r>
      <rPr>
        <sz val="8"/>
        <rFont val="Verdana"/>
        <family val="2"/>
      </rPr>
      <t>-12, коб., сол., уэльск. пони, Леунс Велдс Винстон, Нидерланды</t>
    </r>
  </si>
  <si>
    <r>
      <t>МЭЙДЖИК БОЙ</t>
    </r>
    <r>
      <rPr>
        <sz val="8"/>
        <rFont val="Verdana"/>
        <family val="2"/>
      </rPr>
      <t>-10, мер., сер., нем. верх. пони, Литл Милтон, Россия</t>
    </r>
  </si>
  <si>
    <t>Выездка (для юношей и девушек 14-18 лет)</t>
  </si>
  <si>
    <r>
      <t xml:space="preserve">РУСАКОВА </t>
    </r>
    <r>
      <rPr>
        <sz val="8"/>
        <rFont val="Verdana"/>
        <family val="2"/>
      </rPr>
      <t>Таисия, 2004</t>
    </r>
  </si>
  <si>
    <r>
      <t>ФРЕШЕНЕТ 63</t>
    </r>
    <r>
      <rPr>
        <sz val="8"/>
        <rFont val="Verdana"/>
        <family val="2"/>
      </rPr>
      <t>-04, мер., т-гнед., ган.., Florestian I, Германия</t>
    </r>
  </si>
  <si>
    <t>017413</t>
  </si>
  <si>
    <r>
      <t>КУЗНЕЦОВА</t>
    </r>
    <r>
      <rPr>
        <sz val="8"/>
        <rFont val="Verdana"/>
        <family val="2"/>
      </rPr>
      <t xml:space="preserve"> Алена, 2004</t>
    </r>
  </si>
  <si>
    <t>009004</t>
  </si>
  <si>
    <r>
      <t>СЕРУПГАРДС ШЕМРОК-</t>
    </r>
    <r>
      <rPr>
        <sz val="8"/>
        <rFont val="Verdana"/>
        <family val="2"/>
      </rPr>
      <t>10, мер., гнед., дат., Фюрстенбол, Дания</t>
    </r>
  </si>
  <si>
    <t>023201</t>
  </si>
  <si>
    <t>Брунц Н.</t>
  </si>
  <si>
    <r>
      <t xml:space="preserve">РУСУ </t>
    </r>
    <r>
      <rPr>
        <sz val="8"/>
        <rFont val="Verdana"/>
        <family val="2"/>
      </rPr>
      <t>Софья, 2003</t>
    </r>
  </si>
  <si>
    <t>066703</t>
  </si>
  <si>
    <r>
      <t>БУРГОМИСТР-</t>
    </r>
    <r>
      <rPr>
        <sz val="8"/>
        <rFont val="Verdana"/>
        <family val="2"/>
      </rPr>
      <t>11, жер., кар., укр. верх., Генерал, Украина</t>
    </r>
  </si>
  <si>
    <t>017023</t>
  </si>
  <si>
    <t>Воробьева Ю.</t>
  </si>
  <si>
    <t>Зюльковская Е.</t>
  </si>
  <si>
    <t>КСК "Приор" /
Ленинградская область</t>
  </si>
  <si>
    <t>ПРЕДВАРИТЕЛЬНЫЙ ПРИЗ А. ДЕТИ</t>
  </si>
  <si>
    <r>
      <t xml:space="preserve">ОСЕННИЙ КУБОК КК "ФОРСАЙД"
ФИНАЛ КУБКА КК "ФОРСАЙД"
</t>
    </r>
    <r>
      <rPr>
        <sz val="10"/>
        <rFont val="Verdana"/>
        <family val="2"/>
      </rPr>
      <t>выездка (среди мальчиков и девочек до 15 лет, юношей и девушек, юниоров и юниорок, мужчин и женщин)
выездка (высота в холке до 150 см) (для мальчиков и девочек до 13 лет, 12-16 лет)</t>
    </r>
    <r>
      <rPr>
        <b/>
        <sz val="10"/>
        <rFont val="Verdana"/>
        <family val="2"/>
      </rPr>
      <t xml:space="preserve">
Региональные соревнования</t>
    </r>
  </si>
  <si>
    <t>03-06 октября 2019</t>
  </si>
  <si>
    <r>
      <t>КОР ДЕ ГРАНА</t>
    </r>
    <r>
      <rPr>
        <sz val="8"/>
        <rFont val="Verdana"/>
        <family val="2"/>
      </rPr>
      <t>-07,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вор., неизв., Кальвадос 87, Латвия</t>
    </r>
  </si>
  <si>
    <t>009926</t>
  </si>
  <si>
    <t>КСК "Перспектива"/
Санкт-Петербург</t>
  </si>
  <si>
    <r>
      <t xml:space="preserve">КОНДРАТЬЕВ </t>
    </r>
    <r>
      <rPr>
        <sz val="8"/>
        <rFont val="Verdana"/>
        <family val="2"/>
      </rPr>
      <t>Евгений</t>
    </r>
  </si>
  <si>
    <r>
      <t>АВТОГРАФ-</t>
    </r>
    <r>
      <rPr>
        <sz val="8"/>
        <rFont val="Verdana"/>
        <family val="2"/>
      </rPr>
      <t>08, мер., рыж., укр. верх., Гвидон, Украина</t>
    </r>
  </si>
  <si>
    <t>016623</t>
  </si>
  <si>
    <t>Ильина А.</t>
  </si>
  <si>
    <t>ч/в /
Санкт-Петербург</t>
  </si>
  <si>
    <r>
      <t xml:space="preserve">ВИНОГРАДОВА </t>
    </r>
    <r>
      <rPr>
        <sz val="8"/>
        <rFont val="Verdana"/>
        <family val="2"/>
      </rPr>
      <t>Ольга</t>
    </r>
  </si>
  <si>
    <t>022285</t>
  </si>
  <si>
    <r>
      <t>АЗДАРХА ГЕЛИ-</t>
    </r>
    <r>
      <rPr>
        <sz val="8"/>
        <rFont val="Verdana"/>
        <family val="2"/>
      </rPr>
      <t>12, жер., сер., ахалт., Гала, ПКФ "Гели"</t>
    </r>
  </si>
  <si>
    <t>017628</t>
  </si>
  <si>
    <t>Виноградова О.</t>
  </si>
  <si>
    <t>Прохоренко Л.</t>
  </si>
  <si>
    <t>ФХ Крибелевых /
Санкт-Петербург</t>
  </si>
  <si>
    <r>
      <t xml:space="preserve">КРИБЕЛЕВА </t>
    </r>
    <r>
      <rPr>
        <sz val="8"/>
        <rFont val="Verdana"/>
        <family val="2"/>
      </rPr>
      <t>Наталья</t>
    </r>
  </si>
  <si>
    <t>009083</t>
  </si>
  <si>
    <r>
      <t>БЕЛОГВАРДЕЕЦ-</t>
    </r>
    <r>
      <rPr>
        <sz val="8"/>
        <rFont val="Verdana"/>
        <family val="2"/>
      </rPr>
      <t>12, жер., зол.-бур., буд., Бретер, Липецкая обл.</t>
    </r>
  </si>
  <si>
    <t>018706</t>
  </si>
  <si>
    <t>Крибелева Н.</t>
  </si>
  <si>
    <t>ФХ Крибелевых /
Ленинградская область</t>
  </si>
  <si>
    <r>
      <t>ТРИБУН-</t>
    </r>
    <r>
      <rPr>
        <sz val="8"/>
        <rFont val="Verdana"/>
        <family val="2"/>
      </rPr>
      <t>06, жер., рыж., дон., Тибул, к/з им. Буденнго</t>
    </r>
  </si>
  <si>
    <r>
      <t xml:space="preserve">ЛОКТИОНОВ </t>
    </r>
    <r>
      <rPr>
        <sz val="8"/>
        <rFont val="Verdana"/>
        <family val="2"/>
      </rPr>
      <t>Илья, 2007</t>
    </r>
  </si>
  <si>
    <t>002007</t>
  </si>
  <si>
    <r>
      <t>ЭЛЛИ МАК-</t>
    </r>
    <r>
      <rPr>
        <sz val="8"/>
        <rFont val="Verdana"/>
        <family val="2"/>
      </rPr>
      <t>12 (138), коб., вор., уэльск. пони, Треваллион Мак, Великобритания</t>
    </r>
  </si>
  <si>
    <t>016646</t>
  </si>
  <si>
    <t>Локтионов В.</t>
  </si>
  <si>
    <t>Шарипова Е.</t>
  </si>
  <si>
    <t>КСК "Дерби" /
Ленинградская область</t>
  </si>
  <si>
    <r>
      <t>РОНДОС БАРБЕРРИ</t>
    </r>
    <r>
      <rPr>
        <sz val="8"/>
        <rFont val="Verdana"/>
        <family val="2"/>
      </rPr>
      <t>-11 (133), жер., сол., уэльск. пони, Бостон Бонапарт, Нидерланды</t>
    </r>
  </si>
  <si>
    <t>018608</t>
  </si>
  <si>
    <r>
      <t xml:space="preserve">КУЗЬМИНОВА </t>
    </r>
    <r>
      <rPr>
        <sz val="8"/>
        <rFont val="Verdana"/>
        <family val="2"/>
      </rPr>
      <t>Ксения, 2005</t>
    </r>
  </si>
  <si>
    <t>КСК "Верево" /
Санкт-Петербург</t>
  </si>
  <si>
    <r>
      <t>ОСИНА</t>
    </r>
    <r>
      <rPr>
        <sz val="8"/>
        <rFont val="Verdana"/>
        <family val="2"/>
      </rPr>
      <t xml:space="preserve"> Ольга</t>
    </r>
  </si>
  <si>
    <t>013487</t>
  </si>
  <si>
    <r>
      <t xml:space="preserve">НИКОЛЬСКАЯ </t>
    </r>
    <r>
      <rPr>
        <sz val="8"/>
        <rFont val="Verdana"/>
        <family val="2"/>
      </rPr>
      <t>Елизавета</t>
    </r>
  </si>
  <si>
    <t>057296</t>
  </si>
  <si>
    <r>
      <t>ЛИДЕР</t>
    </r>
    <r>
      <rPr>
        <sz val="8"/>
        <rFont val="Verdana"/>
        <family val="2"/>
      </rPr>
      <t>-06, мер., гнед., голшт., Гелиос- Лагуна, КСК "Райдер", С-Пб</t>
    </r>
  </si>
  <si>
    <t>Никольская Е.</t>
  </si>
  <si>
    <t>ПРЕДВАРИТЕЛЬНЫЙ ПРИЗ В. ДЕТИ</t>
  </si>
  <si>
    <t>06 октября 2019г</t>
  </si>
  <si>
    <t xml:space="preserve">ЛИЧНЫЙ ПРИЗ. ДЕТИ </t>
  </si>
  <si>
    <t>ИТОГО
%</t>
  </si>
  <si>
    <t>Разбитная Е. - ВК - Санкт-Петербург</t>
  </si>
  <si>
    <t>Огулова Н. - 1К - Ленинградская область</t>
  </si>
  <si>
    <t>05-06 октября 2019</t>
  </si>
  <si>
    <r>
      <t xml:space="preserve">ФИНАЛ КУБКА КК "ФОРСАЙД"
</t>
    </r>
    <r>
      <rPr>
        <sz val="12"/>
        <rFont val="Verdana"/>
        <family val="2"/>
      </rPr>
      <t>Региональные соревнования</t>
    </r>
  </si>
  <si>
    <t>Выездка (высота в холке до 150 см)</t>
  </si>
  <si>
    <r>
      <t xml:space="preserve">Всадники на пони. Старшая группа В
</t>
    </r>
    <r>
      <rPr>
        <i/>
        <sz val="12"/>
        <rFont val="Verdana"/>
        <family val="2"/>
      </rPr>
      <t>(мальчики и девочи 12-16 лет)</t>
    </r>
  </si>
  <si>
    <t>ППд А,
%</t>
  </si>
  <si>
    <t>ППд В,
%</t>
  </si>
  <si>
    <t>КПд,
%</t>
  </si>
  <si>
    <t>ЛПд,
%</t>
  </si>
  <si>
    <r>
      <t xml:space="preserve">Дети. Старшая группа А
</t>
    </r>
    <r>
      <rPr>
        <i/>
        <sz val="12"/>
        <rFont val="Verdana"/>
        <family val="2"/>
      </rPr>
      <t>(мальчики и девочки до 15 лет)</t>
    </r>
  </si>
  <si>
    <r>
      <t xml:space="preserve">Судьи: </t>
    </r>
    <r>
      <rPr>
        <sz val="10"/>
        <rFont val="Verdana"/>
        <family val="2"/>
      </rPr>
      <t xml:space="preserve"> Н - Огулова Н. - 1К - Ленинградская область,</t>
    </r>
    <r>
      <rPr>
        <b/>
        <sz val="10"/>
        <rFont val="Verdana"/>
        <family val="2"/>
      </rPr>
      <t xml:space="preserve"> С - Баканова М. - 1К - Москва, </t>
    </r>
    <r>
      <rPr>
        <sz val="10"/>
        <rFont val="Verdana"/>
        <family val="2"/>
      </rPr>
      <t>М - Сочеванова О. - ВК - Санкт-Петербург</t>
    </r>
  </si>
  <si>
    <r>
      <rPr>
        <b/>
        <sz val="12"/>
        <rFont val="Verdana"/>
        <family val="2"/>
      </rPr>
      <t>Юниоры</t>
    </r>
    <r>
      <rPr>
        <b/>
        <sz val="10"/>
        <rFont val="Verdana"/>
        <family val="2"/>
      </rPr>
      <t xml:space="preserve">
</t>
    </r>
    <r>
      <rPr>
        <sz val="9"/>
        <rFont val="Verdana"/>
        <family val="2"/>
      </rPr>
      <t>(юниоры и юниорки 16-21 год)</t>
    </r>
  </si>
  <si>
    <t>ПРЕДВАРИТЕЛЬНЫЙ ПРИЗ В. ДЕТИ - открытый класс</t>
  </si>
  <si>
    <t>ПРЕДВАРИТЕЛЬНЫЙ ПРИЗ. ЮНОШИ - открытый класс</t>
  </si>
  <si>
    <t>005953</t>
  </si>
  <si>
    <t>КОМАНДНЫЙ ПРИЗ. ЮНОШИ - любители</t>
  </si>
  <si>
    <t>КОМАНДНЫЙ ПРИЗ. ДЕТИ - любители</t>
  </si>
  <si>
    <t>ЛИЧНЫЙ ПРИЗ. ЮНОШИ</t>
  </si>
  <si>
    <t>ЛИЧНЫЙ ПРИЗ. ЮНИОРЫ</t>
  </si>
  <si>
    <r>
      <t xml:space="preserve">Зачет "Юниоры"
</t>
    </r>
    <r>
      <rPr>
        <sz val="11"/>
        <color indexed="8"/>
        <rFont val="Verdana"/>
        <family val="2"/>
      </rPr>
      <t>(юниоры и юниорки 16-21 год)</t>
    </r>
  </si>
  <si>
    <r>
      <t xml:space="preserve">Судьи: </t>
    </r>
    <r>
      <rPr>
        <sz val="10"/>
        <rFont val="Verdana"/>
        <family val="2"/>
      </rPr>
      <t xml:space="preserve"> Н - Сочеванова О. - ВК - Санкт-Петербург,</t>
    </r>
    <r>
      <rPr>
        <b/>
        <sz val="10"/>
        <rFont val="Verdana"/>
        <family val="2"/>
      </rPr>
      <t xml:space="preserve"> С - Огулова Н. - 1К - Ленинградская область, </t>
    </r>
    <r>
      <rPr>
        <sz val="10"/>
        <rFont val="Verdana"/>
        <family val="2"/>
      </rPr>
      <t>М - Баканова М. - 1К - Москва</t>
    </r>
  </si>
  <si>
    <r>
      <t xml:space="preserve">Юноши
</t>
    </r>
    <r>
      <rPr>
        <i/>
        <sz val="12"/>
        <rFont val="Verdana"/>
        <family val="2"/>
      </rPr>
      <t>(юноши и девушки 14-18 лет)</t>
    </r>
  </si>
  <si>
    <t>КПюн,
%</t>
  </si>
  <si>
    <t>ЛПюн,
%</t>
  </si>
  <si>
    <t>061805</t>
  </si>
  <si>
    <r>
      <t xml:space="preserve">Судьи: </t>
    </r>
    <r>
      <rPr>
        <sz val="10"/>
        <rFont val="Verdana"/>
        <family val="2"/>
      </rPr>
      <t xml:space="preserve"> Н - Сочеванова О. - ВК - Санкт-Петербург,</t>
    </r>
    <r>
      <rPr>
        <b/>
        <sz val="10"/>
        <rFont val="Verdana"/>
        <family val="2"/>
      </rPr>
      <t xml:space="preserve"> С - Баканова М. - 1К - Москва , </t>
    </r>
    <r>
      <rPr>
        <sz val="10"/>
        <rFont val="Verdana"/>
        <family val="2"/>
      </rPr>
      <t>М - Зибрева О. - ВК - Санкт-Петербург</t>
    </r>
  </si>
  <si>
    <r>
      <t xml:space="preserve">Судьи: </t>
    </r>
    <r>
      <rPr>
        <sz val="10"/>
        <rFont val="Verdana"/>
        <family val="2"/>
      </rPr>
      <t xml:space="preserve"> Н - Сочеванова О. - ВК - Санкт-Петербург, </t>
    </r>
    <r>
      <rPr>
        <b/>
        <sz val="10"/>
        <rFont val="Verdana"/>
        <family val="2"/>
      </rPr>
      <t xml:space="preserve">С - Баканова М. - 1К - Москва </t>
    </r>
    <r>
      <rPr>
        <sz val="10"/>
        <rFont val="Verdana"/>
        <family val="2"/>
      </rPr>
      <t>, М - Зибрева О. - ВК - Санкт-Петербург</t>
    </r>
  </si>
  <si>
    <r>
      <t xml:space="preserve">Судьи: </t>
    </r>
    <r>
      <rPr>
        <sz val="10"/>
        <rFont val="Verdana"/>
        <family val="2"/>
      </rPr>
      <t xml:space="preserve"> Н - Баканова М. - 1К - Москва,</t>
    </r>
    <r>
      <rPr>
        <b/>
        <sz val="10"/>
        <rFont val="Verdana"/>
        <family val="2"/>
      </rPr>
      <t xml:space="preserve"> С - Сочеванова О. - ВК - Санкт-Петербург, </t>
    </r>
    <r>
      <rPr>
        <sz val="10"/>
        <rFont val="Verdana"/>
        <family val="2"/>
      </rPr>
      <t>М - Огулова Н. - 1К - Ленинградская область</t>
    </r>
  </si>
  <si>
    <r>
      <t xml:space="preserve">Взрослые
</t>
    </r>
    <r>
      <rPr>
        <i/>
        <sz val="12"/>
        <rFont val="Verdana"/>
        <family val="2"/>
      </rPr>
      <t>(мужчины и женщины)</t>
    </r>
  </si>
  <si>
    <t>МП,
%</t>
  </si>
  <si>
    <t>СП1,
%</t>
  </si>
  <si>
    <r>
      <t xml:space="preserve">Судьи: </t>
    </r>
    <r>
      <rPr>
        <sz val="10"/>
        <rFont val="Verdana"/>
        <family val="2"/>
      </rPr>
      <t xml:space="preserve"> Н - Баканова М. - 1К - Москва, </t>
    </r>
    <r>
      <rPr>
        <b/>
        <sz val="10"/>
        <rFont val="Verdana"/>
        <family val="2"/>
      </rPr>
      <t xml:space="preserve">С - Сочеванова О. - ВК - Санкт-Петербург </t>
    </r>
    <r>
      <rPr>
        <sz val="10"/>
        <rFont val="Verdana"/>
        <family val="2"/>
      </rPr>
      <t>, М - Макарова И. - 1К - Санкт-Петербург</t>
    </r>
  </si>
  <si>
    <r>
      <t xml:space="preserve">Судьи: </t>
    </r>
    <r>
      <rPr>
        <sz val="10"/>
        <rFont val="Verdana"/>
        <family val="2"/>
      </rPr>
      <t xml:space="preserve"> Н - Баканова М. - 1К - Москва, </t>
    </r>
    <r>
      <rPr>
        <b/>
        <sz val="10"/>
        <rFont val="Verdana"/>
        <family val="2"/>
      </rPr>
      <t xml:space="preserve">С - Сочеванова О. - ВК - Санкт-Петербург </t>
    </r>
    <r>
      <rPr>
        <sz val="10"/>
        <rFont val="Verdana"/>
        <family val="2"/>
      </rPr>
      <t>, М - Макарова И. - 1К - Ленинградская область</t>
    </r>
  </si>
  <si>
    <t>Секретарь</t>
  </si>
  <si>
    <t>Горская Н.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</si>
</sst>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\$* #,##0.00_);_(\$* \(#,##0.00\);_(\$* \-??_);_(@_)"/>
    <numFmt numFmtId="174" formatCode="&quot;SFr.&quot;\ #,##0;&quot;SFr.&quot;\ \-#,##0"/>
    <numFmt numFmtId="175" formatCode="[$-FC19]d\ mmmm\ yyyy\ &quot;г.&quot;"/>
    <numFmt numFmtId="176" formatCode="h:mm;@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\ &quot;SFr.&quot;_-;\-* #,##0\ &quot;SFr.&quot;_-;_-* &quot;-&quot;\ &quot;SFr.&quot;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i/>
      <sz val="8"/>
      <name val="Arial Cyr"/>
      <family val="0"/>
    </font>
    <font>
      <b/>
      <i/>
      <sz val="8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9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u val="single"/>
      <sz val="14"/>
      <name val="Verdana"/>
      <family val="2"/>
    </font>
    <font>
      <i/>
      <sz val="9"/>
      <name val="Verdana"/>
      <family val="2"/>
    </font>
    <font>
      <sz val="7"/>
      <name val="Verdana"/>
      <family val="2"/>
    </font>
    <font>
      <sz val="12"/>
      <name val="Verdana"/>
      <family val="2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9"/>
      <name val="Verdana"/>
      <family val="2"/>
    </font>
    <font>
      <b/>
      <i/>
      <sz val="9"/>
      <name val="Arial Cyr"/>
      <family val="0"/>
    </font>
    <font>
      <i/>
      <sz val="10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i/>
      <sz val="12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i/>
      <sz val="13"/>
      <name val="Verdana"/>
      <family val="2"/>
    </font>
    <font>
      <b/>
      <i/>
      <sz val="24"/>
      <name val="Monotype Corsiva"/>
      <family val="4"/>
    </font>
    <font>
      <sz val="11"/>
      <name val="Arial"/>
      <family val="2"/>
    </font>
    <font>
      <b/>
      <i/>
      <sz val="12"/>
      <name val="Verdana"/>
      <family val="2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ill="0" applyBorder="0" applyAlignment="0" applyProtection="0"/>
    <xf numFmtId="170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0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129" applyFont="1" applyAlignment="1" applyProtection="1">
      <alignment vertical="center"/>
      <protection locked="0"/>
    </xf>
    <xf numFmtId="0" fontId="0" fillId="0" borderId="0" xfId="129" applyAlignment="1" applyProtection="1">
      <alignment vertical="center"/>
      <protection locked="0"/>
    </xf>
    <xf numFmtId="0" fontId="5" fillId="0" borderId="0" xfId="129" applyFont="1" applyAlignment="1" applyProtection="1">
      <alignment vertical="center"/>
      <protection locked="0"/>
    </xf>
    <xf numFmtId="0" fontId="7" fillId="0" borderId="0" xfId="129" applyFont="1" applyProtection="1">
      <alignment/>
      <protection locked="0"/>
    </xf>
    <xf numFmtId="0" fontId="7" fillId="0" borderId="0" xfId="129" applyFont="1" applyAlignment="1" applyProtection="1">
      <alignment wrapText="1"/>
      <protection locked="0"/>
    </xf>
    <xf numFmtId="0" fontId="7" fillId="0" borderId="0" xfId="129" applyFont="1" applyAlignment="1" applyProtection="1">
      <alignment shrinkToFit="1"/>
      <protection locked="0"/>
    </xf>
    <xf numFmtId="0" fontId="7" fillId="0" borderId="0" xfId="129" applyFont="1" applyAlignment="1" applyProtection="1">
      <alignment horizontal="left"/>
      <protection locked="0"/>
    </xf>
    <xf numFmtId="0" fontId="8" fillId="0" borderId="0" xfId="129" applyFont="1" applyProtection="1">
      <alignment/>
      <protection locked="0"/>
    </xf>
    <xf numFmtId="0" fontId="11" fillId="0" borderId="0" xfId="129" applyFont="1" applyAlignment="1" applyProtection="1">
      <alignment vertical="center"/>
      <protection locked="0"/>
    </xf>
    <xf numFmtId="0" fontId="12" fillId="0" borderId="0" xfId="129" applyFont="1" applyAlignment="1" applyProtection="1">
      <alignment vertical="center"/>
      <protection locked="0"/>
    </xf>
    <xf numFmtId="0" fontId="12" fillId="0" borderId="0" xfId="129" applyFont="1" applyAlignment="1" applyProtection="1">
      <alignment horizontal="center" vertical="center"/>
      <protection locked="0"/>
    </xf>
    <xf numFmtId="0" fontId="4" fillId="0" borderId="0" xfId="126" applyFont="1" applyAlignment="1" applyProtection="1">
      <alignment vertical="center"/>
      <protection locked="0"/>
    </xf>
    <xf numFmtId="0" fontId="0" fillId="0" borderId="0" xfId="129" applyFont="1" applyAlignment="1" applyProtection="1">
      <alignment vertical="center"/>
      <protection locked="0"/>
    </xf>
    <xf numFmtId="0" fontId="4" fillId="0" borderId="0" xfId="129" applyFont="1" applyAlignment="1" applyProtection="1">
      <alignment horizontal="left" vertical="center"/>
      <protection locked="0"/>
    </xf>
    <xf numFmtId="0" fontId="12" fillId="0" borderId="0" xfId="129" applyFont="1" applyAlignment="1" applyProtection="1">
      <alignment horizontal="left" vertical="center"/>
      <protection locked="0"/>
    </xf>
    <xf numFmtId="0" fontId="12" fillId="0" borderId="0" xfId="129" applyFont="1" applyAlignment="1" applyProtection="1">
      <alignment horizontal="center" vertical="center" wrapText="1"/>
      <protection locked="0"/>
    </xf>
    <xf numFmtId="0" fontId="0" fillId="0" borderId="0" xfId="129" applyFont="1" applyAlignment="1" applyProtection="1">
      <alignment horizontal="center" vertical="center"/>
      <protection locked="0"/>
    </xf>
    <xf numFmtId="0" fontId="14" fillId="0" borderId="0" xfId="129" applyFont="1" applyAlignment="1" applyProtection="1">
      <alignment horizontal="center" vertical="center"/>
      <protection locked="0"/>
    </xf>
    <xf numFmtId="0" fontId="0" fillId="0" borderId="0" xfId="129" applyAlignment="1" applyProtection="1">
      <alignment horizontal="center" vertical="center" wrapText="1"/>
      <protection locked="0"/>
    </xf>
    <xf numFmtId="0" fontId="9" fillId="0" borderId="0" xfId="129" applyFont="1" applyAlignment="1" applyProtection="1">
      <alignment vertical="center"/>
      <protection locked="0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49" fontId="7" fillId="33" borderId="10" xfId="59" applyNumberFormat="1" applyFont="1" applyFill="1" applyBorder="1" applyAlignment="1" applyProtection="1">
      <alignment vertical="center" wrapText="1"/>
      <protection locked="0"/>
    </xf>
    <xf numFmtId="49" fontId="7" fillId="33" borderId="10" xfId="118" applyNumberFormat="1" applyFont="1" applyFill="1" applyBorder="1" applyAlignment="1" applyProtection="1">
      <alignment horizontal="left" vertical="center" wrapText="1"/>
      <protection locked="0"/>
    </xf>
    <xf numFmtId="49" fontId="10" fillId="33" borderId="10" xfId="12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0" xfId="138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29" applyFont="1" applyBorder="1" applyAlignment="1" applyProtection="1">
      <alignment horizontal="center" vertical="center"/>
      <protection locked="0"/>
    </xf>
    <xf numFmtId="0" fontId="10" fillId="33" borderId="10" xfId="118" applyFont="1" applyFill="1" applyBorder="1" applyAlignment="1" applyProtection="1">
      <alignment horizontal="center" vertical="center" wrapText="1"/>
      <protection locked="0"/>
    </xf>
    <xf numFmtId="0" fontId="4" fillId="0" borderId="0" xfId="129" applyFont="1" applyAlignment="1" applyProtection="1">
      <alignment vertical="center"/>
      <protection locked="0"/>
    </xf>
    <xf numFmtId="0" fontId="0" fillId="0" borderId="0" xfId="122" applyAlignment="1" applyProtection="1">
      <alignment vertical="center"/>
      <protection locked="0"/>
    </xf>
    <xf numFmtId="0" fontId="15" fillId="0" borderId="0" xfId="140" applyFont="1" applyAlignment="1">
      <alignment vertical="center" wrapText="1"/>
      <protection/>
    </xf>
    <xf numFmtId="0" fontId="0" fillId="0" borderId="0" xfId="100">
      <alignment/>
      <protection/>
    </xf>
    <xf numFmtId="0" fontId="17" fillId="0" borderId="0" xfId="122" applyFont="1" applyAlignment="1" applyProtection="1">
      <alignment vertical="center"/>
      <protection locked="0"/>
    </xf>
    <xf numFmtId="0" fontId="17" fillId="0" borderId="10" xfId="122" applyFont="1" applyBorder="1" applyAlignment="1" applyProtection="1">
      <alignment vertical="center"/>
      <protection locked="0"/>
    </xf>
    <xf numFmtId="0" fontId="0" fillId="0" borderId="10" xfId="100" applyBorder="1">
      <alignment/>
      <protection/>
    </xf>
    <xf numFmtId="0" fontId="10" fillId="0" borderId="10" xfId="122" applyFont="1" applyBorder="1" applyAlignment="1" applyProtection="1">
      <alignment vertical="center"/>
      <protection locked="0"/>
    </xf>
    <xf numFmtId="0" fontId="4" fillId="0" borderId="10" xfId="122" applyFont="1" applyBorder="1" applyAlignment="1" applyProtection="1">
      <alignment vertical="center"/>
      <protection locked="0"/>
    </xf>
    <xf numFmtId="0" fontId="10" fillId="0" borderId="10" xfId="122" applyFont="1" applyBorder="1" applyAlignment="1" applyProtection="1">
      <alignment vertical="center" wrapText="1"/>
      <protection locked="0"/>
    </xf>
    <xf numFmtId="0" fontId="4" fillId="0" borderId="0" xfId="122" applyFont="1" applyAlignment="1" applyProtection="1">
      <alignment vertical="center"/>
      <protection locked="0"/>
    </xf>
    <xf numFmtId="49" fontId="4" fillId="0" borderId="0" xfId="122" applyNumberFormat="1" applyFont="1" applyAlignment="1" applyProtection="1">
      <alignment vertical="center"/>
      <protection locked="0"/>
    </xf>
    <xf numFmtId="0" fontId="0" fillId="0" borderId="0" xfId="122" applyAlignment="1" applyProtection="1">
      <alignment horizontal="center" vertical="center"/>
      <protection locked="0"/>
    </xf>
    <xf numFmtId="0" fontId="2" fillId="0" borderId="0" xfId="129" applyFont="1" applyAlignment="1" applyProtection="1">
      <alignment vertical="center" wrapText="1"/>
      <protection locked="0"/>
    </xf>
    <xf numFmtId="0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104" applyNumberFormat="1" applyFont="1" applyFill="1" applyBorder="1" applyAlignment="1">
      <alignment horizontal="center" vertical="center" wrapText="1"/>
      <protection/>
    </xf>
    <xf numFmtId="49" fontId="10" fillId="33" borderId="10" xfId="115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119" applyNumberFormat="1" applyFont="1" applyFill="1" applyBorder="1" applyAlignment="1" applyProtection="1">
      <alignment horizontal="left" vertical="center" wrapText="1"/>
      <protection locked="0"/>
    </xf>
    <xf numFmtId="0" fontId="10" fillId="33" borderId="10" xfId="128" applyFont="1" applyFill="1" applyBorder="1" applyAlignment="1" applyProtection="1">
      <alignment horizontal="center" vertical="center" wrapText="1"/>
      <protection locked="0"/>
    </xf>
    <xf numFmtId="0" fontId="7" fillId="33" borderId="10" xfId="137" applyFont="1" applyFill="1" applyBorder="1" applyAlignment="1" applyProtection="1">
      <alignment horizontal="left" vertical="center" wrapText="1"/>
      <protection locked="0"/>
    </xf>
    <xf numFmtId="0" fontId="10" fillId="33" borderId="10" xfId="104" applyFont="1" applyFill="1" applyBorder="1" applyAlignment="1" applyProtection="1">
      <alignment horizontal="center" vertical="center" wrapText="1"/>
      <protection locked="0"/>
    </xf>
    <xf numFmtId="49" fontId="10" fillId="33" borderId="10" xfId="63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106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106" applyFont="1" applyFill="1" applyBorder="1" applyAlignment="1" applyProtection="1">
      <alignment horizontal="center" vertical="center" wrapText="1"/>
      <protection locked="0"/>
    </xf>
    <xf numFmtId="0" fontId="10" fillId="33" borderId="10" xfId="115" applyFont="1" applyFill="1" applyBorder="1" applyAlignment="1" applyProtection="1">
      <alignment horizontal="center" vertical="center" wrapText="1"/>
      <protection locked="0"/>
    </xf>
    <xf numFmtId="0" fontId="10" fillId="33" borderId="10" xfId="132" applyFont="1" applyFill="1" applyBorder="1" applyAlignment="1" applyProtection="1">
      <alignment horizontal="center" vertical="center" wrapText="1"/>
      <protection locked="0"/>
    </xf>
    <xf numFmtId="0" fontId="18" fillId="0" borderId="0" xfId="129" applyFont="1" applyAlignment="1" applyProtection="1">
      <alignment horizontal="right"/>
      <protection locked="0"/>
    </xf>
    <xf numFmtId="0" fontId="7" fillId="34" borderId="10" xfId="129" applyFont="1" applyFill="1" applyBorder="1" applyAlignment="1" applyProtection="1">
      <alignment horizontal="center" vertical="center" textRotation="90" wrapText="1"/>
      <protection locked="0"/>
    </xf>
    <xf numFmtId="0" fontId="7" fillId="34" borderId="10" xfId="129" applyFont="1" applyFill="1" applyBorder="1" applyAlignment="1" applyProtection="1">
      <alignment horizontal="center" vertical="center" wrapText="1"/>
      <protection locked="0"/>
    </xf>
    <xf numFmtId="0" fontId="10" fillId="0" borderId="10" xfId="104" applyFont="1" applyFill="1" applyBorder="1" applyAlignment="1" applyProtection="1">
      <alignment horizontal="center" vertical="center" wrapText="1"/>
      <protection locked="0"/>
    </xf>
    <xf numFmtId="0" fontId="10" fillId="33" borderId="10" xfId="13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87" applyNumberFormat="1" applyFont="1" applyFill="1" applyBorder="1" applyAlignment="1" applyProtection="1">
      <alignment horizontal="left" vertical="center" wrapText="1"/>
      <protection locked="0"/>
    </xf>
    <xf numFmtId="0" fontId="10" fillId="33" borderId="10" xfId="131" applyFont="1" applyFill="1" applyBorder="1" applyAlignment="1" applyProtection="1">
      <alignment horizontal="center" vertical="center"/>
      <protection locked="0"/>
    </xf>
    <xf numFmtId="0" fontId="10" fillId="33" borderId="10" xfId="129" applyFont="1" applyFill="1" applyBorder="1" applyAlignment="1" applyProtection="1">
      <alignment horizontal="center" vertical="center" wrapText="1"/>
      <protection locked="0"/>
    </xf>
    <xf numFmtId="0" fontId="7" fillId="33" borderId="10" xfId="129" applyFont="1" applyFill="1" applyBorder="1" applyAlignment="1" applyProtection="1">
      <alignment horizontal="center" vertical="center" textRotation="90" wrapText="1"/>
      <protection locked="0"/>
    </xf>
    <xf numFmtId="0" fontId="10" fillId="0" borderId="10" xfId="87" applyNumberFormat="1" applyFont="1" applyFill="1" applyBorder="1" applyAlignment="1" applyProtection="1">
      <alignment horizontal="center" vertical="center"/>
      <protection locked="0"/>
    </xf>
    <xf numFmtId="49" fontId="10" fillId="0" borderId="10" xfId="138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32" applyFont="1" applyFill="1" applyBorder="1" applyAlignment="1" applyProtection="1">
      <alignment horizontal="center" vertical="center" wrapText="1"/>
      <protection locked="0"/>
    </xf>
    <xf numFmtId="49" fontId="10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29" applyFont="1" applyFill="1" applyBorder="1" applyAlignment="1" applyProtection="1">
      <alignment horizontal="center" vertical="center"/>
      <protection locked="0"/>
    </xf>
    <xf numFmtId="0" fontId="7" fillId="33" borderId="10" xfId="127" applyNumberFormat="1" applyFont="1" applyFill="1" applyBorder="1" applyAlignment="1" applyProtection="1">
      <alignment vertical="center" wrapText="1"/>
      <protection locked="0"/>
    </xf>
    <xf numFmtId="0" fontId="7" fillId="0" borderId="10" xfId="137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104" applyNumberFormat="1" applyFont="1" applyFill="1" applyBorder="1" applyAlignment="1">
      <alignment horizontal="center" vertical="center" wrapText="1"/>
      <protection/>
    </xf>
    <xf numFmtId="0" fontId="10" fillId="0" borderId="10" xfId="131" applyNumberFormat="1" applyFont="1" applyFill="1" applyBorder="1" applyAlignment="1" applyProtection="1">
      <alignment horizontal="center" vertical="center"/>
      <protection locked="0"/>
    </xf>
    <xf numFmtId="0" fontId="12" fillId="0" borderId="0" xfId="129" applyFont="1" applyFill="1" applyAlignment="1" applyProtection="1">
      <alignment vertical="center"/>
      <protection locked="0"/>
    </xf>
    <xf numFmtId="0" fontId="10" fillId="33" borderId="10" xfId="87" applyNumberFormat="1" applyFont="1" applyFill="1" applyBorder="1" applyAlignment="1" applyProtection="1">
      <alignment horizontal="center" vertical="center"/>
      <protection locked="0"/>
    </xf>
    <xf numFmtId="49" fontId="10" fillId="0" borderId="10" xfId="115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75" applyNumberFormat="1" applyFont="1" applyFill="1" applyBorder="1" applyAlignment="1" applyProtection="1">
      <alignment vertical="center" wrapText="1"/>
      <protection locked="0"/>
    </xf>
    <xf numFmtId="49" fontId="10" fillId="0" borderId="10" xfId="87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3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132" applyFont="1" applyFill="1" applyBorder="1" applyAlignment="1" applyProtection="1">
      <alignment horizontal="center" vertical="center"/>
      <protection locked="0"/>
    </xf>
    <xf numFmtId="49" fontId="10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49" fontId="10" fillId="33" borderId="10" xfId="59" applyNumberFormat="1" applyFont="1" applyFill="1" applyBorder="1" applyAlignment="1" applyProtection="1">
      <alignment horizontal="center" vertical="center"/>
      <protection locked="0"/>
    </xf>
    <xf numFmtId="49" fontId="7" fillId="33" borderId="10" xfId="71" applyNumberFormat="1" applyFont="1" applyFill="1" applyBorder="1" applyAlignment="1" applyProtection="1">
      <alignment vertical="center" wrapText="1"/>
      <protection locked="0"/>
    </xf>
    <xf numFmtId="49" fontId="10" fillId="33" borderId="10" xfId="71" applyNumberFormat="1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127" applyFont="1" applyFill="1" applyBorder="1" applyAlignment="1" applyProtection="1">
      <alignment vertical="center" wrapText="1"/>
      <protection locked="0"/>
    </xf>
    <xf numFmtId="49" fontId="10" fillId="33" borderId="10" xfId="118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66" applyNumberFormat="1" applyFont="1" applyFill="1" applyBorder="1" applyAlignment="1" applyProtection="1">
      <alignment vertical="center" wrapText="1"/>
      <protection locked="0"/>
    </xf>
    <xf numFmtId="0" fontId="21" fillId="35" borderId="0" xfId="101" applyFont="1" applyFill="1">
      <alignment/>
      <protection/>
    </xf>
    <xf numFmtId="0" fontId="22" fillId="35" borderId="0" xfId="101" applyFont="1" applyFill="1">
      <alignment/>
      <protection/>
    </xf>
    <xf numFmtId="0" fontId="23" fillId="35" borderId="0" xfId="101" applyFont="1" applyFill="1">
      <alignment/>
      <protection/>
    </xf>
    <xf numFmtId="0" fontId="24" fillId="35" borderId="0" xfId="132" applyFont="1" applyFill="1" applyProtection="1">
      <alignment/>
      <protection locked="0"/>
    </xf>
    <xf numFmtId="0" fontId="24" fillId="35" borderId="0" xfId="132" applyFont="1" applyFill="1" applyAlignment="1" applyProtection="1">
      <alignment wrapText="1"/>
      <protection locked="0"/>
    </xf>
    <xf numFmtId="0" fontId="24" fillId="35" borderId="0" xfId="132" applyFont="1" applyFill="1" applyAlignment="1" applyProtection="1">
      <alignment horizontal="center" wrapText="1"/>
      <protection locked="0"/>
    </xf>
    <xf numFmtId="0" fontId="25" fillId="35" borderId="0" xfId="132" applyFont="1" applyFill="1" applyProtection="1">
      <alignment/>
      <protection locked="0"/>
    </xf>
    <xf numFmtId="0" fontId="5" fillId="0" borderId="0" xfId="122" applyFont="1" applyAlignment="1" applyProtection="1">
      <alignment vertical="center"/>
      <protection locked="0"/>
    </xf>
    <xf numFmtId="1" fontId="27" fillId="33" borderId="10" xfId="124" applyNumberFormat="1" applyFont="1" applyFill="1" applyBorder="1" applyAlignment="1" applyProtection="1">
      <alignment horizontal="center" vertical="center" textRotation="90" wrapText="1"/>
      <protection locked="0"/>
    </xf>
    <xf numFmtId="177" fontId="27" fillId="33" borderId="10" xfId="124" applyNumberFormat="1" applyFont="1" applyFill="1" applyBorder="1" applyAlignment="1" applyProtection="1">
      <alignment horizontal="center" vertical="center" wrapText="1"/>
      <protection locked="0"/>
    </xf>
    <xf numFmtId="0" fontId="27" fillId="33" borderId="10" xfId="124" applyFont="1" applyFill="1" applyBorder="1" applyAlignment="1" applyProtection="1">
      <alignment horizontal="center" vertical="center" textRotation="90" wrapText="1"/>
      <protection locked="0"/>
    </xf>
    <xf numFmtId="1" fontId="4" fillId="0" borderId="0" xfId="122" applyNumberFormat="1" applyFont="1" applyAlignment="1" applyProtection="1">
      <alignment vertical="center"/>
      <protection locked="0"/>
    </xf>
    <xf numFmtId="177" fontId="4" fillId="0" borderId="0" xfId="122" applyNumberFormat="1" applyFont="1" applyAlignment="1" applyProtection="1">
      <alignment vertical="center"/>
      <protection locked="0"/>
    </xf>
    <xf numFmtId="1" fontId="0" fillId="0" borderId="0" xfId="122" applyNumberFormat="1" applyAlignment="1" applyProtection="1">
      <alignment vertical="center"/>
      <protection locked="0"/>
    </xf>
    <xf numFmtId="177" fontId="0" fillId="0" borderId="0" xfId="122" applyNumberFormat="1" applyAlignment="1" applyProtection="1">
      <alignment vertical="center"/>
      <protection locked="0"/>
    </xf>
    <xf numFmtId="0" fontId="12" fillId="0" borderId="10" xfId="129" applyFont="1" applyBorder="1" applyAlignment="1" applyProtection="1">
      <alignment horizontal="center" vertical="center"/>
      <protection locked="0"/>
    </xf>
    <xf numFmtId="0" fontId="24" fillId="33" borderId="10" xfId="133" applyFont="1" applyFill="1" applyBorder="1" applyAlignment="1" applyProtection="1">
      <alignment horizontal="center" vertical="center" wrapText="1"/>
      <protection locked="0"/>
    </xf>
    <xf numFmtId="49" fontId="7" fillId="0" borderId="10" xfId="59" applyNumberFormat="1" applyFont="1" applyFill="1" applyBorder="1" applyAlignment="1" applyProtection="1">
      <alignment vertical="center" wrapText="1"/>
      <protection locked="0"/>
    </xf>
    <xf numFmtId="0" fontId="2" fillId="0" borderId="0" xfId="122" applyFont="1" applyAlignment="1" applyProtection="1">
      <alignment horizontal="center"/>
      <protection locked="0"/>
    </xf>
    <xf numFmtId="49" fontId="7" fillId="33" borderId="0" xfId="118" applyNumberFormat="1" applyFont="1" applyFill="1" applyBorder="1" applyAlignment="1" applyProtection="1">
      <alignment horizontal="left" vertical="center" wrapText="1"/>
      <protection locked="0"/>
    </xf>
    <xf numFmtId="49" fontId="10" fillId="33" borderId="0" xfId="12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118" applyFont="1" applyFill="1" applyBorder="1" applyAlignment="1" applyProtection="1">
      <alignment horizontal="center" vertical="center" wrapText="1"/>
      <protection locked="0"/>
    </xf>
    <xf numFmtId="0" fontId="10" fillId="33" borderId="0" xfId="106" applyFont="1" applyFill="1" applyBorder="1" applyAlignment="1" applyProtection="1">
      <alignment horizontal="center" vertical="center" wrapText="1"/>
      <protection locked="0"/>
    </xf>
    <xf numFmtId="0" fontId="10" fillId="0" borderId="0" xfId="112" applyFont="1" applyFill="1" applyBorder="1" applyAlignment="1" applyProtection="1">
      <alignment horizontal="center" vertical="center" wrapText="1"/>
      <protection locked="0"/>
    </xf>
    <xf numFmtId="0" fontId="10" fillId="0" borderId="0" xfId="118" applyFont="1" applyFill="1" applyBorder="1" applyAlignment="1" applyProtection="1">
      <alignment horizontal="center" vertical="center" wrapText="1"/>
      <protection locked="0"/>
    </xf>
    <xf numFmtId="0" fontId="4" fillId="0" borderId="0" xfId="121" applyFont="1" applyAlignment="1" applyProtection="1">
      <alignment vertical="center"/>
      <protection locked="0"/>
    </xf>
    <xf numFmtId="49" fontId="7" fillId="0" borderId="0" xfId="87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118" applyNumberFormat="1" applyFont="1" applyFill="1" applyBorder="1" applyAlignment="1" applyProtection="1">
      <alignment horizontal="left" vertical="center" wrapText="1"/>
      <protection locked="0"/>
    </xf>
    <xf numFmtId="0" fontId="5" fillId="0" borderId="0" xfId="121" applyFont="1" applyAlignment="1" applyProtection="1">
      <alignment vertical="center"/>
      <protection locked="0"/>
    </xf>
    <xf numFmtId="1" fontId="27" fillId="33" borderId="10" xfId="125" applyNumberFormat="1" applyFont="1" applyFill="1" applyBorder="1" applyAlignment="1" applyProtection="1">
      <alignment horizontal="center" vertical="center" textRotation="90" wrapText="1"/>
      <protection locked="0"/>
    </xf>
    <xf numFmtId="177" fontId="27" fillId="33" borderId="10" xfId="125" applyNumberFormat="1" applyFont="1" applyFill="1" applyBorder="1" applyAlignment="1" applyProtection="1">
      <alignment horizontal="center" vertical="center" wrapText="1"/>
      <protection locked="0"/>
    </xf>
    <xf numFmtId="0" fontId="27" fillId="33" borderId="10" xfId="125" applyFont="1" applyFill="1" applyBorder="1" applyAlignment="1" applyProtection="1">
      <alignment horizontal="center" vertical="center" textRotation="90" wrapText="1"/>
      <protection locked="0"/>
    </xf>
    <xf numFmtId="0" fontId="5" fillId="0" borderId="0" xfId="123" applyFont="1" applyAlignment="1" applyProtection="1">
      <alignment vertical="center"/>
      <protection locked="0"/>
    </xf>
    <xf numFmtId="0" fontId="6" fillId="0" borderId="10" xfId="125" applyFont="1" applyBorder="1" applyAlignment="1" applyProtection="1">
      <alignment horizontal="center" vertical="center" wrapText="1"/>
      <protection locked="0"/>
    </xf>
    <xf numFmtId="0" fontId="24" fillId="33" borderId="10" xfId="134" applyFont="1" applyFill="1" applyBorder="1" applyAlignment="1" applyProtection="1">
      <alignment horizontal="center" vertical="center" textRotation="90" wrapText="1"/>
      <protection locked="0"/>
    </xf>
    <xf numFmtId="178" fontId="10" fillId="33" borderId="10" xfId="125" applyNumberFormat="1" applyFont="1" applyFill="1" applyBorder="1" applyAlignment="1" applyProtection="1">
      <alignment horizontal="center" vertical="center" wrapText="1"/>
      <protection locked="0"/>
    </xf>
    <xf numFmtId="0" fontId="24" fillId="33" borderId="10" xfId="134" applyFont="1" applyFill="1" applyBorder="1" applyAlignment="1" applyProtection="1">
      <alignment horizontal="center" vertical="center" wrapText="1"/>
      <protection locked="0"/>
    </xf>
    <xf numFmtId="49" fontId="10" fillId="0" borderId="10" xfId="139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137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124" applyFont="1" applyBorder="1" applyAlignment="1" applyProtection="1">
      <alignment horizontal="center" vertical="center" wrapText="1"/>
      <protection locked="0"/>
    </xf>
    <xf numFmtId="0" fontId="4" fillId="0" borderId="10" xfId="129" applyFont="1" applyBorder="1" applyAlignment="1" applyProtection="1">
      <alignment horizontal="center" vertical="center"/>
      <protection locked="0"/>
    </xf>
    <xf numFmtId="178" fontId="10" fillId="0" borderId="10" xfId="121" applyNumberFormat="1" applyFont="1" applyBorder="1" applyAlignment="1" applyProtection="1">
      <alignment horizontal="center" vertical="center" wrapText="1"/>
      <protection locked="0"/>
    </xf>
    <xf numFmtId="0" fontId="7" fillId="0" borderId="10" xfId="121" applyFont="1" applyBorder="1" applyAlignment="1" applyProtection="1">
      <alignment horizontal="center" vertical="center" wrapText="1"/>
      <protection locked="0"/>
    </xf>
    <xf numFmtId="1" fontId="10" fillId="0" borderId="10" xfId="121" applyNumberFormat="1" applyFont="1" applyBorder="1" applyAlignment="1" applyProtection="1">
      <alignment horizontal="center" vertical="center" wrapText="1"/>
      <protection locked="0"/>
    </xf>
    <xf numFmtId="0" fontId="2" fillId="0" borderId="10" xfId="121" applyFont="1" applyBorder="1" applyAlignment="1" applyProtection="1">
      <alignment horizontal="center" vertical="center" wrapText="1"/>
      <protection locked="0"/>
    </xf>
    <xf numFmtId="0" fontId="14" fillId="0" borderId="0" xfId="121" applyFont="1" applyAlignment="1" applyProtection="1">
      <alignment vertical="center"/>
      <protection locked="0"/>
    </xf>
    <xf numFmtId="0" fontId="0" fillId="0" borderId="0" xfId="121" applyAlignment="1" applyProtection="1">
      <alignment vertical="center"/>
      <protection locked="0"/>
    </xf>
    <xf numFmtId="49" fontId="0" fillId="0" borderId="0" xfId="121" applyNumberFormat="1" applyAlignment="1" applyProtection="1">
      <alignment vertical="center"/>
      <protection locked="0"/>
    </xf>
    <xf numFmtId="0" fontId="0" fillId="0" borderId="0" xfId="121" applyAlignment="1" applyProtection="1">
      <alignment horizontal="center" vertical="center"/>
      <protection locked="0"/>
    </xf>
    <xf numFmtId="1" fontId="0" fillId="0" borderId="0" xfId="121" applyNumberFormat="1" applyAlignment="1" applyProtection="1">
      <alignment vertical="center"/>
      <protection locked="0"/>
    </xf>
    <xf numFmtId="177" fontId="0" fillId="0" borderId="0" xfId="121" applyNumberFormat="1" applyAlignment="1" applyProtection="1">
      <alignment vertical="center"/>
      <protection locked="0"/>
    </xf>
    <xf numFmtId="0" fontId="6" fillId="0" borderId="0" xfId="125" applyFont="1" applyBorder="1" applyAlignment="1" applyProtection="1">
      <alignment horizontal="center" vertical="center" wrapText="1"/>
      <protection locked="0"/>
    </xf>
    <xf numFmtId="0" fontId="24" fillId="33" borderId="0" xfId="134" applyFont="1" applyFill="1" applyBorder="1" applyAlignment="1" applyProtection="1">
      <alignment horizontal="center" vertical="center" textRotation="90" wrapText="1"/>
      <protection locked="0"/>
    </xf>
    <xf numFmtId="0" fontId="11" fillId="0" borderId="0" xfId="129" applyFont="1" applyFill="1" applyBorder="1" applyAlignment="1" applyProtection="1">
      <alignment horizontal="center" vertical="center" wrapText="1"/>
      <protection locked="0"/>
    </xf>
    <xf numFmtId="49" fontId="7" fillId="33" borderId="0" xfId="119" applyNumberFormat="1" applyFont="1" applyFill="1" applyBorder="1" applyAlignment="1" applyProtection="1">
      <alignment horizontal="left" vertical="center" wrapText="1"/>
      <protection locked="0"/>
    </xf>
    <xf numFmtId="49" fontId="10" fillId="33" borderId="0" xfId="139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119" applyFont="1" applyFill="1" applyBorder="1" applyAlignment="1" applyProtection="1">
      <alignment horizontal="center" vertical="center" wrapText="1"/>
      <protection locked="0"/>
    </xf>
    <xf numFmtId="0" fontId="7" fillId="0" borderId="0" xfId="132" applyFont="1" applyFill="1" applyBorder="1" applyAlignment="1" applyProtection="1">
      <alignment horizontal="left" vertical="center" wrapText="1"/>
      <protection locked="0"/>
    </xf>
    <xf numFmtId="49" fontId="10" fillId="0" borderId="0" xfId="132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132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63" applyNumberFormat="1" applyFont="1" applyFill="1" applyBorder="1" applyAlignment="1" applyProtection="1">
      <alignment horizontal="center" vertical="center" wrapText="1"/>
      <protection locked="0"/>
    </xf>
    <xf numFmtId="178" fontId="10" fillId="33" borderId="0" xfId="125" applyNumberFormat="1" applyFont="1" applyFill="1" applyBorder="1" applyAlignment="1" applyProtection="1">
      <alignment horizontal="center" vertical="center" wrapText="1"/>
      <protection locked="0"/>
    </xf>
    <xf numFmtId="177" fontId="28" fillId="0" borderId="0" xfId="123" applyNumberFormat="1" applyFont="1" applyBorder="1" applyAlignment="1" applyProtection="1">
      <alignment horizontal="center" vertical="center" wrapText="1"/>
      <protection locked="0"/>
    </xf>
    <xf numFmtId="0" fontId="7" fillId="0" borderId="0" xfId="125" applyFont="1" applyBorder="1" applyAlignment="1" applyProtection="1">
      <alignment horizontal="center" vertical="center" wrapText="1"/>
      <protection locked="0"/>
    </xf>
    <xf numFmtId="0" fontId="24" fillId="33" borderId="0" xfId="134" applyFont="1" applyFill="1" applyBorder="1" applyAlignment="1" applyProtection="1">
      <alignment horizontal="center" vertical="center" wrapText="1"/>
      <protection locked="0"/>
    </xf>
    <xf numFmtId="0" fontId="10" fillId="33" borderId="10" xfId="110" applyFont="1" applyFill="1" applyBorder="1" applyAlignment="1">
      <alignment horizontal="center" vertical="center" wrapText="1"/>
      <protection/>
    </xf>
    <xf numFmtId="49" fontId="10" fillId="33" borderId="10" xfId="97" applyNumberFormat="1" applyFont="1" applyFill="1" applyBorder="1" applyAlignment="1">
      <alignment horizontal="center" vertical="center" wrapText="1"/>
      <protection/>
    </xf>
    <xf numFmtId="0" fontId="7" fillId="33" borderId="10" xfId="93" applyFont="1" applyFill="1" applyBorder="1" applyAlignment="1" applyProtection="1">
      <alignment horizontal="left" vertical="center" wrapText="1"/>
      <protection locked="0"/>
    </xf>
    <xf numFmtId="0" fontId="27" fillId="33" borderId="10" xfId="134" applyFont="1" applyFill="1" applyBorder="1" applyAlignment="1" applyProtection="1">
      <alignment horizontal="center" vertical="center" textRotation="90" wrapText="1"/>
      <protection locked="0"/>
    </xf>
    <xf numFmtId="49" fontId="10" fillId="33" borderId="10" xfId="7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29" applyFont="1" applyFill="1" applyBorder="1" applyAlignment="1" applyProtection="1">
      <alignment horizontal="center" vertical="center"/>
      <protection locked="0"/>
    </xf>
    <xf numFmtId="0" fontId="7" fillId="0" borderId="0" xfId="130" applyFont="1" applyFill="1" applyBorder="1" applyAlignment="1" applyProtection="1">
      <alignment horizontal="left" vertical="center" wrapText="1"/>
      <protection locked="0"/>
    </xf>
    <xf numFmtId="49" fontId="10" fillId="0" borderId="0" xfId="115" applyNumberFormat="1" applyFont="1" applyFill="1" applyBorder="1" applyAlignment="1" applyProtection="1">
      <alignment horizontal="center" vertical="center" wrapText="1"/>
      <protection locked="0"/>
    </xf>
    <xf numFmtId="49" fontId="7" fillId="33" borderId="0" xfId="71" applyNumberFormat="1" applyFont="1" applyFill="1" applyBorder="1" applyAlignment="1" applyProtection="1">
      <alignment vertical="center" wrapText="1"/>
      <protection locked="0"/>
    </xf>
    <xf numFmtId="49" fontId="10" fillId="33" borderId="0" xfId="71" applyNumberFormat="1" applyFont="1" applyFill="1" applyBorder="1" applyAlignment="1" applyProtection="1">
      <alignment horizontal="center" vertical="center" wrapText="1"/>
      <protection locked="0"/>
    </xf>
    <xf numFmtId="49" fontId="10" fillId="33" borderId="0" xfId="71" applyNumberFormat="1" applyFont="1" applyFill="1" applyBorder="1" applyAlignment="1" applyProtection="1">
      <alignment horizontal="center" vertical="center"/>
      <protection locked="0"/>
    </xf>
    <xf numFmtId="0" fontId="10" fillId="33" borderId="0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29" applyFont="1" applyFill="1" applyBorder="1" applyAlignment="1" applyProtection="1">
      <alignment horizontal="center"/>
      <protection locked="0"/>
    </xf>
    <xf numFmtId="177" fontId="30" fillId="0" borderId="10" xfId="121" applyNumberFormat="1" applyFont="1" applyBorder="1" applyAlignment="1" applyProtection="1">
      <alignment horizontal="center" vertical="center" wrapText="1"/>
      <protection locked="0"/>
    </xf>
    <xf numFmtId="0" fontId="11" fillId="0" borderId="10" xfId="129" applyFont="1" applyFill="1" applyBorder="1" applyAlignment="1" applyProtection="1">
      <alignment horizontal="center" vertical="center"/>
      <protection locked="0"/>
    </xf>
    <xf numFmtId="0" fontId="6" fillId="0" borderId="0" xfId="124" applyFont="1" applyBorder="1" applyAlignment="1" applyProtection="1">
      <alignment horizontal="center" vertical="center" wrapText="1"/>
      <protection locked="0"/>
    </xf>
    <xf numFmtId="0" fontId="4" fillId="0" borderId="0" xfId="129" applyFont="1" applyBorder="1" applyAlignment="1" applyProtection="1">
      <alignment horizontal="center" vertical="center"/>
      <protection locked="0"/>
    </xf>
    <xf numFmtId="0" fontId="11" fillId="0" borderId="0" xfId="129" applyFont="1" applyFill="1" applyBorder="1" applyAlignment="1" applyProtection="1">
      <alignment horizontal="center" vertical="center"/>
      <protection locked="0"/>
    </xf>
    <xf numFmtId="49" fontId="10" fillId="0" borderId="0" xfId="13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27" applyFont="1" applyFill="1" applyBorder="1" applyAlignment="1" applyProtection="1">
      <alignment horizontal="center" vertical="center" wrapText="1"/>
      <protection locked="0"/>
    </xf>
    <xf numFmtId="0" fontId="7" fillId="33" borderId="0" xfId="137" applyFont="1" applyFill="1" applyBorder="1" applyAlignment="1" applyProtection="1">
      <alignment horizontal="left" vertical="center" wrapText="1"/>
      <protection locked="0"/>
    </xf>
    <xf numFmtId="49" fontId="10" fillId="33" borderId="0" xfId="87" applyNumberFormat="1" applyFont="1" applyFill="1" applyBorder="1" applyAlignment="1">
      <alignment horizontal="center" vertical="center" wrapText="1"/>
      <protection/>
    </xf>
    <xf numFmtId="0" fontId="10" fillId="33" borderId="0" xfId="87" applyFont="1" applyFill="1" applyBorder="1" applyAlignment="1" applyProtection="1">
      <alignment horizontal="center" vertical="center"/>
      <protection locked="0"/>
    </xf>
    <xf numFmtId="49" fontId="10" fillId="0" borderId="0" xfId="73" applyNumberFormat="1" applyFont="1" applyFill="1" applyBorder="1" applyAlignment="1" applyProtection="1">
      <alignment horizontal="center" vertical="center"/>
      <protection locked="0"/>
    </xf>
    <xf numFmtId="49" fontId="10" fillId="36" borderId="0" xfId="59" applyNumberFormat="1" applyFont="1" applyFill="1" applyBorder="1" applyAlignment="1" applyProtection="1">
      <alignment horizontal="center" vertical="center" wrapText="1"/>
      <protection locked="0"/>
    </xf>
    <xf numFmtId="178" fontId="10" fillId="0" borderId="0" xfId="121" applyNumberFormat="1" applyFont="1" applyBorder="1" applyAlignment="1" applyProtection="1">
      <alignment horizontal="center" vertical="center" wrapText="1"/>
      <protection locked="0"/>
    </xf>
    <xf numFmtId="177" fontId="30" fillId="0" borderId="0" xfId="121" applyNumberFormat="1" applyFont="1" applyBorder="1" applyAlignment="1" applyProtection="1">
      <alignment horizontal="center" vertical="center" wrapText="1"/>
      <protection locked="0"/>
    </xf>
    <xf numFmtId="0" fontId="7" fillId="0" borderId="0" xfId="121" applyFont="1" applyBorder="1" applyAlignment="1" applyProtection="1">
      <alignment horizontal="center" vertical="center" wrapText="1"/>
      <protection locked="0"/>
    </xf>
    <xf numFmtId="1" fontId="10" fillId="0" borderId="0" xfId="121" applyNumberFormat="1" applyFont="1" applyBorder="1" applyAlignment="1" applyProtection="1">
      <alignment horizontal="center" vertical="center" wrapText="1"/>
      <protection locked="0"/>
    </xf>
    <xf numFmtId="0" fontId="2" fillId="0" borderId="0" xfId="121" applyFont="1" applyBorder="1" applyAlignment="1" applyProtection="1">
      <alignment horizontal="center" vertical="center" wrapText="1"/>
      <protection locked="0"/>
    </xf>
    <xf numFmtId="0" fontId="10" fillId="33" borderId="0" xfId="129" applyFont="1" applyFill="1" applyBorder="1" applyAlignment="1" applyProtection="1">
      <alignment horizontal="center" vertical="center" wrapText="1"/>
      <protection locked="0"/>
    </xf>
    <xf numFmtId="0" fontId="10" fillId="0" borderId="0" xfId="129" applyFont="1" applyBorder="1" applyAlignment="1" applyProtection="1">
      <alignment horizontal="center" vertical="center"/>
      <protection locked="0"/>
    </xf>
    <xf numFmtId="0" fontId="7" fillId="33" borderId="0" xfId="136" applyFont="1" applyFill="1" applyBorder="1" applyAlignment="1" applyProtection="1">
      <alignment horizontal="left" vertical="center" wrapText="1"/>
      <protection locked="0"/>
    </xf>
    <xf numFmtId="0" fontId="10" fillId="33" borderId="0" xfId="104" applyNumberFormat="1" applyFont="1" applyFill="1" applyBorder="1" applyAlignment="1">
      <alignment horizontal="center" vertical="center" wrapText="1"/>
      <protection/>
    </xf>
    <xf numFmtId="0" fontId="10" fillId="33" borderId="0" xfId="104" applyFont="1" applyFill="1" applyBorder="1" applyAlignment="1" applyProtection="1">
      <alignment horizontal="center" vertical="center" wrapText="1"/>
      <protection locked="0"/>
    </xf>
    <xf numFmtId="0" fontId="10" fillId="0" borderId="0" xfId="103" applyFont="1" applyBorder="1" applyAlignment="1" applyProtection="1">
      <alignment horizontal="center" vertical="center" wrapText="1"/>
      <protection locked="0"/>
    </xf>
    <xf numFmtId="49" fontId="10" fillId="0" borderId="0" xfId="58" applyNumberFormat="1" applyFont="1" applyBorder="1" applyAlignment="1" applyProtection="1">
      <alignment horizontal="center" vertical="center" wrapText="1"/>
      <protection locked="0"/>
    </xf>
    <xf numFmtId="0" fontId="10" fillId="0" borderId="0" xfId="131" applyNumberFormat="1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0" xfId="98" applyFont="1" applyFill="1" applyBorder="1" applyAlignment="1" applyProtection="1">
      <alignment horizontal="center" vertical="center"/>
      <protection locked="0"/>
    </xf>
    <xf numFmtId="49" fontId="10" fillId="33" borderId="10" xfId="112" applyNumberFormat="1" applyFont="1" applyFill="1" applyBorder="1" applyAlignment="1">
      <alignment horizontal="center" vertical="center" wrapText="1"/>
      <protection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33" borderId="10" xfId="129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127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119" applyNumberFormat="1" applyFont="1" applyFill="1" applyBorder="1" applyAlignment="1" applyProtection="1">
      <alignment horizontal="center" vertical="center"/>
      <protection locked="0"/>
    </xf>
    <xf numFmtId="0" fontId="12" fillId="0" borderId="10" xfId="129" applyFont="1" applyFill="1" applyBorder="1" applyAlignment="1" applyProtection="1">
      <alignment horizontal="center" vertical="center" wrapText="1"/>
      <protection locked="0"/>
    </xf>
    <xf numFmtId="177" fontId="28" fillId="33" borderId="10" xfId="123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125" applyFont="1" applyFill="1" applyBorder="1" applyAlignment="1" applyProtection="1">
      <alignment horizontal="center" vertical="center" wrapText="1"/>
      <protection locked="0"/>
    </xf>
    <xf numFmtId="49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132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128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93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44" applyNumberFormat="1" applyFont="1" applyFill="1" applyBorder="1" applyAlignment="1" applyProtection="1">
      <alignment vertical="center" wrapText="1"/>
      <protection locked="0"/>
    </xf>
    <xf numFmtId="0" fontId="10" fillId="33" borderId="10" xfId="135" applyFont="1" applyFill="1" applyBorder="1" applyAlignment="1" applyProtection="1">
      <alignment horizontal="center" vertical="center"/>
      <protection locked="0"/>
    </xf>
    <xf numFmtId="49" fontId="10" fillId="33" borderId="10" xfId="44" applyNumberFormat="1" applyFont="1" applyFill="1" applyBorder="1" applyAlignment="1" applyProtection="1">
      <alignment horizontal="center" vertical="center"/>
      <protection locked="0"/>
    </xf>
    <xf numFmtId="49" fontId="19" fillId="33" borderId="10" xfId="118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76" applyNumberFormat="1" applyFont="1" applyFill="1" applyBorder="1" applyAlignment="1" applyProtection="1">
      <alignment vertical="center" wrapText="1"/>
      <protection locked="0"/>
    </xf>
    <xf numFmtId="49" fontId="10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139" applyFont="1" applyFill="1" applyBorder="1" applyAlignment="1" applyProtection="1">
      <alignment horizontal="center" vertical="center"/>
      <protection locked="0"/>
    </xf>
    <xf numFmtId="49" fontId="10" fillId="33" borderId="11" xfId="118" applyNumberFormat="1" applyFont="1" applyFill="1" applyBorder="1" applyAlignment="1" applyProtection="1">
      <alignment horizontal="center" vertical="center" wrapText="1"/>
      <protection locked="0"/>
    </xf>
    <xf numFmtId="176" fontId="4" fillId="33" borderId="10" xfId="101" applyNumberFormat="1" applyFont="1" applyFill="1" applyBorder="1" applyAlignment="1">
      <alignment horizontal="center" vertical="center"/>
      <protection/>
    </xf>
    <xf numFmtId="49" fontId="10" fillId="33" borderId="10" xfId="132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66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39" applyFont="1" applyFill="1" applyBorder="1" applyAlignment="1" applyProtection="1">
      <alignment horizontal="center" vertical="center"/>
      <protection locked="0"/>
    </xf>
    <xf numFmtId="0" fontId="10" fillId="33" borderId="10" xfId="118" applyFont="1" applyFill="1" applyBorder="1" applyAlignment="1">
      <alignment horizontal="center" vertical="center" shrinkToFit="1"/>
      <protection/>
    </xf>
    <xf numFmtId="0" fontId="10" fillId="33" borderId="10" xfId="63" applyNumberFormat="1" applyFont="1" applyFill="1" applyBorder="1" applyAlignment="1" applyProtection="1">
      <alignment horizontal="center" vertical="center"/>
      <protection locked="0"/>
    </xf>
    <xf numFmtId="0" fontId="10" fillId="33" borderId="10" xfId="93" applyFont="1" applyFill="1" applyBorder="1" applyAlignment="1" applyProtection="1">
      <alignment horizontal="center" vertical="center" shrinkToFit="1"/>
      <protection locked="0"/>
    </xf>
    <xf numFmtId="0" fontId="12" fillId="0" borderId="0" xfId="129" applyFont="1" applyFill="1" applyBorder="1" applyAlignment="1" applyProtection="1">
      <alignment horizontal="center" vertical="center" wrapText="1"/>
      <protection locked="0"/>
    </xf>
    <xf numFmtId="176" fontId="4" fillId="33" borderId="0" xfId="101" applyNumberFormat="1" applyFont="1" applyFill="1" applyBorder="1" applyAlignment="1">
      <alignment horizontal="center" vertical="center"/>
      <protection/>
    </xf>
    <xf numFmtId="49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7" fillId="33" borderId="0" xfId="137" applyNumberFormat="1" applyFont="1" applyFill="1" applyBorder="1" applyAlignment="1" applyProtection="1">
      <alignment horizontal="left" vertical="center" wrapText="1"/>
      <protection locked="0"/>
    </xf>
    <xf numFmtId="49" fontId="10" fillId="33" borderId="0" xfId="106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118" applyFont="1" applyFill="1" applyBorder="1" applyAlignment="1">
      <alignment horizontal="center" vertical="center" shrinkToFit="1"/>
      <protection/>
    </xf>
    <xf numFmtId="0" fontId="10" fillId="33" borderId="0" xfId="63" applyNumberFormat="1" applyFont="1" applyFill="1" applyBorder="1" applyAlignment="1" applyProtection="1">
      <alignment horizontal="center" vertical="center"/>
      <protection locked="0"/>
    </xf>
    <xf numFmtId="0" fontId="10" fillId="33" borderId="0" xfId="127" applyNumberFormat="1" applyFont="1" applyFill="1" applyBorder="1" applyAlignment="1" applyProtection="1">
      <alignment horizontal="center" vertical="center" wrapText="1"/>
      <protection locked="0"/>
    </xf>
    <xf numFmtId="177" fontId="28" fillId="33" borderId="0" xfId="123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125" applyFont="1" applyFill="1" applyBorder="1" applyAlignment="1" applyProtection="1">
      <alignment horizontal="center" vertical="center" wrapText="1"/>
      <protection locked="0"/>
    </xf>
    <xf numFmtId="0" fontId="7" fillId="33" borderId="0" xfId="127" applyNumberFormat="1" applyFont="1" applyFill="1" applyBorder="1" applyAlignment="1" applyProtection="1">
      <alignment vertical="center" wrapText="1"/>
      <protection locked="0"/>
    </xf>
    <xf numFmtId="0" fontId="10" fillId="33" borderId="10" xfId="101" applyNumberFormat="1" applyFont="1" applyFill="1" applyBorder="1" applyAlignment="1">
      <alignment horizontal="center" vertical="center" wrapText="1"/>
      <protection/>
    </xf>
    <xf numFmtId="0" fontId="10" fillId="33" borderId="10" xfId="105" applyNumberFormat="1" applyFont="1" applyFill="1" applyBorder="1" applyAlignment="1">
      <alignment horizontal="center" vertical="center" wrapText="1"/>
      <protection/>
    </xf>
    <xf numFmtId="0" fontId="7" fillId="33" borderId="12" xfId="127" applyNumberFormat="1" applyFont="1" applyFill="1" applyBorder="1" applyAlignment="1" applyProtection="1">
      <alignment vertical="center" wrapText="1"/>
      <protection locked="0"/>
    </xf>
    <xf numFmtId="0" fontId="10" fillId="33" borderId="12" xfId="0" applyNumberFormat="1" applyFont="1" applyFill="1" applyBorder="1" applyAlignment="1">
      <alignment horizontal="center" vertical="center" wrapText="1"/>
    </xf>
    <xf numFmtId="0" fontId="7" fillId="33" borderId="12" xfId="137" applyNumberFormat="1" applyFont="1" applyFill="1" applyBorder="1" applyAlignment="1" applyProtection="1">
      <alignment horizontal="left" vertical="center" wrapText="1"/>
      <protection locked="0"/>
    </xf>
    <xf numFmtId="0" fontId="10" fillId="33" borderId="10" xfId="92" applyFont="1" applyFill="1" applyBorder="1" applyAlignment="1" applyProtection="1">
      <alignment horizontal="center" vertical="center" shrinkToFit="1"/>
      <protection locked="0"/>
    </xf>
    <xf numFmtId="0" fontId="7" fillId="33" borderId="10" xfId="0" applyNumberFormat="1" applyFont="1" applyFill="1" applyBorder="1" applyAlignment="1">
      <alignment horizontal="left" vertical="center" wrapText="1"/>
    </xf>
    <xf numFmtId="49" fontId="10" fillId="33" borderId="10" xfId="102" applyNumberFormat="1" applyFont="1" applyFill="1" applyBorder="1" applyAlignment="1">
      <alignment horizontal="center" vertical="center" wrapText="1"/>
      <protection/>
    </xf>
    <xf numFmtId="49" fontId="7" fillId="33" borderId="10" xfId="92" applyNumberFormat="1" applyFont="1" applyFill="1" applyBorder="1" applyAlignment="1" applyProtection="1">
      <alignment horizontal="left" vertical="center" wrapText="1"/>
      <protection locked="0"/>
    </xf>
    <xf numFmtId="0" fontId="7" fillId="33" borderId="10" xfId="92" applyFont="1" applyFill="1" applyBorder="1" applyAlignment="1" applyProtection="1">
      <alignment horizontal="left" vertical="center" wrapText="1"/>
      <protection locked="0"/>
    </xf>
    <xf numFmtId="0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0" xfId="111" applyNumberFormat="1" applyFont="1" applyFill="1" applyBorder="1" applyAlignment="1">
      <alignment horizontal="center" vertical="center" wrapText="1"/>
      <protection/>
    </xf>
    <xf numFmtId="0" fontId="10" fillId="33" borderId="10" xfId="111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92" applyFont="1" applyFill="1" applyBorder="1" applyAlignment="1" applyProtection="1">
      <alignment horizontal="center" vertical="center" wrapText="1"/>
      <protection locked="0"/>
    </xf>
    <xf numFmtId="0" fontId="7" fillId="33" borderId="10" xfId="132" applyFont="1" applyFill="1" applyBorder="1" applyAlignment="1" applyProtection="1">
      <alignment vertical="center" wrapText="1"/>
      <protection locked="0"/>
    </xf>
    <xf numFmtId="0" fontId="7" fillId="0" borderId="12" xfId="137" applyNumberFormat="1" applyFont="1" applyFill="1" applyBorder="1" applyAlignment="1" applyProtection="1">
      <alignment horizontal="left" vertical="center" wrapText="1"/>
      <protection locked="0"/>
    </xf>
    <xf numFmtId="49" fontId="7" fillId="33" borderId="12" xfId="59" applyNumberFormat="1" applyFont="1" applyFill="1" applyBorder="1" applyAlignment="1" applyProtection="1">
      <alignment vertical="center" wrapText="1"/>
      <protection locked="0"/>
    </xf>
    <xf numFmtId="0" fontId="24" fillId="33" borderId="10" xfId="130" applyFont="1" applyFill="1" applyBorder="1" applyAlignment="1" applyProtection="1">
      <alignment horizontal="center" vertical="center" wrapText="1"/>
      <protection locked="0"/>
    </xf>
    <xf numFmtId="0" fontId="31" fillId="35" borderId="0" xfId="101" applyFont="1" applyFill="1" applyAlignment="1">
      <alignment horizontal="center"/>
      <protection/>
    </xf>
    <xf numFmtId="0" fontId="24" fillId="33" borderId="10" xfId="133" applyFont="1" applyFill="1" applyBorder="1" applyAlignment="1" applyProtection="1">
      <alignment horizontal="center" vertical="center" wrapText="1"/>
      <protection locked="0"/>
    </xf>
    <xf numFmtId="0" fontId="15" fillId="0" borderId="0" xfId="130" applyFont="1" applyAlignment="1" applyProtection="1">
      <alignment vertical="center" wrapText="1"/>
      <protection locked="0"/>
    </xf>
    <xf numFmtId="1" fontId="34" fillId="0" borderId="0" xfId="130" applyNumberFormat="1" applyFont="1" applyAlignment="1" applyProtection="1">
      <alignment horizontal="center" vertical="center"/>
      <protection locked="0"/>
    </xf>
    <xf numFmtId="177" fontId="0" fillId="0" borderId="0" xfId="130" applyNumberFormat="1" applyAlignment="1" applyProtection="1">
      <alignment vertical="center"/>
      <protection locked="0"/>
    </xf>
    <xf numFmtId="0" fontId="0" fillId="0" borderId="0" xfId="130" applyAlignment="1" applyProtection="1">
      <alignment vertical="center"/>
      <protection locked="0"/>
    </xf>
    <xf numFmtId="0" fontId="0" fillId="0" borderId="0" xfId="121" applyFont="1" applyAlignment="1" applyProtection="1">
      <alignment vertical="center"/>
      <protection locked="0"/>
    </xf>
    <xf numFmtId="0" fontId="0" fillId="0" borderId="0" xfId="130" applyFont="1" applyAlignment="1" applyProtection="1">
      <alignment vertical="center"/>
      <protection locked="0"/>
    </xf>
    <xf numFmtId="0" fontId="35" fillId="0" borderId="0" xfId="130" applyFont="1" applyAlignment="1" applyProtection="1">
      <alignment vertical="center"/>
      <protection locked="0"/>
    </xf>
    <xf numFmtId="0" fontId="5" fillId="0" borderId="0" xfId="130" applyFont="1" applyAlignment="1" applyProtection="1">
      <alignment vertical="center"/>
      <protection locked="0"/>
    </xf>
    <xf numFmtId="0" fontId="18" fillId="0" borderId="0" xfId="129" applyFont="1" applyFill="1" applyAlignment="1" applyProtection="1">
      <alignment vertical="center"/>
      <protection locked="0"/>
    </xf>
    <xf numFmtId="0" fontId="24" fillId="0" borderId="0" xfId="130" applyFont="1" applyProtection="1">
      <alignment/>
      <protection locked="0"/>
    </xf>
    <xf numFmtId="0" fontId="24" fillId="0" borderId="0" xfId="130" applyFont="1" applyAlignment="1" applyProtection="1">
      <alignment wrapText="1"/>
      <protection locked="0"/>
    </xf>
    <xf numFmtId="0" fontId="24" fillId="0" borderId="0" xfId="130" applyFont="1" applyAlignment="1" applyProtection="1">
      <alignment shrinkToFit="1"/>
      <protection locked="0"/>
    </xf>
    <xf numFmtId="1" fontId="25" fillId="0" borderId="0" xfId="130" applyNumberFormat="1" applyFont="1" applyProtection="1">
      <alignment/>
      <protection locked="0"/>
    </xf>
    <xf numFmtId="14" fontId="18" fillId="0" borderId="0" xfId="132" applyNumberFormat="1" applyFont="1" applyFill="1" applyBorder="1" applyAlignment="1" applyProtection="1">
      <alignment horizontal="right" vertical="center"/>
      <protection locked="0"/>
    </xf>
    <xf numFmtId="0" fontId="25" fillId="0" borderId="0" xfId="130" applyFont="1" applyProtection="1">
      <alignment/>
      <protection locked="0"/>
    </xf>
    <xf numFmtId="0" fontId="4" fillId="0" borderId="10" xfId="125" applyFont="1" applyBorder="1" applyAlignment="1" applyProtection="1">
      <alignment horizontal="center" vertical="center" wrapText="1"/>
      <protection locked="0"/>
    </xf>
    <xf numFmtId="0" fontId="0" fillId="0" borderId="10" xfId="121" applyFont="1" applyBorder="1" applyAlignment="1" applyProtection="1">
      <alignment vertical="center"/>
      <protection locked="0"/>
    </xf>
    <xf numFmtId="0" fontId="4" fillId="0" borderId="10" xfId="121" applyFont="1" applyBorder="1" applyAlignment="1" applyProtection="1">
      <alignment vertical="center"/>
      <protection locked="0"/>
    </xf>
    <xf numFmtId="1" fontId="0" fillId="0" borderId="0" xfId="121" applyNumberFormat="1" applyFont="1" applyAlignment="1" applyProtection="1">
      <alignment vertical="center"/>
      <protection locked="0"/>
    </xf>
    <xf numFmtId="177" fontId="0" fillId="0" borderId="0" xfId="121" applyNumberFormat="1" applyFont="1" applyAlignment="1" applyProtection="1">
      <alignment vertical="center"/>
      <protection locked="0"/>
    </xf>
    <xf numFmtId="0" fontId="4" fillId="0" borderId="0" xfId="121" applyNumberFormat="1" applyFont="1" applyFill="1" applyBorder="1" applyAlignment="1" applyProtection="1">
      <alignment vertical="center"/>
      <protection locked="0"/>
    </xf>
    <xf numFmtId="0" fontId="0" fillId="0" borderId="0" xfId="121" applyNumberFormat="1" applyFont="1" applyFill="1" applyBorder="1" applyAlignment="1" applyProtection="1">
      <alignment horizontal="center" vertical="center"/>
      <protection locked="0"/>
    </xf>
    <xf numFmtId="0" fontId="0" fillId="0" borderId="0" xfId="121" applyNumberFormat="1" applyFont="1" applyFill="1" applyBorder="1" applyAlignment="1" applyProtection="1">
      <alignment vertical="center"/>
      <protection locked="0"/>
    </xf>
    <xf numFmtId="0" fontId="10" fillId="33" borderId="10" xfId="93" applyFont="1" applyFill="1" applyBorder="1" applyAlignment="1" applyProtection="1">
      <alignment horizontal="center" vertical="center" wrapText="1"/>
      <protection locked="0"/>
    </xf>
    <xf numFmtId="0" fontId="7" fillId="33" borderId="13" xfId="137" applyNumberFormat="1" applyFont="1" applyFill="1" applyBorder="1" applyAlignment="1" applyProtection="1">
      <alignment horizontal="left" vertical="center" wrapText="1"/>
      <protection locked="0"/>
    </xf>
    <xf numFmtId="0" fontId="7" fillId="33" borderId="13" xfId="127" applyNumberFormat="1" applyFont="1" applyFill="1" applyBorder="1" applyAlignment="1" applyProtection="1">
      <alignment vertical="center" wrapText="1"/>
      <protection locked="0"/>
    </xf>
    <xf numFmtId="49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177" fontId="30" fillId="0" borderId="10" xfId="122" applyNumberFormat="1" applyFont="1" applyBorder="1" applyAlignment="1" applyProtection="1">
      <alignment horizontal="center" vertical="center" wrapText="1"/>
      <protection locked="0"/>
    </xf>
    <xf numFmtId="0" fontId="37" fillId="0" borderId="0" xfId="130" applyFont="1" applyProtection="1">
      <alignment/>
      <protection locked="0"/>
    </xf>
    <xf numFmtId="0" fontId="2" fillId="0" borderId="0" xfId="129" applyFont="1" applyAlignment="1" applyProtection="1">
      <alignment horizontal="center" vertical="center" wrapText="1"/>
      <protection locked="0"/>
    </xf>
    <xf numFmtId="0" fontId="4" fillId="0" borderId="0" xfId="129" applyFont="1" applyAlignment="1" applyProtection="1">
      <alignment horizontal="center" vertical="center" wrapText="1"/>
      <protection locked="0"/>
    </xf>
    <xf numFmtId="0" fontId="6" fillId="0" borderId="0" xfId="129" applyFont="1" applyAlignment="1" applyProtection="1">
      <alignment horizontal="center" vertical="center"/>
      <protection locked="0"/>
    </xf>
    <xf numFmtId="0" fontId="16" fillId="0" borderId="0" xfId="130" applyFont="1" applyAlignment="1" applyProtection="1">
      <alignment horizontal="center" vertical="center" wrapText="1"/>
      <protection locked="0"/>
    </xf>
    <xf numFmtId="0" fontId="4" fillId="35" borderId="0" xfId="132" applyFont="1" applyFill="1" applyAlignment="1" applyProtection="1">
      <alignment horizontal="center" vertical="center" wrapText="1"/>
      <protection locked="0"/>
    </xf>
    <xf numFmtId="0" fontId="6" fillId="35" borderId="0" xfId="101" applyFont="1" applyFill="1" applyAlignment="1">
      <alignment horizontal="center"/>
      <protection/>
    </xf>
    <xf numFmtId="0" fontId="29" fillId="0" borderId="0" xfId="130" applyFont="1" applyAlignment="1" applyProtection="1">
      <alignment horizontal="center" vertical="center"/>
      <protection locked="0"/>
    </xf>
    <xf numFmtId="0" fontId="2" fillId="0" borderId="0" xfId="122" applyFont="1" applyAlignment="1" applyProtection="1">
      <alignment horizontal="center"/>
      <protection locked="0"/>
    </xf>
    <xf numFmtId="0" fontId="26" fillId="0" borderId="14" xfId="130" applyFont="1" applyBorder="1" applyAlignment="1" applyProtection="1">
      <alignment horizontal="center"/>
      <protection locked="0"/>
    </xf>
    <xf numFmtId="0" fontId="24" fillId="33" borderId="10" xfId="130" applyFont="1" applyFill="1" applyBorder="1" applyAlignment="1" applyProtection="1">
      <alignment horizontal="center" vertical="center" textRotation="90" wrapText="1"/>
      <protection locked="0"/>
    </xf>
    <xf numFmtId="0" fontId="7" fillId="33" borderId="10" xfId="130" applyFont="1" applyFill="1" applyBorder="1" applyAlignment="1" applyProtection="1">
      <alignment horizontal="center" vertical="center" textRotation="90" wrapText="1"/>
      <protection locked="0"/>
    </xf>
    <xf numFmtId="0" fontId="7" fillId="35" borderId="13" xfId="130" applyFont="1" applyFill="1" applyBorder="1" applyAlignment="1" applyProtection="1">
      <alignment horizontal="center" vertical="center" textRotation="90" wrapText="1"/>
      <protection locked="0"/>
    </xf>
    <xf numFmtId="0" fontId="7" fillId="35" borderId="12" xfId="130" applyFont="1" applyFill="1" applyBorder="1" applyAlignment="1" applyProtection="1">
      <alignment horizontal="center" vertical="center" textRotation="90" wrapText="1"/>
      <protection locked="0"/>
    </xf>
    <xf numFmtId="0" fontId="24" fillId="33" borderId="10" xfId="130" applyFont="1" applyFill="1" applyBorder="1" applyAlignment="1" applyProtection="1">
      <alignment horizontal="center" vertical="center" wrapText="1"/>
      <protection locked="0"/>
    </xf>
    <xf numFmtId="49" fontId="24" fillId="35" borderId="10" xfId="13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125" applyFont="1" applyFill="1" applyBorder="1" applyAlignment="1" applyProtection="1">
      <alignment horizontal="center" vertical="center"/>
      <protection locked="0"/>
    </xf>
    <xf numFmtId="0" fontId="2" fillId="35" borderId="15" xfId="125" applyFont="1" applyFill="1" applyBorder="1" applyAlignment="1" applyProtection="1">
      <alignment horizontal="center" vertical="center"/>
      <protection locked="0"/>
    </xf>
    <xf numFmtId="0" fontId="2" fillId="35" borderId="16" xfId="125" applyFont="1" applyFill="1" applyBorder="1" applyAlignment="1" applyProtection="1">
      <alignment horizontal="center" vertical="center"/>
      <protection locked="0"/>
    </xf>
    <xf numFmtId="177" fontId="24" fillId="35" borderId="10" xfId="130" applyNumberFormat="1" applyFont="1" applyFill="1" applyBorder="1" applyAlignment="1" applyProtection="1">
      <alignment horizontal="center" vertical="center" wrapText="1"/>
      <protection locked="0"/>
    </xf>
    <xf numFmtId="0" fontId="24" fillId="35" borderId="13" xfId="130" applyFont="1" applyFill="1" applyBorder="1" applyAlignment="1" applyProtection="1">
      <alignment horizontal="center" vertical="center" textRotation="90" wrapText="1"/>
      <protection locked="0"/>
    </xf>
    <xf numFmtId="0" fontId="24" fillId="35" borderId="12" xfId="130" applyFont="1" applyFill="1" applyBorder="1" applyAlignment="1" applyProtection="1">
      <alignment horizontal="center" vertical="center" textRotation="90" wrapText="1"/>
      <protection locked="0"/>
    </xf>
    <xf numFmtId="0" fontId="7" fillId="35" borderId="17" xfId="130" applyFont="1" applyFill="1" applyBorder="1" applyAlignment="1" applyProtection="1">
      <alignment horizontal="center" vertical="center" textRotation="90" wrapText="1"/>
      <protection locked="0"/>
    </xf>
    <xf numFmtId="0" fontId="7" fillId="35" borderId="18" xfId="130" applyFont="1" applyFill="1" applyBorder="1" applyAlignment="1" applyProtection="1">
      <alignment horizontal="center" vertical="center" textRotation="90" wrapText="1"/>
      <protection locked="0"/>
    </xf>
    <xf numFmtId="0" fontId="31" fillId="35" borderId="0" xfId="101" applyFont="1" applyFill="1" applyAlignment="1">
      <alignment horizontal="center"/>
      <protection/>
    </xf>
    <xf numFmtId="0" fontId="24" fillId="33" borderId="10" xfId="133" applyFont="1" applyFill="1" applyBorder="1" applyAlignment="1" applyProtection="1">
      <alignment horizontal="center" vertical="center" textRotation="90" wrapText="1"/>
      <protection locked="0"/>
    </xf>
    <xf numFmtId="0" fontId="7" fillId="33" borderId="10" xfId="133" applyFont="1" applyFill="1" applyBorder="1" applyAlignment="1" applyProtection="1">
      <alignment horizontal="center" vertical="center" textRotation="90" wrapText="1"/>
      <protection locked="0"/>
    </xf>
    <xf numFmtId="0" fontId="7" fillId="33" borderId="13" xfId="133" applyFont="1" applyFill="1" applyBorder="1" applyAlignment="1" applyProtection="1">
      <alignment horizontal="center" vertical="center" textRotation="90" wrapText="1"/>
      <protection locked="0"/>
    </xf>
    <xf numFmtId="0" fontId="7" fillId="33" borderId="12" xfId="133" applyFont="1" applyFill="1" applyBorder="1" applyAlignment="1" applyProtection="1">
      <alignment horizontal="center" vertical="center" textRotation="90" wrapText="1"/>
      <protection locked="0"/>
    </xf>
    <xf numFmtId="0" fontId="24" fillId="33" borderId="10" xfId="133" applyFont="1" applyFill="1" applyBorder="1" applyAlignment="1" applyProtection="1">
      <alignment horizontal="center" vertical="center" wrapText="1"/>
      <protection locked="0"/>
    </xf>
    <xf numFmtId="0" fontId="2" fillId="33" borderId="10" xfId="124" applyFont="1" applyFill="1" applyBorder="1" applyAlignment="1" applyProtection="1">
      <alignment horizontal="center" vertical="center"/>
      <protection locked="0"/>
    </xf>
    <xf numFmtId="177" fontId="24" fillId="33" borderId="10" xfId="133" applyNumberFormat="1" applyFont="1" applyFill="1" applyBorder="1" applyAlignment="1" applyProtection="1">
      <alignment horizontal="center" vertical="center" wrapText="1"/>
      <protection locked="0"/>
    </xf>
    <xf numFmtId="0" fontId="7" fillId="33" borderId="17" xfId="133" applyFont="1" applyFill="1" applyBorder="1" applyAlignment="1" applyProtection="1">
      <alignment horizontal="center" vertical="center" textRotation="90" wrapText="1"/>
      <protection locked="0"/>
    </xf>
    <xf numFmtId="0" fontId="7" fillId="33" borderId="18" xfId="133" applyFont="1" applyFill="1" applyBorder="1" applyAlignment="1" applyProtection="1">
      <alignment horizontal="center" vertical="center" textRotation="90" wrapText="1"/>
      <protection locked="0"/>
    </xf>
    <xf numFmtId="0" fontId="2" fillId="0" borderId="11" xfId="124" applyFont="1" applyBorder="1" applyAlignment="1" applyProtection="1">
      <alignment horizontal="center" vertical="center" wrapText="1"/>
      <protection locked="0"/>
    </xf>
    <xf numFmtId="0" fontId="2" fillId="0" borderId="15" xfId="124" applyFont="1" applyBorder="1" applyAlignment="1" applyProtection="1">
      <alignment horizontal="center" vertical="center" wrapText="1"/>
      <protection locked="0"/>
    </xf>
    <xf numFmtId="0" fontId="2" fillId="0" borderId="16" xfId="124" applyFont="1" applyBorder="1" applyAlignment="1" applyProtection="1">
      <alignment horizontal="center" vertical="center" wrapText="1"/>
      <protection locked="0"/>
    </xf>
    <xf numFmtId="0" fontId="6" fillId="35" borderId="11" xfId="130" applyFont="1" applyFill="1" applyBorder="1" applyAlignment="1" applyProtection="1">
      <alignment horizontal="center" vertical="center" wrapText="1"/>
      <protection locked="0"/>
    </xf>
    <xf numFmtId="0" fontId="6" fillId="35" borderId="15" xfId="130" applyFont="1" applyFill="1" applyBorder="1" applyAlignment="1" applyProtection="1">
      <alignment horizontal="center" vertical="center" wrapText="1"/>
      <protection locked="0"/>
    </xf>
    <xf numFmtId="0" fontId="6" fillId="35" borderId="16" xfId="130" applyFont="1" applyFill="1" applyBorder="1" applyAlignment="1" applyProtection="1">
      <alignment horizontal="center" vertical="center" wrapText="1"/>
      <protection locked="0"/>
    </xf>
    <xf numFmtId="0" fontId="6" fillId="0" borderId="0" xfId="125" applyFont="1" applyAlignment="1" applyProtection="1">
      <alignment horizontal="center" vertical="center" wrapText="1"/>
      <protection locked="0"/>
    </xf>
    <xf numFmtId="0" fontId="33" fillId="0" borderId="0" xfId="130" applyFont="1" applyAlignment="1" applyProtection="1">
      <alignment horizontal="center" vertical="center"/>
      <protection locked="0"/>
    </xf>
    <xf numFmtId="0" fontId="7" fillId="33" borderId="13" xfId="130" applyFont="1" applyFill="1" applyBorder="1" applyAlignment="1" applyProtection="1">
      <alignment horizontal="center" vertical="center" textRotation="90" wrapText="1"/>
      <protection locked="0"/>
    </xf>
    <xf numFmtId="0" fontId="7" fillId="33" borderId="12" xfId="130" applyFont="1" applyFill="1" applyBorder="1" applyAlignment="1" applyProtection="1">
      <alignment horizontal="center" vertical="center" textRotation="90" wrapText="1"/>
      <protection locked="0"/>
    </xf>
    <xf numFmtId="177" fontId="24" fillId="35" borderId="13" xfId="130" applyNumberFormat="1" applyFont="1" applyFill="1" applyBorder="1" applyAlignment="1" applyProtection="1">
      <alignment horizontal="center" vertical="center" wrapText="1"/>
      <protection locked="0"/>
    </xf>
    <xf numFmtId="177" fontId="24" fillId="35" borderId="12" xfId="130" applyNumberFormat="1" applyFont="1" applyFill="1" applyBorder="1" applyAlignment="1" applyProtection="1">
      <alignment horizontal="center" vertical="center" wrapText="1"/>
      <protection locked="0"/>
    </xf>
    <xf numFmtId="0" fontId="24" fillId="33" borderId="13" xfId="130" applyFont="1" applyFill="1" applyBorder="1" applyAlignment="1" applyProtection="1">
      <alignment horizontal="center" vertical="center" textRotation="90" wrapText="1"/>
      <protection locked="0"/>
    </xf>
    <xf numFmtId="0" fontId="24" fillId="33" borderId="12" xfId="130" applyFont="1" applyFill="1" applyBorder="1" applyAlignment="1" applyProtection="1">
      <alignment horizontal="center" vertical="center" textRotation="90" wrapText="1"/>
      <protection locked="0"/>
    </xf>
    <xf numFmtId="0" fontId="72" fillId="35" borderId="0" xfId="133" applyFont="1" applyFill="1" applyBorder="1" applyAlignment="1" applyProtection="1">
      <alignment horizontal="center" vertical="center" wrapText="1"/>
      <protection locked="0"/>
    </xf>
    <xf numFmtId="0" fontId="2" fillId="33" borderId="10" xfId="125" applyFont="1" applyFill="1" applyBorder="1" applyAlignment="1" applyProtection="1">
      <alignment horizontal="center" vertical="center" wrapText="1"/>
      <protection locked="0"/>
    </xf>
    <xf numFmtId="0" fontId="2" fillId="33" borderId="10" xfId="125" applyFont="1" applyFill="1" applyBorder="1" applyAlignment="1" applyProtection="1">
      <alignment horizontal="center" vertical="center"/>
      <protection locked="0"/>
    </xf>
    <xf numFmtId="0" fontId="16" fillId="0" borderId="0" xfId="121" applyFont="1" applyAlignment="1" applyProtection="1">
      <alignment horizontal="center" vertical="center" wrapText="1"/>
      <protection locked="0"/>
    </xf>
    <xf numFmtId="0" fontId="16" fillId="0" borderId="0" xfId="121" applyFont="1" applyAlignment="1" applyProtection="1">
      <alignment horizontal="center" vertical="center"/>
      <protection locked="0"/>
    </xf>
    <xf numFmtId="0" fontId="4" fillId="0" borderId="0" xfId="130" applyFont="1" applyAlignment="1" applyProtection="1">
      <alignment horizontal="center" vertical="center" wrapText="1"/>
      <protection locked="0"/>
    </xf>
    <xf numFmtId="0" fontId="6" fillId="0" borderId="0" xfId="130" applyFont="1" applyAlignment="1" applyProtection="1">
      <alignment horizontal="center" vertical="center"/>
      <protection locked="0"/>
    </xf>
    <xf numFmtId="0" fontId="36" fillId="0" borderId="0" xfId="130" applyFont="1" applyAlignment="1" applyProtection="1">
      <alignment horizontal="center" vertical="center" wrapText="1"/>
      <protection locked="0"/>
    </xf>
    <xf numFmtId="0" fontId="36" fillId="0" borderId="0" xfId="130" applyFont="1" applyAlignment="1" applyProtection="1">
      <alignment horizontal="center" vertical="center"/>
      <protection locked="0"/>
    </xf>
    <xf numFmtId="0" fontId="16" fillId="0" borderId="0" xfId="140" applyFont="1" applyAlignment="1">
      <alignment horizontal="center" vertical="center" wrapText="1"/>
      <protection/>
    </xf>
  </cellXfs>
  <cellStyles count="1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0 2 2" xfId="46"/>
    <cellStyle name="Денежный 10 2 2 2" xfId="47"/>
    <cellStyle name="Денежный 11" xfId="48"/>
    <cellStyle name="Денежный 11 11" xfId="49"/>
    <cellStyle name="Денежный 11 11 2" xfId="50"/>
    <cellStyle name="Денежный 11 9" xfId="51"/>
    <cellStyle name="Денежный 12 12 10" xfId="52"/>
    <cellStyle name="Денежный 12 12 2 2" xfId="53"/>
    <cellStyle name="Денежный 12 12 2 4" xfId="54"/>
    <cellStyle name="Денежный 12 12 2 4 2" xfId="55"/>
    <cellStyle name="Денежный 12 12 3" xfId="56"/>
    <cellStyle name="Денежный 12 12 3 2" xfId="57"/>
    <cellStyle name="Денежный 2" xfId="58"/>
    <cellStyle name="Денежный 2 10 2" xfId="59"/>
    <cellStyle name="Денежный 2 10 2 14" xfId="60"/>
    <cellStyle name="Денежный 2 11" xfId="61"/>
    <cellStyle name="Денежный 2 11 2" xfId="62"/>
    <cellStyle name="Денежный 2 13 2" xfId="63"/>
    <cellStyle name="Денежный 2 2" xfId="64"/>
    <cellStyle name="Денежный 2 2 4" xfId="65"/>
    <cellStyle name="Денежный 2 24" xfId="66"/>
    <cellStyle name="Денежный 2 5" xfId="67"/>
    <cellStyle name="Денежный 2 5 2 2" xfId="68"/>
    <cellStyle name="Денежный 24 12" xfId="69"/>
    <cellStyle name="Денежный 24 2 2" xfId="70"/>
    <cellStyle name="Денежный 24 2 2 2" xfId="71"/>
    <cellStyle name="Денежный 3" xfId="72"/>
    <cellStyle name="Денежный 3 2" xfId="73"/>
    <cellStyle name="Денежный 6" xfId="74"/>
    <cellStyle name="Денежный 6 10" xfId="75"/>
    <cellStyle name="Денежный 6 7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10" xfId="85"/>
    <cellStyle name="Обычный 10 2" xfId="86"/>
    <cellStyle name="Обычный 10 2 2" xfId="87"/>
    <cellStyle name="Обычный 11 10" xfId="88"/>
    <cellStyle name="Обычный 11 10 2" xfId="89"/>
    <cellStyle name="Обычный 11 12" xfId="90"/>
    <cellStyle name="Обычный 11 12 2" xfId="91"/>
    <cellStyle name="Обычный 11 12 2 2" xfId="92"/>
    <cellStyle name="Обычный 11 12 3" xfId="93"/>
    <cellStyle name="Обычный 12" xfId="94"/>
    <cellStyle name="Обычный 14" xfId="95"/>
    <cellStyle name="Обычный 14 2" xfId="96"/>
    <cellStyle name="Обычный 14 2 2" xfId="97"/>
    <cellStyle name="Обычный 17" xfId="98"/>
    <cellStyle name="Обычный 18" xfId="99"/>
    <cellStyle name="Обычный 2" xfId="100"/>
    <cellStyle name="Обычный 2 10" xfId="101"/>
    <cellStyle name="Обычный 2 14 10" xfId="102"/>
    <cellStyle name="Обычный 2 14 2" xfId="103"/>
    <cellStyle name="Обычный 2 14 2 2" xfId="104"/>
    <cellStyle name="Обычный 2 2 10 2" xfId="105"/>
    <cellStyle name="Обычный 2 2 2" xfId="106"/>
    <cellStyle name="Обычный 2 2 2 2" xfId="107"/>
    <cellStyle name="Обычный 2 2 2 2 2" xfId="108"/>
    <cellStyle name="Обычный 2 21" xfId="109"/>
    <cellStyle name="Обычный 2 23" xfId="110"/>
    <cellStyle name="Обычный 2 3 2" xfId="111"/>
    <cellStyle name="Обычный 3 13" xfId="112"/>
    <cellStyle name="Обычный 30" xfId="113"/>
    <cellStyle name="Обычный 5_25_05_13" xfId="114"/>
    <cellStyle name="Обычный 5_25_05_13 2" xfId="115"/>
    <cellStyle name="Обычный 6 12" xfId="116"/>
    <cellStyle name="Обычный 7" xfId="117"/>
    <cellStyle name="Обычный_База" xfId="118"/>
    <cellStyle name="Обычный_База 2 2 2" xfId="119"/>
    <cellStyle name="Обычный_База_База1 2_База1 (version 1)" xfId="120"/>
    <cellStyle name="Обычный_Выездка технические1 2 2" xfId="121"/>
    <cellStyle name="Обычный_Выездка технические1 3" xfId="122"/>
    <cellStyle name="Обычный_Выездка технические1 3 2" xfId="123"/>
    <cellStyle name="Обычный_Измайлово-2003" xfId="124"/>
    <cellStyle name="Обычный_Измайлово-2003 2" xfId="125"/>
    <cellStyle name="Обычный_конкур К" xfId="126"/>
    <cellStyle name="Обычный_конкур1 11 2" xfId="127"/>
    <cellStyle name="Обычный_конкур1 2 2" xfId="128"/>
    <cellStyle name="Обычный_Лист Microsoft Excel" xfId="129"/>
    <cellStyle name="Обычный_Лист Microsoft Excel 10 2" xfId="130"/>
    <cellStyle name="Обычный_Лист Microsoft Excel 11 2" xfId="131"/>
    <cellStyle name="Обычный_Лист Microsoft Excel 2 12 2" xfId="132"/>
    <cellStyle name="Обычный_Лист Microsoft Excel 3" xfId="133"/>
    <cellStyle name="Обычный_Лист Microsoft Excel 4 2 2" xfId="134"/>
    <cellStyle name="Обычный_Лист Microsoft Excel_База" xfId="135"/>
    <cellStyle name="Обычный_Орел 11" xfId="136"/>
    <cellStyle name="Обычный_Орел 11 2" xfId="137"/>
    <cellStyle name="Обычный_Россия (В) юниоры" xfId="138"/>
    <cellStyle name="Обычный_Россия (В) юниоры 2_Стартовые 04-06.04.13" xfId="139"/>
    <cellStyle name="Обычный_Форма технических_конкур" xfId="140"/>
    <cellStyle name="Плохой" xfId="141"/>
    <cellStyle name="Пояснение" xfId="142"/>
    <cellStyle name="Примечание" xfId="143"/>
    <cellStyle name="Percent" xfId="144"/>
    <cellStyle name="Связанная ячейка" xfId="145"/>
    <cellStyle name="Текст предупреждения" xfId="146"/>
    <cellStyle name="Comma" xfId="147"/>
    <cellStyle name="Comma [0]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wmf" /><Relationship Id="rId3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Relationship Id="rId3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Relationship Id="rId3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Relationship Id="rId3" Type="http://schemas.openxmlformats.org/officeDocument/2006/relationships/image" Target="../media/image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3.wmf" /><Relationship Id="rId3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3.wmf" /><Relationship Id="rId3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3.wmf" /><Relationship Id="rId3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3.wmf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wmf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wmf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wmf" /><Relationship Id="rId3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Relationship Id="rId3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wmf" /><Relationship Id="rId3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wmf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1533525</xdr:colOff>
      <xdr:row>0</xdr:row>
      <xdr:rowOff>0</xdr:rowOff>
    </xdr:from>
    <xdr:to>
      <xdr:col>11</xdr:col>
      <xdr:colOff>876300</xdr:colOff>
      <xdr:row>0</xdr:row>
      <xdr:rowOff>1152525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0"/>
          <a:ext cx="952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76200</xdr:rowOff>
    </xdr:from>
    <xdr:to>
      <xdr:col>3</xdr:col>
      <xdr:colOff>1209675</xdr:colOff>
      <xdr:row>0</xdr:row>
      <xdr:rowOff>523875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6200"/>
          <a:ext cx="1381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714375</xdr:rowOff>
    </xdr:from>
    <xdr:to>
      <xdr:col>3</xdr:col>
      <xdr:colOff>895350</xdr:colOff>
      <xdr:row>1</xdr:row>
      <xdr:rowOff>38100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714375"/>
          <a:ext cx="990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228600</xdr:colOff>
      <xdr:row>0</xdr:row>
      <xdr:rowOff>95250</xdr:rowOff>
    </xdr:from>
    <xdr:to>
      <xdr:col>25</xdr:col>
      <xdr:colOff>361950</xdr:colOff>
      <xdr:row>3</xdr:row>
      <xdr:rowOff>76200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1200" y="95250"/>
          <a:ext cx="933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2</xdr:row>
      <xdr:rowOff>38100</xdr:rowOff>
    </xdr:from>
    <xdr:to>
      <xdr:col>3</xdr:col>
      <xdr:colOff>1076325</xdr:colOff>
      <xdr:row>4</xdr:row>
      <xdr:rowOff>142875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942975"/>
          <a:ext cx="1190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133350</xdr:rowOff>
    </xdr:from>
    <xdr:to>
      <xdr:col>4</xdr:col>
      <xdr:colOff>285750</xdr:colOff>
      <xdr:row>0</xdr:row>
      <xdr:rowOff>638175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33350"/>
          <a:ext cx="1524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180975</xdr:rowOff>
    </xdr:from>
    <xdr:to>
      <xdr:col>3</xdr:col>
      <xdr:colOff>1028700</xdr:colOff>
      <xdr:row>4</xdr:row>
      <xdr:rowOff>209550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85825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247650</xdr:colOff>
      <xdr:row>0</xdr:row>
      <xdr:rowOff>95250</xdr:rowOff>
    </xdr:from>
    <xdr:to>
      <xdr:col>25</xdr:col>
      <xdr:colOff>400050</xdr:colOff>
      <xdr:row>4</xdr:row>
      <xdr:rowOff>171450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82450" y="95250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190500</xdr:rowOff>
    </xdr:from>
    <xdr:to>
      <xdr:col>4</xdr:col>
      <xdr:colOff>209550</xdr:colOff>
      <xdr:row>1</xdr:row>
      <xdr:rowOff>9525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90500"/>
          <a:ext cx="1638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85725</xdr:rowOff>
    </xdr:from>
    <xdr:to>
      <xdr:col>3</xdr:col>
      <xdr:colOff>1085850</xdr:colOff>
      <xdr:row>5</xdr:row>
      <xdr:rowOff>85725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90600"/>
          <a:ext cx="1276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295275</xdr:colOff>
      <xdr:row>0</xdr:row>
      <xdr:rowOff>28575</xdr:rowOff>
    </xdr:from>
    <xdr:to>
      <xdr:col>25</xdr:col>
      <xdr:colOff>447675</xdr:colOff>
      <xdr:row>4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9625" y="28575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238125</xdr:rowOff>
    </xdr:from>
    <xdr:to>
      <xdr:col>4</xdr:col>
      <xdr:colOff>238125</xdr:colOff>
      <xdr:row>1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38125"/>
          <a:ext cx="1638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123825</xdr:rowOff>
    </xdr:from>
    <xdr:to>
      <xdr:col>3</xdr:col>
      <xdr:colOff>1009650</xdr:colOff>
      <xdr:row>4</xdr:row>
      <xdr:rowOff>66675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28675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295275</xdr:colOff>
      <xdr:row>0</xdr:row>
      <xdr:rowOff>28575</xdr:rowOff>
    </xdr:from>
    <xdr:to>
      <xdr:col>25</xdr:col>
      <xdr:colOff>447675</xdr:colOff>
      <xdr:row>4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72975" y="28575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152400</xdr:rowOff>
    </xdr:from>
    <xdr:to>
      <xdr:col>4</xdr:col>
      <xdr:colOff>171450</xdr:colOff>
      <xdr:row>0</xdr:row>
      <xdr:rowOff>676275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52400"/>
          <a:ext cx="1638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180975</xdr:rowOff>
    </xdr:from>
    <xdr:to>
      <xdr:col>4</xdr:col>
      <xdr:colOff>514350</xdr:colOff>
      <xdr:row>1</xdr:row>
      <xdr:rowOff>771525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1847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</xdr:row>
      <xdr:rowOff>171450</xdr:rowOff>
    </xdr:from>
    <xdr:to>
      <xdr:col>4</xdr:col>
      <xdr:colOff>161925</xdr:colOff>
      <xdr:row>4</xdr:row>
      <xdr:rowOff>476250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952500"/>
          <a:ext cx="1390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600075</xdr:colOff>
      <xdr:row>1</xdr:row>
      <xdr:rowOff>114300</xdr:rowOff>
    </xdr:from>
    <xdr:to>
      <xdr:col>13</xdr:col>
      <xdr:colOff>733425</xdr:colOff>
      <xdr:row>4</xdr:row>
      <xdr:rowOff>114300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114300"/>
          <a:ext cx="1057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180975</xdr:rowOff>
    </xdr:from>
    <xdr:to>
      <xdr:col>4</xdr:col>
      <xdr:colOff>514350</xdr:colOff>
      <xdr:row>1</xdr:row>
      <xdr:rowOff>771525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1847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</xdr:row>
      <xdr:rowOff>76200</xdr:rowOff>
    </xdr:from>
    <xdr:to>
      <xdr:col>4</xdr:col>
      <xdr:colOff>276225</xdr:colOff>
      <xdr:row>4</xdr:row>
      <xdr:rowOff>476250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933450"/>
          <a:ext cx="1581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600075</xdr:colOff>
      <xdr:row>1</xdr:row>
      <xdr:rowOff>114300</xdr:rowOff>
    </xdr:from>
    <xdr:to>
      <xdr:col>13</xdr:col>
      <xdr:colOff>733425</xdr:colOff>
      <xdr:row>4</xdr:row>
      <xdr:rowOff>28575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67800" y="114300"/>
          <a:ext cx="10572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180975</xdr:rowOff>
    </xdr:from>
    <xdr:to>
      <xdr:col>4</xdr:col>
      <xdr:colOff>514350</xdr:colOff>
      <xdr:row>1</xdr:row>
      <xdr:rowOff>771525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1847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</xdr:row>
      <xdr:rowOff>76200</xdr:rowOff>
    </xdr:from>
    <xdr:to>
      <xdr:col>4</xdr:col>
      <xdr:colOff>276225</xdr:colOff>
      <xdr:row>4</xdr:row>
      <xdr:rowOff>476250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933450"/>
          <a:ext cx="1581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600075</xdr:colOff>
      <xdr:row>1</xdr:row>
      <xdr:rowOff>114300</xdr:rowOff>
    </xdr:from>
    <xdr:to>
      <xdr:col>13</xdr:col>
      <xdr:colOff>733425</xdr:colOff>
      <xdr:row>4</xdr:row>
      <xdr:rowOff>28575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67800" y="114300"/>
          <a:ext cx="10572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180975</xdr:rowOff>
    </xdr:from>
    <xdr:to>
      <xdr:col>4</xdr:col>
      <xdr:colOff>514350</xdr:colOff>
      <xdr:row>1</xdr:row>
      <xdr:rowOff>771525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1847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</xdr:row>
      <xdr:rowOff>76200</xdr:rowOff>
    </xdr:from>
    <xdr:to>
      <xdr:col>4</xdr:col>
      <xdr:colOff>276225</xdr:colOff>
      <xdr:row>4</xdr:row>
      <xdr:rowOff>476250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933450"/>
          <a:ext cx="1581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600075</xdr:colOff>
      <xdr:row>1</xdr:row>
      <xdr:rowOff>114300</xdr:rowOff>
    </xdr:from>
    <xdr:to>
      <xdr:col>13</xdr:col>
      <xdr:colOff>733425</xdr:colOff>
      <xdr:row>4</xdr:row>
      <xdr:rowOff>28575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67800" y="114300"/>
          <a:ext cx="10572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228600</xdr:colOff>
      <xdr:row>0</xdr:row>
      <xdr:rowOff>95250</xdr:rowOff>
    </xdr:from>
    <xdr:to>
      <xdr:col>25</xdr:col>
      <xdr:colOff>361950</xdr:colOff>
      <xdr:row>3</xdr:row>
      <xdr:rowOff>76200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9825" y="95250"/>
          <a:ext cx="933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2</xdr:row>
      <xdr:rowOff>114300</xdr:rowOff>
    </xdr:from>
    <xdr:to>
      <xdr:col>4</xdr:col>
      <xdr:colOff>152400</xdr:colOff>
      <xdr:row>5</xdr:row>
      <xdr:rowOff>133350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019175"/>
          <a:ext cx="1476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200025</xdr:rowOff>
    </xdr:from>
    <xdr:to>
      <xdr:col>4</xdr:col>
      <xdr:colOff>438150</xdr:colOff>
      <xdr:row>1</xdr:row>
      <xdr:rowOff>123825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00025"/>
          <a:ext cx="1781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180975</xdr:rowOff>
    </xdr:from>
    <xdr:to>
      <xdr:col>3</xdr:col>
      <xdr:colOff>1028700</xdr:colOff>
      <xdr:row>4</xdr:row>
      <xdr:rowOff>209550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85825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247650</xdr:colOff>
      <xdr:row>0</xdr:row>
      <xdr:rowOff>95250</xdr:rowOff>
    </xdr:from>
    <xdr:to>
      <xdr:col>25</xdr:col>
      <xdr:colOff>400050</xdr:colOff>
      <xdr:row>4</xdr:row>
      <xdr:rowOff>171450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87225" y="95250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190500</xdr:rowOff>
    </xdr:from>
    <xdr:to>
      <xdr:col>4</xdr:col>
      <xdr:colOff>209550</xdr:colOff>
      <xdr:row>1</xdr:row>
      <xdr:rowOff>9525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90500"/>
          <a:ext cx="1638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66675</xdr:rowOff>
    </xdr:from>
    <xdr:to>
      <xdr:col>4</xdr:col>
      <xdr:colOff>57150</xdr:colOff>
      <xdr:row>5</xdr:row>
      <xdr:rowOff>57150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71550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295275</xdr:colOff>
      <xdr:row>0</xdr:row>
      <xdr:rowOff>28575</xdr:rowOff>
    </xdr:from>
    <xdr:to>
      <xdr:col>25</xdr:col>
      <xdr:colOff>447675</xdr:colOff>
      <xdr:row>4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28575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238125</xdr:rowOff>
    </xdr:from>
    <xdr:to>
      <xdr:col>4</xdr:col>
      <xdr:colOff>419100</xdr:colOff>
      <xdr:row>1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38125"/>
          <a:ext cx="1638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228600</xdr:colOff>
      <xdr:row>0</xdr:row>
      <xdr:rowOff>95250</xdr:rowOff>
    </xdr:from>
    <xdr:to>
      <xdr:col>25</xdr:col>
      <xdr:colOff>361950</xdr:colOff>
      <xdr:row>3</xdr:row>
      <xdr:rowOff>76200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9825" y="95250"/>
          <a:ext cx="933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</xdr:row>
      <xdr:rowOff>247650</xdr:rowOff>
    </xdr:from>
    <xdr:to>
      <xdr:col>4</xdr:col>
      <xdr:colOff>85725</xdr:colOff>
      <xdr:row>4</xdr:row>
      <xdr:rowOff>161925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904875"/>
          <a:ext cx="1371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133350</xdr:rowOff>
    </xdr:from>
    <xdr:to>
      <xdr:col>4</xdr:col>
      <xdr:colOff>476250</xdr:colOff>
      <xdr:row>1</xdr:row>
      <xdr:rowOff>85725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33350"/>
          <a:ext cx="1857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104775</xdr:colOff>
      <xdr:row>0</xdr:row>
      <xdr:rowOff>123825</xdr:rowOff>
    </xdr:from>
    <xdr:to>
      <xdr:col>25</xdr:col>
      <xdr:colOff>352425</xdr:colOff>
      <xdr:row>3</xdr:row>
      <xdr:rowOff>142875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1200" y="123825"/>
          <a:ext cx="923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38100</xdr:rowOff>
    </xdr:from>
    <xdr:to>
      <xdr:col>3</xdr:col>
      <xdr:colOff>1266825</xdr:colOff>
      <xdr:row>5</xdr:row>
      <xdr:rowOff>38100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23925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114300</xdr:rowOff>
    </xdr:from>
    <xdr:to>
      <xdr:col>5</xdr:col>
      <xdr:colOff>85725</xdr:colOff>
      <xdr:row>1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114300"/>
          <a:ext cx="1962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85725</xdr:rowOff>
    </xdr:from>
    <xdr:to>
      <xdr:col>3</xdr:col>
      <xdr:colOff>1085850</xdr:colOff>
      <xdr:row>5</xdr:row>
      <xdr:rowOff>85725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90600"/>
          <a:ext cx="1276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295275</xdr:colOff>
      <xdr:row>0</xdr:row>
      <xdr:rowOff>28575</xdr:rowOff>
    </xdr:from>
    <xdr:to>
      <xdr:col>25</xdr:col>
      <xdr:colOff>447675</xdr:colOff>
      <xdr:row>4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9625" y="28575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238125</xdr:rowOff>
    </xdr:from>
    <xdr:to>
      <xdr:col>4</xdr:col>
      <xdr:colOff>238125</xdr:colOff>
      <xdr:row>1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38125"/>
          <a:ext cx="1638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228600</xdr:colOff>
      <xdr:row>0</xdr:row>
      <xdr:rowOff>95250</xdr:rowOff>
    </xdr:from>
    <xdr:to>
      <xdr:col>25</xdr:col>
      <xdr:colOff>361950</xdr:colOff>
      <xdr:row>3</xdr:row>
      <xdr:rowOff>76200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9825" y="95250"/>
          <a:ext cx="933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</xdr:row>
      <xdr:rowOff>104775</xdr:rowOff>
    </xdr:from>
    <xdr:to>
      <xdr:col>4</xdr:col>
      <xdr:colOff>0</xdr:colOff>
      <xdr:row>5</xdr:row>
      <xdr:rowOff>9525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009650"/>
          <a:ext cx="1343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238125</xdr:rowOff>
    </xdr:from>
    <xdr:to>
      <xdr:col>4</xdr:col>
      <xdr:colOff>209550</xdr:colOff>
      <xdr:row>1</xdr:row>
      <xdr:rowOff>104775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238125"/>
          <a:ext cx="1590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104775</xdr:colOff>
      <xdr:row>0</xdr:row>
      <xdr:rowOff>123825</xdr:rowOff>
    </xdr:from>
    <xdr:to>
      <xdr:col>25</xdr:col>
      <xdr:colOff>352425</xdr:colOff>
      <xdr:row>3</xdr:row>
      <xdr:rowOff>142875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1200" y="123825"/>
          <a:ext cx="923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38100</xdr:rowOff>
    </xdr:from>
    <xdr:to>
      <xdr:col>3</xdr:col>
      <xdr:colOff>1266825</xdr:colOff>
      <xdr:row>5</xdr:row>
      <xdr:rowOff>38100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23925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114300</xdr:rowOff>
    </xdr:from>
    <xdr:to>
      <xdr:col>5</xdr:col>
      <xdr:colOff>85725</xdr:colOff>
      <xdr:row>1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114300"/>
          <a:ext cx="1962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="75" zoomScaleSheetLayoutView="75" zoomScalePageLayoutView="0" workbookViewId="0" topLeftCell="A29">
      <selection activeCell="G34" sqref="G34"/>
    </sheetView>
  </sheetViews>
  <sheetFormatPr defaultColWidth="9.140625" defaultRowHeight="12.75"/>
  <cols>
    <col min="1" max="1" width="4.57421875" style="17" customWidth="1"/>
    <col min="2" max="2" width="4.28125" style="17" hidden="1" customWidth="1"/>
    <col min="3" max="3" width="6.57421875" style="17" hidden="1" customWidth="1"/>
    <col min="4" max="4" width="22.421875" style="2" customWidth="1"/>
    <col min="5" max="5" width="7.421875" style="2" customWidth="1"/>
    <col min="6" max="6" width="6.00390625" style="2" customWidth="1"/>
    <col min="7" max="7" width="33.28125" style="2" customWidth="1"/>
    <col min="8" max="8" width="8.57421875" style="2" customWidth="1"/>
    <col min="9" max="9" width="15.57421875" style="18" customWidth="1"/>
    <col min="10" max="10" width="15.00390625" style="18" customWidth="1"/>
    <col min="11" max="11" width="24.140625" style="19" customWidth="1"/>
    <col min="12" max="12" width="13.8515625" style="1" customWidth="1"/>
    <col min="13" max="16384" width="9.140625" style="2" customWidth="1"/>
  </cols>
  <sheetData>
    <row r="1" spans="1:12" ht="96.75" customHeight="1">
      <c r="A1" s="285" t="s">
        <v>221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s="3" customFormat="1" ht="15.75" customHeight="1">
      <c r="A2" s="286" t="s">
        <v>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1:12" ht="15.75" customHeight="1">
      <c r="A3" s="287" t="s">
        <v>1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</row>
    <row r="4" spans="1:12" s="8" customFormat="1" ht="15" customHeight="1">
      <c r="A4" s="20" t="s">
        <v>17</v>
      </c>
      <c r="B4" s="4"/>
      <c r="D4" s="5"/>
      <c r="E4" s="5"/>
      <c r="F4" s="5"/>
      <c r="G4" s="6"/>
      <c r="H4" s="6"/>
      <c r="I4" s="7"/>
      <c r="J4" s="7"/>
      <c r="L4" s="56" t="s">
        <v>222</v>
      </c>
    </row>
    <row r="5" spans="1:12" s="10" customFormat="1" ht="60" customHeight="1">
      <c r="A5" s="57" t="s">
        <v>2</v>
      </c>
      <c r="B5" s="57" t="s">
        <v>3</v>
      </c>
      <c r="C5" s="57" t="s">
        <v>4</v>
      </c>
      <c r="D5" s="58" t="s">
        <v>5</v>
      </c>
      <c r="E5" s="58" t="s">
        <v>6</v>
      </c>
      <c r="F5" s="57" t="s">
        <v>7</v>
      </c>
      <c r="G5" s="58" t="s">
        <v>8</v>
      </c>
      <c r="H5" s="58" t="s">
        <v>6</v>
      </c>
      <c r="I5" s="58" t="s">
        <v>9</v>
      </c>
      <c r="J5" s="58" t="s">
        <v>10</v>
      </c>
      <c r="K5" s="58" t="s">
        <v>11</v>
      </c>
      <c r="L5" s="58" t="s">
        <v>12</v>
      </c>
    </row>
    <row r="6" spans="1:12" s="10" customFormat="1" ht="38.25" customHeight="1">
      <c r="A6" s="63">
        <v>1</v>
      </c>
      <c r="B6" s="28"/>
      <c r="C6" s="28"/>
      <c r="D6" s="24" t="s">
        <v>129</v>
      </c>
      <c r="E6" s="25" t="s">
        <v>165</v>
      </c>
      <c r="F6" s="48" t="s">
        <v>22</v>
      </c>
      <c r="G6" s="23" t="s">
        <v>223</v>
      </c>
      <c r="H6" s="53" t="s">
        <v>224</v>
      </c>
      <c r="I6" s="83" t="s">
        <v>132</v>
      </c>
      <c r="J6" s="83" t="s">
        <v>132</v>
      </c>
      <c r="K6" s="68" t="s">
        <v>225</v>
      </c>
      <c r="L6" s="73" t="s">
        <v>44</v>
      </c>
    </row>
    <row r="7" spans="1:12" s="10" customFormat="1" ht="38.25" customHeight="1">
      <c r="A7" s="63">
        <v>2</v>
      </c>
      <c r="B7" s="28"/>
      <c r="C7" s="28"/>
      <c r="D7" s="24" t="s">
        <v>149</v>
      </c>
      <c r="E7" s="25" t="s">
        <v>150</v>
      </c>
      <c r="F7" s="48" t="s">
        <v>22</v>
      </c>
      <c r="G7" s="208" t="s">
        <v>151</v>
      </c>
      <c r="H7" s="53" t="s">
        <v>152</v>
      </c>
      <c r="I7" s="209" t="s">
        <v>153</v>
      </c>
      <c r="J7" s="210" t="s">
        <v>154</v>
      </c>
      <c r="K7" s="211" t="s">
        <v>155</v>
      </c>
      <c r="L7" s="73" t="s">
        <v>44</v>
      </c>
    </row>
    <row r="8" spans="1:12" s="10" customFormat="1" ht="38.25" customHeight="1">
      <c r="A8" s="63">
        <v>3</v>
      </c>
      <c r="B8" s="28"/>
      <c r="C8" s="28"/>
      <c r="D8" s="61" t="s">
        <v>64</v>
      </c>
      <c r="E8" s="46" t="s">
        <v>65</v>
      </c>
      <c r="F8" s="29">
        <v>2</v>
      </c>
      <c r="G8" s="128" t="s">
        <v>203</v>
      </c>
      <c r="H8" s="53" t="s">
        <v>66</v>
      </c>
      <c r="I8" s="50" t="s">
        <v>71</v>
      </c>
      <c r="J8" s="50" t="s">
        <v>58</v>
      </c>
      <c r="K8" s="44" t="s">
        <v>27</v>
      </c>
      <c r="L8" s="73" t="s">
        <v>44</v>
      </c>
    </row>
    <row r="9" spans="1:12" s="10" customFormat="1" ht="38.25" customHeight="1">
      <c r="A9" s="63">
        <v>4</v>
      </c>
      <c r="B9" s="28"/>
      <c r="C9" s="28"/>
      <c r="D9" s="24" t="s">
        <v>231</v>
      </c>
      <c r="E9" s="156" t="s">
        <v>232</v>
      </c>
      <c r="F9" s="29" t="s">
        <v>22</v>
      </c>
      <c r="G9" s="23" t="s">
        <v>233</v>
      </c>
      <c r="H9" s="52" t="s">
        <v>234</v>
      </c>
      <c r="I9" s="53" t="s">
        <v>235</v>
      </c>
      <c r="J9" s="53" t="s">
        <v>236</v>
      </c>
      <c r="K9" s="44" t="s">
        <v>237</v>
      </c>
      <c r="L9" s="73" t="s">
        <v>44</v>
      </c>
    </row>
    <row r="10" spans="1:12" s="10" customFormat="1" ht="38.25" customHeight="1">
      <c r="A10" s="63">
        <v>5</v>
      </c>
      <c r="B10" s="64"/>
      <c r="C10" s="64"/>
      <c r="D10" s="24" t="s">
        <v>157</v>
      </c>
      <c r="E10" s="25" t="s">
        <v>158</v>
      </c>
      <c r="F10" s="214" t="s">
        <v>24</v>
      </c>
      <c r="G10" s="23" t="s">
        <v>159</v>
      </c>
      <c r="H10" s="53" t="s">
        <v>160</v>
      </c>
      <c r="I10" s="68" t="s">
        <v>161</v>
      </c>
      <c r="J10" s="68" t="s">
        <v>162</v>
      </c>
      <c r="K10" s="211" t="s">
        <v>73</v>
      </c>
      <c r="L10" s="73" t="s">
        <v>44</v>
      </c>
    </row>
    <row r="11" spans="1:12" s="10" customFormat="1" ht="38.25" customHeight="1">
      <c r="A11" s="63">
        <v>6</v>
      </c>
      <c r="B11" s="28"/>
      <c r="C11" s="28"/>
      <c r="D11" s="24" t="s">
        <v>59</v>
      </c>
      <c r="E11" s="25" t="s">
        <v>60</v>
      </c>
      <c r="F11" s="29" t="s">
        <v>24</v>
      </c>
      <c r="G11" s="23" t="s">
        <v>61</v>
      </c>
      <c r="H11" s="52" t="s">
        <v>62</v>
      </c>
      <c r="I11" s="53" t="s">
        <v>63</v>
      </c>
      <c r="J11" s="83" t="s">
        <v>28</v>
      </c>
      <c r="K11" s="44" t="s">
        <v>20</v>
      </c>
      <c r="L11" s="73" t="s">
        <v>44</v>
      </c>
    </row>
    <row r="12" spans="1:12" s="10" customFormat="1" ht="38.25" customHeight="1">
      <c r="A12" s="63">
        <v>7</v>
      </c>
      <c r="B12" s="64"/>
      <c r="C12" s="64"/>
      <c r="D12" s="241" t="s">
        <v>29</v>
      </c>
      <c r="E12" s="242" t="s">
        <v>30</v>
      </c>
      <c r="F12" s="196">
        <v>2</v>
      </c>
      <c r="G12" s="128" t="s">
        <v>196</v>
      </c>
      <c r="H12" s="217" t="s">
        <v>25</v>
      </c>
      <c r="I12" s="218" t="s">
        <v>21</v>
      </c>
      <c r="J12" s="50" t="s">
        <v>26</v>
      </c>
      <c r="K12" s="51" t="s">
        <v>20</v>
      </c>
      <c r="L12" s="73" t="s">
        <v>44</v>
      </c>
    </row>
    <row r="13" spans="1:12" s="10" customFormat="1" ht="38.25" customHeight="1">
      <c r="A13" s="63">
        <v>8</v>
      </c>
      <c r="B13" s="64"/>
      <c r="C13" s="64"/>
      <c r="D13" s="82" t="s">
        <v>78</v>
      </c>
      <c r="E13" s="27" t="s">
        <v>79</v>
      </c>
      <c r="F13" s="193">
        <v>3</v>
      </c>
      <c r="G13" s="23" t="s">
        <v>107</v>
      </c>
      <c r="H13" s="53" t="s">
        <v>80</v>
      </c>
      <c r="I13" s="86" t="s">
        <v>74</v>
      </c>
      <c r="J13" s="240" t="s">
        <v>81</v>
      </c>
      <c r="K13" s="44" t="s">
        <v>190</v>
      </c>
      <c r="L13" s="73" t="s">
        <v>44</v>
      </c>
    </row>
    <row r="14" spans="1:12" s="10" customFormat="1" ht="38.25" customHeight="1">
      <c r="A14" s="63">
        <v>9</v>
      </c>
      <c r="B14" s="69"/>
      <c r="C14" s="69"/>
      <c r="D14" s="82" t="s">
        <v>82</v>
      </c>
      <c r="E14" s="156" t="s">
        <v>83</v>
      </c>
      <c r="F14" s="193">
        <v>1</v>
      </c>
      <c r="G14" s="89" t="s">
        <v>189</v>
      </c>
      <c r="H14" s="53" t="s">
        <v>84</v>
      </c>
      <c r="I14" s="159" t="s">
        <v>81</v>
      </c>
      <c r="J14" s="85" t="s">
        <v>57</v>
      </c>
      <c r="K14" s="44" t="s">
        <v>190</v>
      </c>
      <c r="L14" s="73" t="s">
        <v>44</v>
      </c>
    </row>
    <row r="15" spans="1:12" s="10" customFormat="1" ht="38.25" customHeight="1">
      <c r="A15" s="63">
        <v>10</v>
      </c>
      <c r="B15" s="69"/>
      <c r="C15" s="69"/>
      <c r="D15" s="117" t="s">
        <v>197</v>
      </c>
      <c r="E15" s="127" t="s">
        <v>198</v>
      </c>
      <c r="F15" s="219">
        <v>2</v>
      </c>
      <c r="G15" s="107" t="s">
        <v>199</v>
      </c>
      <c r="H15" s="200" t="s">
        <v>200</v>
      </c>
      <c r="I15" s="53" t="s">
        <v>166</v>
      </c>
      <c r="J15" s="53" t="s">
        <v>166</v>
      </c>
      <c r="K15" s="44" t="s">
        <v>201</v>
      </c>
      <c r="L15" s="73" t="s">
        <v>44</v>
      </c>
    </row>
    <row r="16" spans="1:12" s="10" customFormat="1" ht="38.25" customHeight="1">
      <c r="A16" s="63">
        <v>11</v>
      </c>
      <c r="B16" s="69"/>
      <c r="C16" s="69"/>
      <c r="D16" s="245" t="s">
        <v>226</v>
      </c>
      <c r="E16" s="76"/>
      <c r="F16" s="196" t="s">
        <v>22</v>
      </c>
      <c r="G16" s="128" t="s">
        <v>227</v>
      </c>
      <c r="H16" s="246" t="s">
        <v>228</v>
      </c>
      <c r="I16" s="247" t="s">
        <v>229</v>
      </c>
      <c r="J16" s="248" t="s">
        <v>104</v>
      </c>
      <c r="K16" s="44" t="s">
        <v>230</v>
      </c>
      <c r="L16" s="73" t="s">
        <v>44</v>
      </c>
    </row>
    <row r="17" spans="1:12" s="10" customFormat="1" ht="38.25" customHeight="1">
      <c r="A17" s="63">
        <v>12</v>
      </c>
      <c r="B17" s="64"/>
      <c r="C17" s="64"/>
      <c r="D17" s="24" t="s">
        <v>238</v>
      </c>
      <c r="E17" s="156" t="s">
        <v>239</v>
      </c>
      <c r="F17" s="29" t="s">
        <v>22</v>
      </c>
      <c r="G17" s="23" t="s">
        <v>240</v>
      </c>
      <c r="H17" s="52" t="s">
        <v>241</v>
      </c>
      <c r="I17" s="53" t="s">
        <v>242</v>
      </c>
      <c r="J17" s="53" t="s">
        <v>236</v>
      </c>
      <c r="K17" s="44" t="s">
        <v>243</v>
      </c>
      <c r="L17" s="73" t="s">
        <v>44</v>
      </c>
    </row>
    <row r="18" spans="1:12" s="10" customFormat="1" ht="38.25" customHeight="1">
      <c r="A18" s="63">
        <v>13</v>
      </c>
      <c r="B18" s="28"/>
      <c r="C18" s="28"/>
      <c r="D18" s="24" t="s">
        <v>238</v>
      </c>
      <c r="E18" s="156" t="s">
        <v>239</v>
      </c>
      <c r="F18" s="29" t="s">
        <v>22</v>
      </c>
      <c r="G18" s="23" t="s">
        <v>244</v>
      </c>
      <c r="H18" s="52"/>
      <c r="I18" s="53" t="s">
        <v>242</v>
      </c>
      <c r="J18" s="53" t="s">
        <v>236</v>
      </c>
      <c r="K18" s="44" t="s">
        <v>243</v>
      </c>
      <c r="L18" s="73" t="s">
        <v>44</v>
      </c>
    </row>
    <row r="19" spans="1:12" s="10" customFormat="1" ht="38.25" customHeight="1">
      <c r="A19" s="63">
        <v>14</v>
      </c>
      <c r="B19" s="64"/>
      <c r="C19" s="64"/>
      <c r="D19" s="70" t="s">
        <v>208</v>
      </c>
      <c r="E19" s="45" t="s">
        <v>209</v>
      </c>
      <c r="F19" s="236">
        <v>3</v>
      </c>
      <c r="G19" s="128" t="s">
        <v>210</v>
      </c>
      <c r="H19" s="52" t="s">
        <v>211</v>
      </c>
      <c r="I19" s="50" t="s">
        <v>212</v>
      </c>
      <c r="J19" s="50" t="s">
        <v>19</v>
      </c>
      <c r="K19" s="55" t="s">
        <v>27</v>
      </c>
      <c r="L19" s="73" t="s">
        <v>44</v>
      </c>
    </row>
    <row r="20" spans="1:12" s="74" customFormat="1" ht="38.25" customHeight="1">
      <c r="A20" s="63">
        <v>15</v>
      </c>
      <c r="B20" s="28"/>
      <c r="C20" s="28"/>
      <c r="D20" s="249" t="s">
        <v>254</v>
      </c>
      <c r="E20" s="156" t="s">
        <v>291</v>
      </c>
      <c r="F20" s="80">
        <v>2</v>
      </c>
      <c r="G20" s="208" t="s">
        <v>151</v>
      </c>
      <c r="H20" s="53" t="s">
        <v>152</v>
      </c>
      <c r="I20" s="209" t="s">
        <v>153</v>
      </c>
      <c r="J20" s="210" t="s">
        <v>154</v>
      </c>
      <c r="K20" s="193" t="s">
        <v>255</v>
      </c>
      <c r="L20" s="73" t="s">
        <v>44</v>
      </c>
    </row>
    <row r="21" spans="1:12" s="10" customFormat="1" ht="38.25" customHeight="1">
      <c r="A21" s="63">
        <v>16</v>
      </c>
      <c r="B21" s="28"/>
      <c r="C21" s="28"/>
      <c r="D21" s="243" t="s">
        <v>141</v>
      </c>
      <c r="E21" s="156" t="s">
        <v>142</v>
      </c>
      <c r="F21" s="62" t="s">
        <v>22</v>
      </c>
      <c r="G21" s="244" t="s">
        <v>143</v>
      </c>
      <c r="H21" s="52" t="s">
        <v>144</v>
      </c>
      <c r="I21" s="53" t="s">
        <v>145</v>
      </c>
      <c r="J21" s="62" t="s">
        <v>112</v>
      </c>
      <c r="K21" s="44" t="s">
        <v>146</v>
      </c>
      <c r="L21" s="73" t="s">
        <v>44</v>
      </c>
    </row>
    <row r="22" spans="1:12" s="74" customFormat="1" ht="38.25" customHeight="1">
      <c r="A22" s="63">
        <v>17</v>
      </c>
      <c r="B22" s="28"/>
      <c r="C22" s="28"/>
      <c r="D22" s="70" t="s">
        <v>245</v>
      </c>
      <c r="E22" s="195" t="s">
        <v>246</v>
      </c>
      <c r="F22" s="196">
        <v>2</v>
      </c>
      <c r="G22" s="128" t="s">
        <v>247</v>
      </c>
      <c r="H22" s="21" t="s">
        <v>248</v>
      </c>
      <c r="I22" s="197" t="s">
        <v>249</v>
      </c>
      <c r="J22" s="198" t="s">
        <v>250</v>
      </c>
      <c r="K22" s="199" t="s">
        <v>251</v>
      </c>
      <c r="L22" s="73" t="s">
        <v>44</v>
      </c>
    </row>
    <row r="23" spans="1:12" s="10" customFormat="1" ht="38.25" customHeight="1">
      <c r="A23" s="63">
        <v>18</v>
      </c>
      <c r="B23" s="64"/>
      <c r="C23" s="64"/>
      <c r="D23" s="70" t="s">
        <v>245</v>
      </c>
      <c r="E23" s="195" t="s">
        <v>246</v>
      </c>
      <c r="F23" s="196">
        <v>2</v>
      </c>
      <c r="G23" s="128" t="s">
        <v>252</v>
      </c>
      <c r="H23" s="21" t="s">
        <v>253</v>
      </c>
      <c r="I23" s="197" t="s">
        <v>249</v>
      </c>
      <c r="J23" s="198" t="s">
        <v>250</v>
      </c>
      <c r="K23" s="199" t="s">
        <v>251</v>
      </c>
      <c r="L23" s="73" t="s">
        <v>44</v>
      </c>
    </row>
    <row r="24" spans="1:12" s="10" customFormat="1" ht="38.25" customHeight="1">
      <c r="A24" s="63">
        <v>19</v>
      </c>
      <c r="B24" s="64"/>
      <c r="C24" s="64"/>
      <c r="D24" s="87" t="s">
        <v>75</v>
      </c>
      <c r="E24" s="25" t="s">
        <v>76</v>
      </c>
      <c r="F24" s="155" t="s">
        <v>22</v>
      </c>
      <c r="G24" s="49" t="s">
        <v>125</v>
      </c>
      <c r="H24" s="52" t="s">
        <v>126</v>
      </c>
      <c r="I24" s="194" t="s">
        <v>127</v>
      </c>
      <c r="J24" s="68" t="s">
        <v>166</v>
      </c>
      <c r="K24" s="88" t="s">
        <v>77</v>
      </c>
      <c r="L24" s="73" t="s">
        <v>44</v>
      </c>
    </row>
    <row r="25" spans="1:12" s="10" customFormat="1" ht="38.25" customHeight="1">
      <c r="A25" s="63">
        <v>20</v>
      </c>
      <c r="B25" s="64"/>
      <c r="C25" s="64"/>
      <c r="D25" s="47" t="s">
        <v>191</v>
      </c>
      <c r="E25" s="66" t="s">
        <v>192</v>
      </c>
      <c r="F25" s="48" t="s">
        <v>18</v>
      </c>
      <c r="G25" s="49" t="s">
        <v>193</v>
      </c>
      <c r="H25" s="21" t="s">
        <v>194</v>
      </c>
      <c r="I25" s="22" t="s">
        <v>195</v>
      </c>
      <c r="J25" s="59" t="s">
        <v>26</v>
      </c>
      <c r="K25" s="81" t="s">
        <v>20</v>
      </c>
      <c r="L25" s="73" t="s">
        <v>44</v>
      </c>
    </row>
    <row r="26" spans="1:12" s="74" customFormat="1" ht="38.25" customHeight="1">
      <c r="A26" s="63">
        <v>21</v>
      </c>
      <c r="B26" s="28"/>
      <c r="C26" s="28"/>
      <c r="D26" s="26" t="s">
        <v>258</v>
      </c>
      <c r="E26" s="156" t="s">
        <v>259</v>
      </c>
      <c r="F26" s="54" t="s">
        <v>22</v>
      </c>
      <c r="G26" s="84" t="s">
        <v>260</v>
      </c>
      <c r="H26" s="53">
        <v>5953</v>
      </c>
      <c r="I26" s="53" t="s">
        <v>261</v>
      </c>
      <c r="J26" s="85" t="s">
        <v>154</v>
      </c>
      <c r="K26" s="44" t="s">
        <v>255</v>
      </c>
      <c r="L26" s="73" t="s">
        <v>44</v>
      </c>
    </row>
    <row r="27" spans="1:12" s="10" customFormat="1" ht="38.25" customHeight="1">
      <c r="A27" s="63">
        <v>22</v>
      </c>
      <c r="B27" s="28"/>
      <c r="C27" s="28"/>
      <c r="D27" s="249" t="s">
        <v>256</v>
      </c>
      <c r="E27" s="156" t="s">
        <v>257</v>
      </c>
      <c r="F27" s="248" t="s">
        <v>22</v>
      </c>
      <c r="G27" s="49" t="s">
        <v>227</v>
      </c>
      <c r="H27" s="246" t="s">
        <v>228</v>
      </c>
      <c r="I27" s="247" t="s">
        <v>229</v>
      </c>
      <c r="J27" s="53" t="s">
        <v>23</v>
      </c>
      <c r="K27" s="44" t="s">
        <v>72</v>
      </c>
      <c r="L27" s="73" t="s">
        <v>44</v>
      </c>
    </row>
    <row r="28" spans="1:12" s="74" customFormat="1" ht="38.25" customHeight="1">
      <c r="A28" s="63">
        <v>23</v>
      </c>
      <c r="B28" s="64"/>
      <c r="C28" s="64"/>
      <c r="D28" s="24" t="s">
        <v>67</v>
      </c>
      <c r="E28" s="25" t="s">
        <v>68</v>
      </c>
      <c r="F28" s="29" t="s">
        <v>24</v>
      </c>
      <c r="G28" s="212" t="s">
        <v>156</v>
      </c>
      <c r="H28" s="53" t="s">
        <v>69</v>
      </c>
      <c r="I28" s="75" t="s">
        <v>21</v>
      </c>
      <c r="J28" s="60" t="s">
        <v>21</v>
      </c>
      <c r="K28" s="213" t="s">
        <v>20</v>
      </c>
      <c r="L28" s="73" t="s">
        <v>44</v>
      </c>
    </row>
    <row r="29" spans="1:12" s="10" customFormat="1" ht="38.25" customHeight="1">
      <c r="A29" s="63">
        <v>24</v>
      </c>
      <c r="B29" s="64"/>
      <c r="C29" s="64"/>
      <c r="D29" s="70" t="s">
        <v>205</v>
      </c>
      <c r="E29" s="25" t="s">
        <v>70</v>
      </c>
      <c r="F29" s="235" t="s">
        <v>24</v>
      </c>
      <c r="G29" s="77" t="s">
        <v>206</v>
      </c>
      <c r="H29" s="78" t="s">
        <v>207</v>
      </c>
      <c r="I29" s="65" t="s">
        <v>113</v>
      </c>
      <c r="J29" s="79" t="s">
        <v>21</v>
      </c>
      <c r="K29" s="67" t="s">
        <v>20</v>
      </c>
      <c r="L29" s="73" t="s">
        <v>44</v>
      </c>
    </row>
    <row r="30" spans="1:12" s="10" customFormat="1" ht="38.25" customHeight="1">
      <c r="A30" s="63">
        <v>25</v>
      </c>
      <c r="B30" s="28"/>
      <c r="C30" s="28"/>
      <c r="D30" s="70" t="s">
        <v>213</v>
      </c>
      <c r="E30" s="195" t="s">
        <v>214</v>
      </c>
      <c r="F30" s="196" t="s">
        <v>22</v>
      </c>
      <c r="G30" s="128" t="s">
        <v>215</v>
      </c>
      <c r="H30" s="21" t="s">
        <v>216</v>
      </c>
      <c r="I30" s="197" t="s">
        <v>217</v>
      </c>
      <c r="J30" s="198" t="s">
        <v>218</v>
      </c>
      <c r="K30" s="199" t="s">
        <v>219</v>
      </c>
      <c r="L30" s="73" t="s">
        <v>44</v>
      </c>
    </row>
    <row r="31" spans="1:12" s="10" customFormat="1" ht="38.25" customHeight="1">
      <c r="A31" s="63">
        <v>26</v>
      </c>
      <c r="B31" s="28"/>
      <c r="C31" s="28"/>
      <c r="D31" s="70" t="s">
        <v>48</v>
      </c>
      <c r="E31" s="21" t="s">
        <v>49</v>
      </c>
      <c r="F31" s="196" t="s">
        <v>18</v>
      </c>
      <c r="G31" s="128" t="s">
        <v>202</v>
      </c>
      <c r="H31" s="52" t="s">
        <v>50</v>
      </c>
      <c r="I31" s="220" t="s">
        <v>51</v>
      </c>
      <c r="J31" s="221" t="s">
        <v>28</v>
      </c>
      <c r="K31" s="199" t="s">
        <v>124</v>
      </c>
      <c r="L31" s="73" t="s">
        <v>44</v>
      </c>
    </row>
    <row r="32" spans="1:12" s="10" customFormat="1" ht="38.25" customHeight="1">
      <c r="A32" s="63">
        <v>27</v>
      </c>
      <c r="B32" s="28"/>
      <c r="C32" s="28"/>
      <c r="D32" s="82" t="s">
        <v>134</v>
      </c>
      <c r="E32" s="156" t="s">
        <v>135</v>
      </c>
      <c r="F32" s="193" t="s">
        <v>22</v>
      </c>
      <c r="G32" s="251" t="s">
        <v>136</v>
      </c>
      <c r="H32" s="52" t="s">
        <v>137</v>
      </c>
      <c r="I32" s="68" t="s">
        <v>138</v>
      </c>
      <c r="J32" s="29" t="s">
        <v>139</v>
      </c>
      <c r="K32" s="44" t="s">
        <v>140</v>
      </c>
      <c r="L32" s="73" t="s">
        <v>44</v>
      </c>
    </row>
    <row r="33" spans="1:12" s="10" customFormat="1" ht="38.25" customHeight="1">
      <c r="A33" s="63">
        <v>28</v>
      </c>
      <c r="B33" s="28"/>
      <c r="C33" s="28"/>
      <c r="D33" s="26" t="s">
        <v>183</v>
      </c>
      <c r="E33" s="27" t="s">
        <v>184</v>
      </c>
      <c r="F33" s="48">
        <v>2</v>
      </c>
      <c r="G33" s="250" t="s">
        <v>185</v>
      </c>
      <c r="H33" s="72" t="s">
        <v>186</v>
      </c>
      <c r="I33" s="59" t="s">
        <v>187</v>
      </c>
      <c r="J33" s="59" t="s">
        <v>154</v>
      </c>
      <c r="K33" s="81" t="s">
        <v>188</v>
      </c>
      <c r="L33" s="73" t="s">
        <v>44</v>
      </c>
    </row>
    <row r="34" spans="1:12" s="10" customFormat="1" ht="35.25" customHeight="1">
      <c r="A34" s="185"/>
      <c r="B34" s="186"/>
      <c r="C34" s="186"/>
      <c r="D34" s="109"/>
      <c r="E34" s="110"/>
      <c r="F34" s="111"/>
      <c r="G34" s="187"/>
      <c r="H34" s="188"/>
      <c r="I34" s="189"/>
      <c r="J34" s="190"/>
      <c r="K34" s="191"/>
      <c r="L34" s="192"/>
    </row>
    <row r="35" spans="1:12" s="10" customFormat="1" ht="30" customHeight="1">
      <c r="A35" s="11"/>
      <c r="B35" s="11"/>
      <c r="C35" s="11"/>
      <c r="D35" s="12" t="s">
        <v>15</v>
      </c>
      <c r="E35" s="13"/>
      <c r="F35" s="13"/>
      <c r="G35" s="13"/>
      <c r="H35" s="30" t="s">
        <v>123</v>
      </c>
      <c r="I35" s="14"/>
      <c r="J35" s="15"/>
      <c r="K35" s="16"/>
      <c r="L35" s="9"/>
    </row>
    <row r="36" spans="1:12" s="10" customFormat="1" ht="30" customHeight="1">
      <c r="A36" s="11"/>
      <c r="B36" s="11"/>
      <c r="C36" s="11"/>
      <c r="D36" s="12"/>
      <c r="E36" s="13"/>
      <c r="F36" s="13"/>
      <c r="G36" s="13"/>
      <c r="H36" s="30"/>
      <c r="I36" s="14"/>
      <c r="J36" s="15"/>
      <c r="K36" s="16"/>
      <c r="L36" s="9"/>
    </row>
    <row r="37" spans="1:12" s="31" customFormat="1" ht="32.25" customHeight="1">
      <c r="A37" s="17"/>
      <c r="B37" s="40"/>
      <c r="C37" s="40"/>
      <c r="D37" s="40" t="s">
        <v>42</v>
      </c>
      <c r="E37" s="40"/>
      <c r="F37" s="40"/>
      <c r="G37" s="40"/>
      <c r="H37" s="40" t="s">
        <v>182</v>
      </c>
      <c r="J37" s="40"/>
      <c r="L37" s="42"/>
    </row>
    <row r="38" spans="1:12" s="31" customFormat="1" ht="32.25" customHeight="1">
      <c r="A38" s="17"/>
      <c r="B38" s="40"/>
      <c r="C38" s="40"/>
      <c r="D38" s="40"/>
      <c r="E38" s="40"/>
      <c r="F38" s="40"/>
      <c r="G38" s="40"/>
      <c r="H38" s="40"/>
      <c r="J38" s="40"/>
      <c r="L38" s="42"/>
    </row>
    <row r="39" spans="1:12" s="10" customFormat="1" ht="30" customHeight="1">
      <c r="A39" s="17"/>
      <c r="B39" s="11"/>
      <c r="C39" s="11"/>
      <c r="D39" s="12" t="s">
        <v>16</v>
      </c>
      <c r="E39" s="13"/>
      <c r="F39" s="13"/>
      <c r="G39" s="13"/>
      <c r="H39" s="30" t="s">
        <v>85</v>
      </c>
      <c r="I39" s="14"/>
      <c r="J39" s="15"/>
      <c r="K39" s="16"/>
      <c r="L39" s="9"/>
    </row>
    <row r="40" spans="1:12" s="10" customFormat="1" ht="30" customHeight="1">
      <c r="A40" s="17"/>
      <c r="B40" s="11"/>
      <c r="C40" s="11"/>
      <c r="D40" s="12"/>
      <c r="E40" s="13"/>
      <c r="F40" s="13"/>
      <c r="G40" s="13"/>
      <c r="H40" s="30"/>
      <c r="I40" s="14"/>
      <c r="J40" s="15"/>
      <c r="K40" s="16"/>
      <c r="L40" s="9"/>
    </row>
    <row r="41" spans="1:12" s="10" customFormat="1" ht="30" customHeight="1">
      <c r="A41" s="40"/>
      <c r="B41" s="11" t="s">
        <v>13</v>
      </c>
      <c r="C41" s="11"/>
      <c r="D41" s="12" t="s">
        <v>14</v>
      </c>
      <c r="E41" s="13"/>
      <c r="F41" s="13"/>
      <c r="G41" s="13"/>
      <c r="H41" s="30" t="s">
        <v>31</v>
      </c>
      <c r="I41" s="14"/>
      <c r="J41" s="15"/>
      <c r="K41" s="16"/>
      <c r="L41" s="9"/>
    </row>
  </sheetData>
  <sheetProtection/>
  <protectedRanges>
    <protectedRange sqref="K29" name="Диапазон1_3_1_1_3_11_1_1_3_1_1_2_3_1"/>
  </protectedRanges>
  <mergeCells count="3">
    <mergeCell ref="A1:L1"/>
    <mergeCell ref="A2:L2"/>
    <mergeCell ref="A3:L3"/>
  </mergeCells>
  <printOptions/>
  <pageMargins left="0.25" right="0.25" top="0.75" bottom="0.75" header="0.3" footer="0.3"/>
  <pageSetup fitToHeight="0" fitToWidth="1" horizontalDpi="600" verticalDpi="6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view="pageBreakPreview" zoomScale="75" zoomScaleNormal="75" zoomScaleSheetLayoutView="75" zoomScalePageLayoutView="0" workbookViewId="0" topLeftCell="A1">
      <selection activeCell="H12" sqref="H12"/>
    </sheetView>
  </sheetViews>
  <sheetFormatPr defaultColWidth="9.140625" defaultRowHeight="12.75"/>
  <cols>
    <col min="1" max="1" width="5.57421875" style="136" customWidth="1"/>
    <col min="2" max="2" width="4.7109375" style="136" hidden="1" customWidth="1"/>
    <col min="3" max="3" width="7.7109375" style="136" hidden="1" customWidth="1"/>
    <col min="4" max="4" width="16.140625" style="136" customWidth="1"/>
    <col min="5" max="5" width="8.7109375" style="136" customWidth="1"/>
    <col min="6" max="6" width="7.57421875" style="136" customWidth="1"/>
    <col min="7" max="7" width="34.28125" style="136" customWidth="1"/>
    <col min="8" max="8" width="9.8515625" style="137" customWidth="1"/>
    <col min="9" max="9" width="14.00390625" style="136" customWidth="1"/>
    <col min="10" max="10" width="12.7109375" style="136" hidden="1" customWidth="1"/>
    <col min="11" max="11" width="22.28125" style="136" customWidth="1"/>
    <col min="12" max="12" width="6.7109375" style="139" customWidth="1"/>
    <col min="13" max="13" width="9.8515625" style="140" customWidth="1"/>
    <col min="14" max="14" width="3.7109375" style="136" customWidth="1"/>
    <col min="15" max="15" width="6.8515625" style="139" customWidth="1"/>
    <col min="16" max="16" width="9.8515625" style="140" customWidth="1"/>
    <col min="17" max="17" width="3.7109375" style="136" customWidth="1"/>
    <col min="18" max="18" width="6.8515625" style="139" customWidth="1"/>
    <col min="19" max="19" width="9.57421875" style="140" customWidth="1"/>
    <col min="20" max="20" width="3.7109375" style="136" customWidth="1"/>
    <col min="21" max="22" width="4.8515625" style="136" customWidth="1"/>
    <col min="23" max="23" width="8.7109375" style="136" customWidth="1"/>
    <col min="24" max="24" width="6.28125" style="136" hidden="1" customWidth="1"/>
    <col min="25" max="25" width="12.00390625" style="140" customWidth="1"/>
    <col min="26" max="26" width="6.8515625" style="136" customWidth="1"/>
    <col min="27" max="16384" width="9.140625" style="136" customWidth="1"/>
  </cols>
  <sheetData>
    <row r="1" spans="1:26" s="90" customFormat="1" ht="51.75" customHeight="1">
      <c r="A1" s="288" t="s">
        <v>122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26" s="91" customFormat="1" ht="19.5" customHeight="1">
      <c r="A2" s="289" t="s">
        <v>180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s="92" customFormat="1" ht="20.25" customHeight="1">
      <c r="A3" s="290" t="s">
        <v>86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s="92" customFormat="1" ht="22.5" customHeight="1">
      <c r="A4" s="291" t="s">
        <v>279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</row>
    <row r="5" spans="1:26" s="31" customFormat="1" ht="21.75" customHeight="1">
      <c r="A5" s="292" t="s">
        <v>287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</row>
    <row r="6" spans="1:26" s="31" customFormat="1" ht="21.7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s="96" customFormat="1" ht="15" customHeight="1">
      <c r="A7" s="20" t="s">
        <v>17</v>
      </c>
      <c r="B7" s="93"/>
      <c r="C7" s="94"/>
      <c r="D7" s="94"/>
      <c r="E7" s="94"/>
      <c r="F7" s="94"/>
      <c r="G7" s="94"/>
      <c r="H7" s="94"/>
      <c r="I7" s="95"/>
      <c r="J7" s="95"/>
      <c r="V7" s="293" t="s">
        <v>263</v>
      </c>
      <c r="W7" s="293"/>
      <c r="X7" s="293"/>
      <c r="Y7" s="293"/>
      <c r="Z7" s="293"/>
    </row>
    <row r="8" spans="1:26" s="118" customFormat="1" ht="19.5" customHeight="1">
      <c r="A8" s="294" t="s">
        <v>87</v>
      </c>
      <c r="B8" s="295" t="s">
        <v>4</v>
      </c>
      <c r="C8" s="295" t="s">
        <v>4</v>
      </c>
      <c r="D8" s="298" t="s">
        <v>88</v>
      </c>
      <c r="E8" s="298" t="s">
        <v>6</v>
      </c>
      <c r="F8" s="294" t="s">
        <v>7</v>
      </c>
      <c r="G8" s="298" t="s">
        <v>89</v>
      </c>
      <c r="H8" s="299" t="s">
        <v>6</v>
      </c>
      <c r="I8" s="298" t="s">
        <v>9</v>
      </c>
      <c r="J8" s="298"/>
      <c r="K8" s="298" t="s">
        <v>11</v>
      </c>
      <c r="L8" s="300" t="s">
        <v>90</v>
      </c>
      <c r="M8" s="301"/>
      <c r="N8" s="302"/>
      <c r="O8" s="300" t="s">
        <v>91</v>
      </c>
      <c r="P8" s="301"/>
      <c r="Q8" s="302"/>
      <c r="R8" s="300" t="s">
        <v>92</v>
      </c>
      <c r="S8" s="301"/>
      <c r="T8" s="302"/>
      <c r="U8" s="306" t="s">
        <v>93</v>
      </c>
      <c r="V8" s="296" t="s">
        <v>94</v>
      </c>
      <c r="W8" s="294" t="s">
        <v>95</v>
      </c>
      <c r="X8" s="295" t="s">
        <v>96</v>
      </c>
      <c r="Y8" s="303" t="s">
        <v>97</v>
      </c>
      <c r="Z8" s="304" t="s">
        <v>103</v>
      </c>
    </row>
    <row r="9" spans="1:26" s="118" customFormat="1" ht="39.75" customHeight="1">
      <c r="A9" s="294"/>
      <c r="B9" s="295"/>
      <c r="C9" s="295"/>
      <c r="D9" s="298"/>
      <c r="E9" s="298"/>
      <c r="F9" s="294"/>
      <c r="G9" s="298"/>
      <c r="H9" s="299"/>
      <c r="I9" s="298"/>
      <c r="J9" s="298"/>
      <c r="K9" s="298"/>
      <c r="L9" s="119" t="s">
        <v>99</v>
      </c>
      <c r="M9" s="120" t="s">
        <v>100</v>
      </c>
      <c r="N9" s="121" t="s">
        <v>87</v>
      </c>
      <c r="O9" s="119" t="s">
        <v>99</v>
      </c>
      <c r="P9" s="120" t="s">
        <v>100</v>
      </c>
      <c r="Q9" s="121" t="s">
        <v>87</v>
      </c>
      <c r="R9" s="119" t="s">
        <v>99</v>
      </c>
      <c r="S9" s="120" t="s">
        <v>100</v>
      </c>
      <c r="T9" s="121" t="s">
        <v>87</v>
      </c>
      <c r="U9" s="307"/>
      <c r="V9" s="297"/>
      <c r="W9" s="294"/>
      <c r="X9" s="295"/>
      <c r="Y9" s="303"/>
      <c r="Z9" s="305"/>
    </row>
    <row r="10" spans="1:26" s="122" customFormat="1" ht="43.5" customHeight="1">
      <c r="A10" s="123">
        <v>1</v>
      </c>
      <c r="B10" s="201"/>
      <c r="C10" s="216"/>
      <c r="D10" s="245" t="s">
        <v>226</v>
      </c>
      <c r="E10" s="46"/>
      <c r="F10" s="196" t="s">
        <v>22</v>
      </c>
      <c r="G10" s="128" t="s">
        <v>227</v>
      </c>
      <c r="H10" s="246" t="s">
        <v>228</v>
      </c>
      <c r="I10" s="247" t="s">
        <v>229</v>
      </c>
      <c r="J10" s="278" t="s">
        <v>104</v>
      </c>
      <c r="K10" s="44" t="s">
        <v>230</v>
      </c>
      <c r="L10" s="125">
        <v>178</v>
      </c>
      <c r="M10" s="202">
        <f>L10/2.6-IF($U10=1,0.5,IF($U10=2,1,0))</f>
        <v>68.46153846153845</v>
      </c>
      <c r="N10" s="203">
        <f>RANK(M10,M$10:M$12,0)</f>
        <v>1</v>
      </c>
      <c r="O10" s="125">
        <v>176</v>
      </c>
      <c r="P10" s="202">
        <f>O10/2.6-IF($U10=1,0.5,IF($U10=2,1,0))</f>
        <v>67.6923076923077</v>
      </c>
      <c r="Q10" s="203">
        <f>RANK(P10,P$10:P$12,0)</f>
        <v>1</v>
      </c>
      <c r="R10" s="125">
        <v>173.5</v>
      </c>
      <c r="S10" s="202">
        <f>R10/2.6-IF($U10=1,0.5,IF($U10=2,1,0))</f>
        <v>66.73076923076923</v>
      </c>
      <c r="T10" s="203">
        <f>RANK(S10,S$10:S$12,0)</f>
        <v>1</v>
      </c>
      <c r="U10" s="126"/>
      <c r="V10" s="124"/>
      <c r="W10" s="125">
        <f>L10+O10+R10</f>
        <v>527.5</v>
      </c>
      <c r="X10" s="124"/>
      <c r="Y10" s="202">
        <f>ROUND(SUM(M10,P10,S10)/3,3)</f>
        <v>67.628</v>
      </c>
      <c r="Z10" s="126" t="s">
        <v>101</v>
      </c>
    </row>
    <row r="11" spans="1:26" s="122" customFormat="1" ht="43.5" customHeight="1">
      <c r="A11" s="123">
        <v>2</v>
      </c>
      <c r="B11" s="201"/>
      <c r="C11" s="216"/>
      <c r="D11" s="24" t="s">
        <v>238</v>
      </c>
      <c r="E11" s="156" t="s">
        <v>239</v>
      </c>
      <c r="F11" s="29" t="s">
        <v>22</v>
      </c>
      <c r="G11" s="23" t="s">
        <v>240</v>
      </c>
      <c r="H11" s="52" t="s">
        <v>241</v>
      </c>
      <c r="I11" s="53" t="s">
        <v>242</v>
      </c>
      <c r="J11" s="53" t="s">
        <v>236</v>
      </c>
      <c r="K11" s="44" t="s">
        <v>243</v>
      </c>
      <c r="L11" s="125">
        <v>162.5</v>
      </c>
      <c r="M11" s="202">
        <f>L11/2.6-IF($U11=1,0.5,IF($U11=2,1,0))</f>
        <v>62.5</v>
      </c>
      <c r="N11" s="203">
        <f>RANK(M11,M$10:M$12,0)</f>
        <v>2</v>
      </c>
      <c r="O11" s="125">
        <v>161</v>
      </c>
      <c r="P11" s="202">
        <f>O11/2.6-IF($U11=1,0.5,IF($U11=2,1,0))</f>
        <v>61.92307692307692</v>
      </c>
      <c r="Q11" s="203">
        <f>RANK(P11,P$10:P$12,0)</f>
        <v>2</v>
      </c>
      <c r="R11" s="125">
        <v>161.5</v>
      </c>
      <c r="S11" s="202">
        <f>R11/2.6-IF($U11=1,0.5,IF($U11=2,1,0))</f>
        <v>62.11538461538461</v>
      </c>
      <c r="T11" s="203">
        <f>RANK(S11,S$10:S$12,0)</f>
        <v>2</v>
      </c>
      <c r="U11" s="126"/>
      <c r="V11" s="124"/>
      <c r="W11" s="125">
        <f>L11+O11+R11</f>
        <v>485</v>
      </c>
      <c r="X11" s="124"/>
      <c r="Y11" s="202">
        <f>ROUND(SUM(M11,P11,S11)/3,3)</f>
        <v>62.179</v>
      </c>
      <c r="Z11" s="126" t="s">
        <v>101</v>
      </c>
    </row>
    <row r="12" spans="1:26" s="122" customFormat="1" ht="43.5" customHeight="1">
      <c r="A12" s="123" t="s">
        <v>128</v>
      </c>
      <c r="B12" s="201"/>
      <c r="C12" s="216"/>
      <c r="D12" s="24" t="s">
        <v>238</v>
      </c>
      <c r="E12" s="156" t="s">
        <v>239</v>
      </c>
      <c r="F12" s="29" t="s">
        <v>22</v>
      </c>
      <c r="G12" s="23" t="s">
        <v>244</v>
      </c>
      <c r="H12" s="52"/>
      <c r="I12" s="53" t="s">
        <v>242</v>
      </c>
      <c r="J12" s="53" t="s">
        <v>236</v>
      </c>
      <c r="K12" s="44" t="s">
        <v>243</v>
      </c>
      <c r="L12" s="125">
        <v>162.5</v>
      </c>
      <c r="M12" s="202">
        <f>L12/2.6-IF($U12=1,0.5,IF($U12=2,1,0))</f>
        <v>62.5</v>
      </c>
      <c r="N12" s="203">
        <f>RANK(M12,M$10:M$12,0)</f>
        <v>2</v>
      </c>
      <c r="O12" s="125">
        <v>159.5</v>
      </c>
      <c r="P12" s="202">
        <f>O12/2.6-IF($U12=1,0.5,IF($U12=2,1,0))</f>
        <v>61.34615384615385</v>
      </c>
      <c r="Q12" s="203">
        <f>RANK(P12,P$10:P$12,0)</f>
        <v>3</v>
      </c>
      <c r="R12" s="125">
        <v>159</v>
      </c>
      <c r="S12" s="202">
        <f>R12/2.6-IF($U12=1,0.5,IF($U12=2,1,0))</f>
        <v>61.15384615384615</v>
      </c>
      <c r="T12" s="203">
        <f>RANK(S12,S$10:S$12,0)</f>
        <v>3</v>
      </c>
      <c r="U12" s="126"/>
      <c r="V12" s="124"/>
      <c r="W12" s="125">
        <f>L12+O12+R12</f>
        <v>481</v>
      </c>
      <c r="X12" s="124"/>
      <c r="Y12" s="202">
        <f>ROUND(SUM(M12,P12,S12)/3,3)</f>
        <v>61.667</v>
      </c>
      <c r="Z12" s="126" t="s">
        <v>101</v>
      </c>
    </row>
    <row r="13" spans="1:26" s="122" customFormat="1" ht="43.5" customHeight="1">
      <c r="A13" s="123"/>
      <c r="B13" s="201"/>
      <c r="C13" s="216"/>
      <c r="D13" s="24" t="s">
        <v>231</v>
      </c>
      <c r="E13" s="156" t="s">
        <v>232</v>
      </c>
      <c r="F13" s="29" t="s">
        <v>22</v>
      </c>
      <c r="G13" s="23" t="s">
        <v>233</v>
      </c>
      <c r="H13" s="52" t="s">
        <v>234</v>
      </c>
      <c r="I13" s="53" t="s">
        <v>235</v>
      </c>
      <c r="J13" s="53" t="s">
        <v>236</v>
      </c>
      <c r="K13" s="44" t="s">
        <v>237</v>
      </c>
      <c r="L13" s="125"/>
      <c r="M13" s="202"/>
      <c r="N13" s="203"/>
      <c r="O13" s="125"/>
      <c r="P13" s="202"/>
      <c r="Q13" s="203"/>
      <c r="R13" s="125"/>
      <c r="S13" s="202"/>
      <c r="T13" s="203"/>
      <c r="U13" s="126"/>
      <c r="V13" s="124"/>
      <c r="W13" s="125"/>
      <c r="X13" s="124"/>
      <c r="Y13" s="202" t="s">
        <v>110</v>
      </c>
      <c r="Z13" s="126" t="s">
        <v>101</v>
      </c>
    </row>
    <row r="14" spans="1:26" s="122" customFormat="1" ht="43.5" customHeight="1">
      <c r="A14" s="141"/>
      <c r="B14" s="223"/>
      <c r="C14" s="224"/>
      <c r="D14" s="234"/>
      <c r="E14" s="225"/>
      <c r="F14" s="226"/>
      <c r="G14" s="227"/>
      <c r="H14" s="228"/>
      <c r="I14" s="229"/>
      <c r="J14" s="230"/>
      <c r="K14" s="231"/>
      <c r="L14" s="151"/>
      <c r="M14" s="232"/>
      <c r="N14" s="233"/>
      <c r="O14" s="151"/>
      <c r="P14" s="232"/>
      <c r="Q14" s="233"/>
      <c r="R14" s="151"/>
      <c r="S14" s="232"/>
      <c r="T14" s="233"/>
      <c r="U14" s="154"/>
      <c r="V14" s="154"/>
      <c r="W14" s="151"/>
      <c r="X14" s="142"/>
      <c r="Y14" s="232"/>
      <c r="Z14" s="154"/>
    </row>
    <row r="15" spans="1:26" s="31" customFormat="1" ht="26.25" customHeight="1">
      <c r="A15" s="40"/>
      <c r="B15" s="40"/>
      <c r="C15" s="40"/>
      <c r="D15" s="40" t="s">
        <v>15</v>
      </c>
      <c r="E15" s="40"/>
      <c r="F15" s="40"/>
      <c r="G15" s="40"/>
      <c r="H15" s="40"/>
      <c r="J15" s="40"/>
      <c r="K15" s="30" t="s">
        <v>123</v>
      </c>
      <c r="L15" s="42"/>
      <c r="M15" s="40"/>
      <c r="N15" s="40"/>
      <c r="O15" s="101"/>
      <c r="P15" s="102"/>
      <c r="Q15" s="40"/>
      <c r="R15" s="101"/>
      <c r="S15" s="102"/>
      <c r="T15" s="40"/>
      <c r="U15" s="40"/>
      <c r="V15" s="40"/>
      <c r="W15" s="40"/>
      <c r="X15" s="40"/>
      <c r="Y15" s="102"/>
      <c r="Z15" s="40"/>
    </row>
    <row r="16" spans="1:26" s="31" customFormat="1" ht="17.25" customHeight="1">
      <c r="A16" s="40"/>
      <c r="B16" s="40"/>
      <c r="C16" s="40"/>
      <c r="D16" s="40"/>
      <c r="E16" s="40"/>
      <c r="F16" s="40"/>
      <c r="G16" s="40"/>
      <c r="H16" s="40"/>
      <c r="J16" s="40"/>
      <c r="K16" s="40"/>
      <c r="L16" s="42"/>
      <c r="M16" s="40"/>
      <c r="N16" s="40"/>
      <c r="O16" s="101"/>
      <c r="P16" s="102"/>
      <c r="Q16" s="40"/>
      <c r="R16" s="101"/>
      <c r="S16" s="102"/>
      <c r="T16" s="40"/>
      <c r="U16" s="40"/>
      <c r="V16" s="40"/>
      <c r="W16" s="40"/>
      <c r="X16" s="40"/>
      <c r="Y16" s="102"/>
      <c r="Z16" s="40"/>
    </row>
    <row r="17" spans="1:26" s="31" customFormat="1" ht="27.75" customHeight="1">
      <c r="A17" s="40"/>
      <c r="B17" s="40"/>
      <c r="C17" s="40"/>
      <c r="D17" s="40" t="s">
        <v>16</v>
      </c>
      <c r="E17" s="40"/>
      <c r="F17" s="40"/>
      <c r="G17" s="40"/>
      <c r="H17" s="40"/>
      <c r="J17" s="40"/>
      <c r="K17" s="30" t="s">
        <v>85</v>
      </c>
      <c r="L17" s="42"/>
      <c r="O17" s="101"/>
      <c r="P17" s="102"/>
      <c r="Q17" s="40"/>
      <c r="R17" s="101"/>
      <c r="S17" s="102"/>
      <c r="T17" s="40"/>
      <c r="U17" s="40"/>
      <c r="V17" s="40"/>
      <c r="W17" s="40"/>
      <c r="X17" s="40"/>
      <c r="Y17" s="102"/>
      <c r="Z17" s="40"/>
    </row>
    <row r="18" spans="1:26" s="31" customFormat="1" ht="48" customHeight="1">
      <c r="A18" s="40"/>
      <c r="B18" s="40"/>
      <c r="C18" s="40"/>
      <c r="D18" s="40"/>
      <c r="E18" s="40"/>
      <c r="F18" s="40"/>
      <c r="G18" s="40"/>
      <c r="H18" s="40"/>
      <c r="J18" s="40"/>
      <c r="K18" s="30"/>
      <c r="L18" s="42"/>
      <c r="M18" s="40"/>
      <c r="N18" s="40"/>
      <c r="O18" s="101"/>
      <c r="P18" s="102"/>
      <c r="Q18" s="40"/>
      <c r="R18" s="101"/>
      <c r="S18" s="102"/>
      <c r="T18" s="40"/>
      <c r="U18" s="40"/>
      <c r="V18" s="40"/>
      <c r="W18" s="40"/>
      <c r="X18" s="40"/>
      <c r="Y18" s="102"/>
      <c r="Z18" s="40"/>
    </row>
    <row r="19" spans="11:13" ht="12.75">
      <c r="K19" s="115"/>
      <c r="L19" s="138"/>
      <c r="M19" s="115"/>
    </row>
    <row r="20" spans="11:13" ht="12.75">
      <c r="K20" s="115"/>
      <c r="L20" s="138"/>
      <c r="M20" s="115"/>
    </row>
    <row r="31" ht="12.75">
      <c r="F31" s="40"/>
    </row>
    <row r="32" ht="12.75">
      <c r="F32" s="40"/>
    </row>
  </sheetData>
  <sheetProtection/>
  <mergeCells count="26">
    <mergeCell ref="A1:Z1"/>
    <mergeCell ref="A2:Z2"/>
    <mergeCell ref="A3:Z3"/>
    <mergeCell ref="A4:Z4"/>
    <mergeCell ref="A5:Z5"/>
    <mergeCell ref="V7:Z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N8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968503937007874" top="0" bottom="0.1968503937007874" header="0" footer="0.31496062992125984"/>
  <pageSetup fitToHeight="0" fitToWidth="1" horizontalDpi="600" verticalDpi="600" orientation="landscape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75" zoomScaleSheetLayoutView="75" workbookViewId="0" topLeftCell="A6">
      <selection activeCell="A14" sqref="A14:Z14"/>
    </sheetView>
  </sheetViews>
  <sheetFormatPr defaultColWidth="9.140625" defaultRowHeight="12.75"/>
  <cols>
    <col min="1" max="1" width="6.8515625" style="31" customWidth="1"/>
    <col min="2" max="2" width="6.8515625" style="31" hidden="1" customWidth="1"/>
    <col min="3" max="3" width="7.28125" style="31" hidden="1" customWidth="1"/>
    <col min="4" max="4" width="16.8515625" style="31" customWidth="1"/>
    <col min="5" max="5" width="8.28125" style="31" customWidth="1"/>
    <col min="6" max="6" width="7.00390625" style="31" customWidth="1"/>
    <col min="7" max="7" width="26.00390625" style="31" customWidth="1"/>
    <col min="8" max="8" width="8.57421875" style="31" customWidth="1"/>
    <col min="9" max="9" width="12.7109375" style="31" customWidth="1"/>
    <col min="10" max="10" width="12.7109375" style="31" hidden="1" customWidth="1"/>
    <col min="11" max="11" width="21.57421875" style="31" customWidth="1"/>
    <col min="12" max="12" width="6.28125" style="103" customWidth="1"/>
    <col min="13" max="13" width="8.7109375" style="104" customWidth="1"/>
    <col min="14" max="14" width="5.7109375" style="31" customWidth="1"/>
    <col min="15" max="15" width="6.421875" style="103" customWidth="1"/>
    <col min="16" max="16" width="8.7109375" style="104" customWidth="1"/>
    <col min="17" max="17" width="3.7109375" style="31" customWidth="1"/>
    <col min="18" max="18" width="6.421875" style="103" customWidth="1"/>
    <col min="19" max="19" width="8.7109375" style="104" customWidth="1"/>
    <col min="20" max="20" width="3.7109375" style="31" customWidth="1"/>
    <col min="21" max="22" width="4.8515625" style="31" customWidth="1"/>
    <col min="23" max="23" width="6.28125" style="31" customWidth="1"/>
    <col min="24" max="24" width="6.7109375" style="31" hidden="1" customWidth="1"/>
    <col min="25" max="25" width="9.7109375" style="104" customWidth="1"/>
    <col min="26" max="26" width="7.28125" style="31" customWidth="1"/>
    <col min="27" max="27" width="0.42578125" style="31" customWidth="1"/>
    <col min="28" max="16384" width="9.140625" style="31" customWidth="1"/>
  </cols>
  <sheetData>
    <row r="1" spans="1:26" s="90" customFormat="1" ht="55.5" customHeight="1">
      <c r="A1" s="288" t="s">
        <v>122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26" s="92" customFormat="1" ht="15.75" customHeight="1">
      <c r="A2" s="290" t="s">
        <v>86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s="92" customFormat="1" ht="15.75" customHeight="1">
      <c r="A3" s="308" t="s">
        <v>180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</row>
    <row r="4" spans="1:26" s="92" customFormat="1" ht="15.75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</row>
    <row r="5" spans="1:26" ht="18.75" customHeight="1">
      <c r="A5" s="292" t="s">
        <v>287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</row>
    <row r="6" spans="1:26" ht="18.7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s="96" customFormat="1" ht="15" customHeight="1">
      <c r="A7" s="20" t="s">
        <v>17</v>
      </c>
      <c r="B7" s="93"/>
      <c r="C7" s="94"/>
      <c r="D7" s="94"/>
      <c r="E7" s="94"/>
      <c r="F7" s="94"/>
      <c r="G7" s="94"/>
      <c r="H7" s="94"/>
      <c r="I7" s="95"/>
      <c r="J7" s="95"/>
      <c r="V7" s="293" t="s">
        <v>263</v>
      </c>
      <c r="W7" s="293"/>
      <c r="X7" s="293"/>
      <c r="Y7" s="293"/>
      <c r="Z7" s="293"/>
    </row>
    <row r="8" spans="1:26" s="97" customFormat="1" ht="19.5" customHeight="1">
      <c r="A8" s="309" t="s">
        <v>87</v>
      </c>
      <c r="B8" s="310" t="s">
        <v>3</v>
      </c>
      <c r="C8" s="311" t="s">
        <v>4</v>
      </c>
      <c r="D8" s="313" t="s">
        <v>88</v>
      </c>
      <c r="E8" s="313" t="s">
        <v>6</v>
      </c>
      <c r="F8" s="309" t="s">
        <v>7</v>
      </c>
      <c r="G8" s="313" t="s">
        <v>89</v>
      </c>
      <c r="H8" s="313" t="s">
        <v>6</v>
      </c>
      <c r="I8" s="313" t="s">
        <v>9</v>
      </c>
      <c r="J8" s="254"/>
      <c r="K8" s="313" t="s">
        <v>11</v>
      </c>
      <c r="L8" s="314" t="s">
        <v>90</v>
      </c>
      <c r="M8" s="314"/>
      <c r="N8" s="314"/>
      <c r="O8" s="314" t="s">
        <v>91</v>
      </c>
      <c r="P8" s="314"/>
      <c r="Q8" s="314"/>
      <c r="R8" s="314" t="s">
        <v>92</v>
      </c>
      <c r="S8" s="314"/>
      <c r="T8" s="314"/>
      <c r="U8" s="316" t="s">
        <v>93</v>
      </c>
      <c r="V8" s="311" t="s">
        <v>94</v>
      </c>
      <c r="W8" s="309" t="s">
        <v>95</v>
      </c>
      <c r="X8" s="310" t="s">
        <v>96</v>
      </c>
      <c r="Y8" s="315" t="s">
        <v>97</v>
      </c>
      <c r="Z8" s="315" t="s">
        <v>98</v>
      </c>
    </row>
    <row r="9" spans="1:26" s="97" customFormat="1" ht="39.75" customHeight="1">
      <c r="A9" s="309"/>
      <c r="B9" s="310"/>
      <c r="C9" s="312"/>
      <c r="D9" s="313"/>
      <c r="E9" s="313"/>
      <c r="F9" s="309"/>
      <c r="G9" s="313"/>
      <c r="H9" s="313"/>
      <c r="I9" s="313"/>
      <c r="J9" s="254"/>
      <c r="K9" s="313"/>
      <c r="L9" s="98" t="s">
        <v>99</v>
      </c>
      <c r="M9" s="99" t="s">
        <v>100</v>
      </c>
      <c r="N9" s="100" t="s">
        <v>87</v>
      </c>
      <c r="O9" s="98" t="s">
        <v>99</v>
      </c>
      <c r="P9" s="99" t="s">
        <v>100</v>
      </c>
      <c r="Q9" s="100" t="s">
        <v>87</v>
      </c>
      <c r="R9" s="98" t="s">
        <v>99</v>
      </c>
      <c r="S9" s="99" t="s">
        <v>100</v>
      </c>
      <c r="T9" s="100" t="s">
        <v>87</v>
      </c>
      <c r="U9" s="317"/>
      <c r="V9" s="312"/>
      <c r="W9" s="309"/>
      <c r="X9" s="310"/>
      <c r="Y9" s="315"/>
      <c r="Z9" s="315"/>
    </row>
    <row r="10" spans="1:26" s="92" customFormat="1" ht="33.75" customHeight="1">
      <c r="A10" s="291" t="s">
        <v>280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</row>
    <row r="11" spans="1:26" s="135" customFormat="1" ht="43.5" customHeight="1">
      <c r="A11" s="129">
        <v>1</v>
      </c>
      <c r="B11" s="130"/>
      <c r="C11" s="105"/>
      <c r="D11" s="249" t="s">
        <v>256</v>
      </c>
      <c r="E11" s="156" t="s">
        <v>257</v>
      </c>
      <c r="F11" s="278" t="s">
        <v>22</v>
      </c>
      <c r="G11" s="49" t="s">
        <v>227</v>
      </c>
      <c r="H11" s="246" t="s">
        <v>228</v>
      </c>
      <c r="I11" s="247" t="s">
        <v>229</v>
      </c>
      <c r="J11" s="53" t="s">
        <v>23</v>
      </c>
      <c r="K11" s="44" t="s">
        <v>72</v>
      </c>
      <c r="L11" s="131">
        <v>191.5</v>
      </c>
      <c r="M11" s="168">
        <f>L11/3-IF($U11=1,0.5,IF($U11=2,1,0))</f>
        <v>63.833333333333336</v>
      </c>
      <c r="N11" s="132">
        <f>RANK(M11,M$11:M$13,0)</f>
        <v>1</v>
      </c>
      <c r="O11" s="131">
        <v>192</v>
      </c>
      <c r="P11" s="168">
        <f>O11/3-IF($U11=1,0.5,IF($U11=2,1,0))</f>
        <v>64</v>
      </c>
      <c r="Q11" s="132">
        <f>RANK(P11,P$11:P$13,0)</f>
        <v>1</v>
      </c>
      <c r="R11" s="131">
        <v>190.5</v>
      </c>
      <c r="S11" s="168">
        <f>R11/3-IF($U11=1,0.5,IF($U11=2,1,0))</f>
        <v>63.5</v>
      </c>
      <c r="T11" s="132">
        <f>RANK(S11,S$11:S$13,0)</f>
        <v>1</v>
      </c>
      <c r="U11" s="132"/>
      <c r="V11" s="132"/>
      <c r="W11" s="131">
        <f>L11+O11+R11</f>
        <v>574</v>
      </c>
      <c r="X11" s="133"/>
      <c r="Y11" s="168">
        <f>ROUND(SUM(M11,P11,S11)/3,3)</f>
        <v>63.778</v>
      </c>
      <c r="Z11" s="134" t="s">
        <v>101</v>
      </c>
    </row>
    <row r="12" spans="1:26" s="135" customFormat="1" ht="43.5" customHeight="1">
      <c r="A12" s="129">
        <v>2</v>
      </c>
      <c r="B12" s="130"/>
      <c r="C12" s="105"/>
      <c r="D12" s="26" t="s">
        <v>258</v>
      </c>
      <c r="E12" s="156" t="s">
        <v>259</v>
      </c>
      <c r="F12" s="54" t="s">
        <v>22</v>
      </c>
      <c r="G12" s="84" t="s">
        <v>260</v>
      </c>
      <c r="H12" s="52" t="s">
        <v>281</v>
      </c>
      <c r="I12" s="53" t="s">
        <v>261</v>
      </c>
      <c r="J12" s="85" t="s">
        <v>154</v>
      </c>
      <c r="K12" s="44" t="s">
        <v>255</v>
      </c>
      <c r="L12" s="131">
        <v>190.5</v>
      </c>
      <c r="M12" s="168">
        <f>L12/3-IF($U12=1,0.5,IF($U12=2,1,0))</f>
        <v>63.5</v>
      </c>
      <c r="N12" s="132">
        <f>RANK(M12,M$11:M$13,0)</f>
        <v>2</v>
      </c>
      <c r="O12" s="131">
        <v>187</v>
      </c>
      <c r="P12" s="168">
        <f>O12/3-IF($U12=1,0.5,IF($U12=2,1,0))</f>
        <v>62.333333333333336</v>
      </c>
      <c r="Q12" s="132">
        <f>RANK(P12,P$11:P$13,0)</f>
        <v>2</v>
      </c>
      <c r="R12" s="131">
        <v>181</v>
      </c>
      <c r="S12" s="168">
        <f>R12/3-IF($U12=1,0.5,IF($U12=2,1,0))</f>
        <v>60.333333333333336</v>
      </c>
      <c r="T12" s="132">
        <f>RANK(S12,S$11:S$13,0)</f>
        <v>3</v>
      </c>
      <c r="U12" s="132"/>
      <c r="V12" s="132"/>
      <c r="W12" s="131">
        <f>L12+O12+R12</f>
        <v>558.5</v>
      </c>
      <c r="X12" s="133"/>
      <c r="Y12" s="168">
        <f>ROUND(SUM(M12,P12,S12)/3,3)</f>
        <v>62.056</v>
      </c>
      <c r="Z12" s="134" t="s">
        <v>101</v>
      </c>
    </row>
    <row r="13" spans="1:26" s="135" customFormat="1" ht="43.5" customHeight="1">
      <c r="A13" s="129">
        <v>3</v>
      </c>
      <c r="B13" s="130"/>
      <c r="C13" s="105"/>
      <c r="D13" s="249" t="s">
        <v>254</v>
      </c>
      <c r="E13" s="156" t="s">
        <v>291</v>
      </c>
      <c r="F13" s="80">
        <v>2</v>
      </c>
      <c r="G13" s="208" t="s">
        <v>151</v>
      </c>
      <c r="H13" s="53" t="s">
        <v>152</v>
      </c>
      <c r="I13" s="209" t="s">
        <v>153</v>
      </c>
      <c r="J13" s="210" t="s">
        <v>154</v>
      </c>
      <c r="K13" s="193" t="s">
        <v>255</v>
      </c>
      <c r="L13" s="131">
        <v>182</v>
      </c>
      <c r="M13" s="168">
        <f>L13/3-IF($U13=1,0.5,IF($U13=2,1,0))</f>
        <v>60.666666666666664</v>
      </c>
      <c r="N13" s="132">
        <f>RANK(M13,M$11:M$13,0)</f>
        <v>3</v>
      </c>
      <c r="O13" s="131">
        <v>183</v>
      </c>
      <c r="P13" s="168">
        <f>O13/3-IF($U13=1,0.5,IF($U13=2,1,0))</f>
        <v>61</v>
      </c>
      <c r="Q13" s="132">
        <f>RANK(P13,P$11:P$13,0)</f>
        <v>3</v>
      </c>
      <c r="R13" s="131">
        <v>184</v>
      </c>
      <c r="S13" s="168">
        <f>R13/3-IF($U13=1,0.5,IF($U13=2,1,0))</f>
        <v>61.333333333333336</v>
      </c>
      <c r="T13" s="132">
        <f>RANK(S13,S$11:S$13,0)</f>
        <v>2</v>
      </c>
      <c r="U13" s="132"/>
      <c r="V13" s="132"/>
      <c r="W13" s="131">
        <f>L13+O13+R13</f>
        <v>549</v>
      </c>
      <c r="X13" s="133"/>
      <c r="Y13" s="168">
        <f>ROUND(SUM(M13,P13,S13)/3,3)</f>
        <v>61</v>
      </c>
      <c r="Z13" s="134" t="s">
        <v>101</v>
      </c>
    </row>
    <row r="14" spans="1:26" s="92" customFormat="1" ht="33.75" customHeight="1">
      <c r="A14" s="291" t="s">
        <v>282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</row>
    <row r="15" spans="1:26" s="135" customFormat="1" ht="43.5" customHeight="1">
      <c r="A15" s="129">
        <v>1</v>
      </c>
      <c r="B15" s="130"/>
      <c r="C15" s="105"/>
      <c r="D15" s="24" t="s">
        <v>129</v>
      </c>
      <c r="E15" s="25" t="s">
        <v>165</v>
      </c>
      <c r="F15" s="196" t="s">
        <v>22</v>
      </c>
      <c r="G15" s="128" t="s">
        <v>130</v>
      </c>
      <c r="H15" s="52" t="s">
        <v>131</v>
      </c>
      <c r="I15" s="204" t="s">
        <v>132</v>
      </c>
      <c r="J15" s="205" t="s">
        <v>132</v>
      </c>
      <c r="K15" s="206" t="s">
        <v>133</v>
      </c>
      <c r="L15" s="131">
        <v>213</v>
      </c>
      <c r="M15" s="168">
        <f>L15/3.3-IF($U15=1,0.5,IF($U15=2,1,0))</f>
        <v>64.54545454545455</v>
      </c>
      <c r="N15" s="132">
        <v>1</v>
      </c>
      <c r="O15" s="131">
        <v>208.5</v>
      </c>
      <c r="P15" s="168">
        <f>O15/3.3-IF($U15=1,0.5,IF($U15=2,1,0))</f>
        <v>63.18181818181819</v>
      </c>
      <c r="Q15" s="132">
        <v>1</v>
      </c>
      <c r="R15" s="131">
        <v>214.5</v>
      </c>
      <c r="S15" s="168">
        <f>R15/3.3-IF($U15=1,0.5,IF($U15=2,1,0))</f>
        <v>65</v>
      </c>
      <c r="T15" s="132">
        <v>1</v>
      </c>
      <c r="U15" s="132"/>
      <c r="V15" s="132"/>
      <c r="W15" s="131">
        <f>L15+O15+R15</f>
        <v>636</v>
      </c>
      <c r="X15" s="133"/>
      <c r="Y15" s="168">
        <f>ROUND(SUM(M15,P15,S15)/3,3)</f>
        <v>64.242</v>
      </c>
      <c r="Z15" s="134" t="s">
        <v>101</v>
      </c>
    </row>
    <row r="16" spans="1:26" s="92" customFormat="1" ht="33.75" customHeight="1">
      <c r="A16" s="291" t="s">
        <v>283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</row>
    <row r="17" spans="1:26" s="135" customFormat="1" ht="43.5" customHeight="1">
      <c r="A17" s="129">
        <v>1</v>
      </c>
      <c r="B17" s="130"/>
      <c r="C17" s="105"/>
      <c r="D17" s="207" t="s">
        <v>141</v>
      </c>
      <c r="E17" s="156" t="s">
        <v>142</v>
      </c>
      <c r="F17" s="62" t="s">
        <v>22</v>
      </c>
      <c r="G17" s="157" t="s">
        <v>143</v>
      </c>
      <c r="H17" s="52" t="s">
        <v>144</v>
      </c>
      <c r="I17" s="53" t="s">
        <v>145</v>
      </c>
      <c r="J17" s="62" t="s">
        <v>112</v>
      </c>
      <c r="K17" s="44" t="s">
        <v>146</v>
      </c>
      <c r="L17" s="131">
        <v>168.5</v>
      </c>
      <c r="M17" s="168">
        <f>L17/2.6-IF($U17=1,0.5,IF($U17=2,1.5,0))</f>
        <v>63.30769230769231</v>
      </c>
      <c r="N17" s="132">
        <v>1</v>
      </c>
      <c r="O17" s="131">
        <v>163</v>
      </c>
      <c r="P17" s="168">
        <f>O17/2.6-IF($U17=1,0.5,IF($U17=2,1.5,0))</f>
        <v>61.19230769230769</v>
      </c>
      <c r="Q17" s="132">
        <v>1</v>
      </c>
      <c r="R17" s="131">
        <v>159.5</v>
      </c>
      <c r="S17" s="168">
        <f>R17/2.6-IF($U17=1,0.5,IF($U17=2,1.5,0))</f>
        <v>59.84615384615385</v>
      </c>
      <c r="T17" s="132">
        <v>1</v>
      </c>
      <c r="U17" s="132">
        <v>2</v>
      </c>
      <c r="V17" s="132"/>
      <c r="W17" s="131">
        <f>L17+O17+R17</f>
        <v>491</v>
      </c>
      <c r="X17" s="133"/>
      <c r="Y17" s="168">
        <f>ROUND(SUM(M17,P17,S17)/3,3)</f>
        <v>61.449</v>
      </c>
      <c r="Z17" s="134" t="s">
        <v>101</v>
      </c>
    </row>
    <row r="18" spans="1:26" s="135" customFormat="1" ht="41.25" customHeight="1">
      <c r="A18" s="170"/>
      <c r="B18" s="171"/>
      <c r="C18" s="172"/>
      <c r="D18" s="116"/>
      <c r="E18" s="173"/>
      <c r="F18" s="174"/>
      <c r="G18" s="175"/>
      <c r="H18" s="176"/>
      <c r="I18" s="177"/>
      <c r="J18" s="178"/>
      <c r="K18" s="179"/>
      <c r="L18" s="180"/>
      <c r="M18" s="181"/>
      <c r="N18" s="182"/>
      <c r="O18" s="180"/>
      <c r="P18" s="181"/>
      <c r="Q18" s="182"/>
      <c r="R18" s="180"/>
      <c r="S18" s="181"/>
      <c r="T18" s="182"/>
      <c r="U18" s="182"/>
      <c r="V18" s="182"/>
      <c r="W18" s="180"/>
      <c r="X18" s="183"/>
      <c r="Y18" s="181"/>
      <c r="Z18" s="184"/>
    </row>
    <row r="19" spans="1:26" ht="26.25" customHeight="1">
      <c r="A19" s="40"/>
      <c r="B19" s="40"/>
      <c r="C19" s="40"/>
      <c r="D19" s="40" t="s">
        <v>15</v>
      </c>
      <c r="E19" s="40"/>
      <c r="F19" s="40"/>
      <c r="G19" s="40"/>
      <c r="H19" s="40"/>
      <c r="J19" s="40"/>
      <c r="K19" s="30" t="s">
        <v>123</v>
      </c>
      <c r="L19" s="42"/>
      <c r="M19" s="40"/>
      <c r="N19" s="40"/>
      <c r="O19" s="101"/>
      <c r="P19" s="102"/>
      <c r="Q19" s="40"/>
      <c r="R19" s="101"/>
      <c r="S19" s="102"/>
      <c r="T19" s="40"/>
      <c r="U19" s="40"/>
      <c r="V19" s="40"/>
      <c r="W19" s="40"/>
      <c r="X19" s="40"/>
      <c r="Y19" s="102"/>
      <c r="Z19" s="40"/>
    </row>
    <row r="20" spans="1:26" ht="17.25" customHeight="1">
      <c r="A20" s="40"/>
      <c r="B20" s="40"/>
      <c r="C20" s="40"/>
      <c r="D20" s="40"/>
      <c r="E20" s="40"/>
      <c r="F20" s="40"/>
      <c r="G20" s="40"/>
      <c r="H20" s="40"/>
      <c r="J20" s="40"/>
      <c r="K20" s="40"/>
      <c r="L20" s="42"/>
      <c r="M20" s="40"/>
      <c r="N20" s="40"/>
      <c r="O20" s="101"/>
      <c r="P20" s="102"/>
      <c r="Q20" s="40"/>
      <c r="R20" s="101"/>
      <c r="S20" s="102"/>
      <c r="T20" s="40"/>
      <c r="U20" s="40"/>
      <c r="V20" s="40"/>
      <c r="W20" s="40"/>
      <c r="X20" s="40"/>
      <c r="Y20" s="102"/>
      <c r="Z20" s="40"/>
    </row>
    <row r="21" spans="1:26" ht="27.75" customHeight="1">
      <c r="A21" s="40"/>
      <c r="B21" s="40"/>
      <c r="C21" s="40"/>
      <c r="D21" s="40" t="s">
        <v>16</v>
      </c>
      <c r="E21" s="40"/>
      <c r="F21" s="40"/>
      <c r="G21" s="40"/>
      <c r="H21" s="40"/>
      <c r="J21" s="40"/>
      <c r="K21" s="30" t="s">
        <v>85</v>
      </c>
      <c r="L21" s="42"/>
      <c r="M21" s="31"/>
      <c r="O21" s="101"/>
      <c r="P21" s="102"/>
      <c r="Q21" s="40"/>
      <c r="R21" s="101"/>
      <c r="S21" s="102"/>
      <c r="T21" s="40"/>
      <c r="U21" s="40"/>
      <c r="V21" s="40"/>
      <c r="W21" s="40"/>
      <c r="X21" s="40"/>
      <c r="Y21" s="102"/>
      <c r="Z21" s="40"/>
    </row>
  </sheetData>
  <sheetProtection/>
  <protectedRanges>
    <protectedRange sqref="K13 K15 K17" name="Диапазон1_3_1_1_3_11_1_1_3_1_1_2_1_3_3_1_1_2"/>
  </protectedRanges>
  <mergeCells count="27">
    <mergeCell ref="A1:Z1"/>
    <mergeCell ref="A2:Z2"/>
    <mergeCell ref="A3:Z3"/>
    <mergeCell ref="A5:Z5"/>
    <mergeCell ref="V7:Z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O8:Q8"/>
    <mergeCell ref="Z8:Z9"/>
    <mergeCell ref="A10:Z10"/>
    <mergeCell ref="A14:Z14"/>
    <mergeCell ref="A16:Z16"/>
    <mergeCell ref="R8:T8"/>
    <mergeCell ref="U8:U9"/>
    <mergeCell ref="V8:V9"/>
    <mergeCell ref="W8:W9"/>
    <mergeCell ref="X8:X9"/>
    <mergeCell ref="Y8:Y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75" zoomScaleSheetLayoutView="75" workbookViewId="0" topLeftCell="F2">
      <selection activeCell="K15" sqref="K15"/>
    </sheetView>
  </sheetViews>
  <sheetFormatPr defaultColWidth="9.140625" defaultRowHeight="12.75"/>
  <cols>
    <col min="1" max="1" width="6.8515625" style="31" customWidth="1"/>
    <col min="2" max="2" width="6.8515625" style="31" hidden="1" customWidth="1"/>
    <col min="3" max="3" width="7.28125" style="31" hidden="1" customWidth="1"/>
    <col min="4" max="4" width="16.8515625" style="31" customWidth="1"/>
    <col min="5" max="5" width="8.28125" style="31" customWidth="1"/>
    <col min="6" max="6" width="7.00390625" style="31" customWidth="1"/>
    <col min="7" max="7" width="26.00390625" style="31" customWidth="1"/>
    <col min="8" max="8" width="9.7109375" style="31" customWidth="1"/>
    <col min="9" max="9" width="13.140625" style="31" customWidth="1"/>
    <col min="10" max="10" width="12.7109375" style="31" hidden="1" customWidth="1"/>
    <col min="11" max="11" width="23.140625" style="31" customWidth="1"/>
    <col min="12" max="12" width="6.28125" style="103" customWidth="1"/>
    <col min="13" max="13" width="8.7109375" style="104" customWidth="1"/>
    <col min="14" max="14" width="5.7109375" style="31" customWidth="1"/>
    <col min="15" max="15" width="6.421875" style="103" customWidth="1"/>
    <col min="16" max="16" width="8.7109375" style="104" customWidth="1"/>
    <col min="17" max="17" width="3.7109375" style="31" customWidth="1"/>
    <col min="18" max="18" width="6.421875" style="103" customWidth="1"/>
    <col min="19" max="19" width="8.7109375" style="104" customWidth="1"/>
    <col min="20" max="20" width="3.7109375" style="31" customWidth="1"/>
    <col min="21" max="22" width="4.8515625" style="31" customWidth="1"/>
    <col min="23" max="23" width="6.28125" style="31" customWidth="1"/>
    <col min="24" max="24" width="6.7109375" style="31" hidden="1" customWidth="1"/>
    <col min="25" max="25" width="9.7109375" style="104" customWidth="1"/>
    <col min="26" max="26" width="7.28125" style="31" customWidth="1"/>
    <col min="27" max="27" width="0.42578125" style="31" customWidth="1"/>
    <col min="28" max="16384" width="9.140625" style="31" customWidth="1"/>
  </cols>
  <sheetData>
    <row r="1" spans="1:26" s="90" customFormat="1" ht="55.5" customHeight="1">
      <c r="A1" s="288" t="s">
        <v>122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26" s="92" customFormat="1" ht="15.75" customHeight="1">
      <c r="A2" s="290" t="s">
        <v>86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s="92" customFormat="1" ht="15.75" customHeight="1">
      <c r="A3" s="308" t="s">
        <v>204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</row>
    <row r="4" spans="1:26" s="92" customFormat="1" ht="15.75" customHeight="1">
      <c r="A4" s="291" t="s">
        <v>284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</row>
    <row r="5" spans="1:26" ht="18.75" customHeight="1">
      <c r="A5" s="292" t="s">
        <v>294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</row>
    <row r="6" spans="1:26" ht="18.7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s="96" customFormat="1" ht="15" customHeight="1">
      <c r="A7" s="20" t="s">
        <v>17</v>
      </c>
      <c r="B7" s="93"/>
      <c r="C7" s="94"/>
      <c r="D7" s="94"/>
      <c r="E7" s="94"/>
      <c r="F7" s="94"/>
      <c r="G7" s="94"/>
      <c r="H7" s="94"/>
      <c r="I7" s="95"/>
      <c r="J7" s="95"/>
      <c r="V7" s="293" t="s">
        <v>263</v>
      </c>
      <c r="W7" s="293"/>
      <c r="X7" s="293"/>
      <c r="Y7" s="293"/>
      <c r="Z7" s="293"/>
    </row>
    <row r="8" spans="1:26" s="97" customFormat="1" ht="19.5" customHeight="1">
      <c r="A8" s="309" t="s">
        <v>87</v>
      </c>
      <c r="B8" s="310" t="s">
        <v>3</v>
      </c>
      <c r="C8" s="311" t="s">
        <v>4</v>
      </c>
      <c r="D8" s="313" t="s">
        <v>88</v>
      </c>
      <c r="E8" s="313" t="s">
        <v>6</v>
      </c>
      <c r="F8" s="309" t="s">
        <v>7</v>
      </c>
      <c r="G8" s="313" t="s">
        <v>89</v>
      </c>
      <c r="H8" s="313" t="s">
        <v>6</v>
      </c>
      <c r="I8" s="313" t="s">
        <v>9</v>
      </c>
      <c r="J8" s="254"/>
      <c r="K8" s="313" t="s">
        <v>11</v>
      </c>
      <c r="L8" s="314" t="s">
        <v>90</v>
      </c>
      <c r="M8" s="314"/>
      <c r="N8" s="314"/>
      <c r="O8" s="314" t="s">
        <v>91</v>
      </c>
      <c r="P8" s="314"/>
      <c r="Q8" s="314"/>
      <c r="R8" s="314" t="s">
        <v>92</v>
      </c>
      <c r="S8" s="314"/>
      <c r="T8" s="314"/>
      <c r="U8" s="316" t="s">
        <v>93</v>
      </c>
      <c r="V8" s="311" t="s">
        <v>94</v>
      </c>
      <c r="W8" s="309" t="s">
        <v>95</v>
      </c>
      <c r="X8" s="310" t="s">
        <v>96</v>
      </c>
      <c r="Y8" s="315" t="s">
        <v>97</v>
      </c>
      <c r="Z8" s="315" t="s">
        <v>98</v>
      </c>
    </row>
    <row r="9" spans="1:26" s="97" customFormat="1" ht="39.75" customHeight="1">
      <c r="A9" s="309"/>
      <c r="B9" s="310"/>
      <c r="C9" s="312"/>
      <c r="D9" s="313"/>
      <c r="E9" s="313"/>
      <c r="F9" s="309"/>
      <c r="G9" s="313"/>
      <c r="H9" s="313"/>
      <c r="I9" s="313"/>
      <c r="J9" s="254"/>
      <c r="K9" s="313"/>
      <c r="L9" s="98" t="s">
        <v>99</v>
      </c>
      <c r="M9" s="99" t="s">
        <v>100</v>
      </c>
      <c r="N9" s="100" t="s">
        <v>87</v>
      </c>
      <c r="O9" s="98" t="s">
        <v>99</v>
      </c>
      <c r="P9" s="99" t="s">
        <v>100</v>
      </c>
      <c r="Q9" s="100" t="s">
        <v>87</v>
      </c>
      <c r="R9" s="98" t="s">
        <v>99</v>
      </c>
      <c r="S9" s="99" t="s">
        <v>100</v>
      </c>
      <c r="T9" s="100" t="s">
        <v>87</v>
      </c>
      <c r="U9" s="317"/>
      <c r="V9" s="312"/>
      <c r="W9" s="309"/>
      <c r="X9" s="310"/>
      <c r="Y9" s="315"/>
      <c r="Z9" s="315"/>
    </row>
    <row r="10" spans="1:26" s="135" customFormat="1" ht="43.5" customHeight="1">
      <c r="A10" s="129">
        <v>1</v>
      </c>
      <c r="B10" s="130"/>
      <c r="C10" s="167"/>
      <c r="D10" s="70" t="s">
        <v>208</v>
      </c>
      <c r="E10" s="45" t="s">
        <v>209</v>
      </c>
      <c r="F10" s="236">
        <v>3</v>
      </c>
      <c r="G10" s="128" t="s">
        <v>210</v>
      </c>
      <c r="H10" s="52" t="s">
        <v>211</v>
      </c>
      <c r="I10" s="50" t="s">
        <v>212</v>
      </c>
      <c r="J10" s="50" t="s">
        <v>19</v>
      </c>
      <c r="K10" s="55" t="s">
        <v>27</v>
      </c>
      <c r="L10" s="131">
        <v>240</v>
      </c>
      <c r="M10" s="168">
        <f>L10/3.4-IF($U10=1,0.5,IF($U10=2,1,0))</f>
        <v>70.58823529411765</v>
      </c>
      <c r="N10" s="132">
        <f>RANK(M10,M$10:M$13,0)</f>
        <v>1</v>
      </c>
      <c r="O10" s="131">
        <v>245.5</v>
      </c>
      <c r="P10" s="168">
        <f>O10/3.4-IF($U10=1,0.5,IF($U10=2,1,0))</f>
        <v>72.20588235294117</v>
      </c>
      <c r="Q10" s="132">
        <f>RANK(P10,P$10:P$13,0)</f>
        <v>2</v>
      </c>
      <c r="R10" s="131">
        <v>240</v>
      </c>
      <c r="S10" s="168">
        <f>R10/3.4-IF($U10=1,0.5,IF($U10=2,1,0))</f>
        <v>70.58823529411765</v>
      </c>
      <c r="T10" s="132">
        <f>RANK(S10,S$10:S$13,0)</f>
        <v>1</v>
      </c>
      <c r="U10" s="132"/>
      <c r="V10" s="132"/>
      <c r="W10" s="131">
        <f>L10+O10+R10</f>
        <v>725.5</v>
      </c>
      <c r="X10" s="133"/>
      <c r="Y10" s="168">
        <f>ROUND(SUM(M10,P10,S10)/3,3)</f>
        <v>71.127</v>
      </c>
      <c r="Z10" s="134" t="s">
        <v>101</v>
      </c>
    </row>
    <row r="11" spans="1:26" s="135" customFormat="1" ht="43.5" customHeight="1">
      <c r="A11" s="129">
        <v>2</v>
      </c>
      <c r="B11" s="130"/>
      <c r="C11" s="169"/>
      <c r="D11" s="24" t="s">
        <v>59</v>
      </c>
      <c r="E11" s="25" t="s">
        <v>60</v>
      </c>
      <c r="F11" s="29" t="s">
        <v>24</v>
      </c>
      <c r="G11" s="23" t="s">
        <v>61</v>
      </c>
      <c r="H11" s="52" t="s">
        <v>62</v>
      </c>
      <c r="I11" s="53" t="s">
        <v>63</v>
      </c>
      <c r="J11" s="83" t="s">
        <v>28</v>
      </c>
      <c r="K11" s="44" t="s">
        <v>20</v>
      </c>
      <c r="L11" s="131">
        <v>238</v>
      </c>
      <c r="M11" s="168">
        <f>L11/3.4-IF($U11=1,0.5,IF($U11=2,1,0))</f>
        <v>70</v>
      </c>
      <c r="N11" s="132">
        <f>RANK(M11,M$10:M$13,0)</f>
        <v>2</v>
      </c>
      <c r="O11" s="131">
        <v>246</v>
      </c>
      <c r="P11" s="168">
        <f>O11/3.4-IF($U11=1,0.5,IF($U11=2,1,0))</f>
        <v>72.3529411764706</v>
      </c>
      <c r="Q11" s="132">
        <f>RANK(P11,P$10:P$13,0)</f>
        <v>1</v>
      </c>
      <c r="R11" s="131">
        <v>235.5</v>
      </c>
      <c r="S11" s="168">
        <f>R11/3.4-IF($U11=1,0.5,IF($U11=2,1,0))</f>
        <v>69.26470588235294</v>
      </c>
      <c r="T11" s="132">
        <f>RANK(S11,S$10:S$13,0)</f>
        <v>2</v>
      </c>
      <c r="U11" s="132"/>
      <c r="V11" s="132"/>
      <c r="W11" s="131">
        <f>L11+O11+R11</f>
        <v>719.5</v>
      </c>
      <c r="X11" s="133"/>
      <c r="Y11" s="168">
        <f>ROUND(SUM(M11,P11,S11)/3,3)</f>
        <v>70.539</v>
      </c>
      <c r="Z11" s="134" t="s">
        <v>101</v>
      </c>
    </row>
    <row r="12" spans="1:26" s="135" customFormat="1" ht="43.5" customHeight="1">
      <c r="A12" s="129">
        <v>3</v>
      </c>
      <c r="B12" s="130"/>
      <c r="C12" s="167"/>
      <c r="D12" s="70" t="s">
        <v>205</v>
      </c>
      <c r="E12" s="25" t="s">
        <v>70</v>
      </c>
      <c r="F12" s="235" t="s">
        <v>24</v>
      </c>
      <c r="G12" s="77" t="s">
        <v>206</v>
      </c>
      <c r="H12" s="78" t="s">
        <v>207</v>
      </c>
      <c r="I12" s="65" t="s">
        <v>113</v>
      </c>
      <c r="J12" s="79" t="s">
        <v>21</v>
      </c>
      <c r="K12" s="67" t="s">
        <v>20</v>
      </c>
      <c r="L12" s="131">
        <v>236.5</v>
      </c>
      <c r="M12" s="168">
        <f>L12/3.4-IF($U12=1,0.5,IF($U12=2,1,0))</f>
        <v>69.55882352941177</v>
      </c>
      <c r="N12" s="132">
        <f>RANK(M12,M$10:M$13,0)</f>
        <v>3</v>
      </c>
      <c r="O12" s="131">
        <v>238</v>
      </c>
      <c r="P12" s="168">
        <f>O12/3.4-IF($U12=1,0.5,IF($U12=2,1,0))</f>
        <v>70</v>
      </c>
      <c r="Q12" s="132">
        <f>RANK(P12,P$10:P$13,0)</f>
        <v>3</v>
      </c>
      <c r="R12" s="131">
        <v>232</v>
      </c>
      <c r="S12" s="168">
        <f>R12/3.4-IF($U12=1,0.5,IF($U12=2,1,0))</f>
        <v>68.23529411764706</v>
      </c>
      <c r="T12" s="132">
        <f>RANK(S12,S$10:S$13,0)</f>
        <v>3</v>
      </c>
      <c r="U12" s="132"/>
      <c r="V12" s="132"/>
      <c r="W12" s="131">
        <f>L12+O12+R12</f>
        <v>706.5</v>
      </c>
      <c r="X12" s="133"/>
      <c r="Y12" s="168">
        <f>ROUND(SUM(M12,P12,S12)/3,3)</f>
        <v>69.265</v>
      </c>
      <c r="Z12" s="134" t="s">
        <v>101</v>
      </c>
    </row>
    <row r="13" spans="1:26" s="135" customFormat="1" ht="43.5" customHeight="1">
      <c r="A13" s="129">
        <v>4</v>
      </c>
      <c r="B13" s="130"/>
      <c r="C13" s="167"/>
      <c r="D13" s="237" t="s">
        <v>213</v>
      </c>
      <c r="E13" s="195" t="s">
        <v>214</v>
      </c>
      <c r="F13" s="238" t="s">
        <v>22</v>
      </c>
      <c r="G13" s="239" t="s">
        <v>215</v>
      </c>
      <c r="H13" s="21" t="s">
        <v>216</v>
      </c>
      <c r="I13" s="197" t="s">
        <v>217</v>
      </c>
      <c r="J13" s="198" t="s">
        <v>218</v>
      </c>
      <c r="K13" s="199" t="s">
        <v>219</v>
      </c>
      <c r="L13" s="131">
        <v>221.5</v>
      </c>
      <c r="M13" s="168">
        <f>L13/3.4-IF($U13=1,0.5,IF($U13=2,1,0))</f>
        <v>65.14705882352942</v>
      </c>
      <c r="N13" s="132">
        <f>RANK(M13,M$10:M$13,0)</f>
        <v>4</v>
      </c>
      <c r="O13" s="131">
        <v>227.5</v>
      </c>
      <c r="P13" s="168">
        <f>O13/3.4-IF($U13=1,0.5,IF($U13=2,1,0))</f>
        <v>66.91176470588235</v>
      </c>
      <c r="Q13" s="132">
        <f>RANK(P13,P$10:P$13,0)</f>
        <v>4</v>
      </c>
      <c r="R13" s="131">
        <v>225</v>
      </c>
      <c r="S13" s="168">
        <f>R13/3.4-IF($U13=1,0.5,IF($U13=2,1,0))</f>
        <v>66.17647058823529</v>
      </c>
      <c r="T13" s="132">
        <f>RANK(S13,S$10:S$13,0)</f>
        <v>4</v>
      </c>
      <c r="U13" s="132"/>
      <c r="V13" s="132"/>
      <c r="W13" s="131">
        <f>L13+O13+R13</f>
        <v>674</v>
      </c>
      <c r="X13" s="133"/>
      <c r="Y13" s="168">
        <f>ROUND(SUM(M13,P13,S13)/3,3)</f>
        <v>66.078</v>
      </c>
      <c r="Z13" s="134" t="s">
        <v>101</v>
      </c>
    </row>
    <row r="14" spans="1:26" ht="48" customHeight="1">
      <c r="A14" s="40"/>
      <c r="B14" s="40"/>
      <c r="C14" s="40"/>
      <c r="D14" s="40"/>
      <c r="E14" s="40"/>
      <c r="F14" s="40"/>
      <c r="G14" s="40"/>
      <c r="H14" s="40"/>
      <c r="J14" s="40"/>
      <c r="K14" s="30"/>
      <c r="L14" s="42"/>
      <c r="M14" s="40"/>
      <c r="N14" s="40"/>
      <c r="O14" s="101"/>
      <c r="P14" s="102"/>
      <c r="Q14" s="40"/>
      <c r="R14" s="101"/>
      <c r="S14" s="102"/>
      <c r="T14" s="40"/>
      <c r="U14" s="40"/>
      <c r="V14" s="40"/>
      <c r="W14" s="40"/>
      <c r="X14" s="40"/>
      <c r="Y14" s="102"/>
      <c r="Z14" s="40"/>
    </row>
    <row r="15" spans="1:26" ht="26.25" customHeight="1">
      <c r="A15" s="40"/>
      <c r="B15" s="40"/>
      <c r="C15" s="40"/>
      <c r="D15" s="40" t="s">
        <v>15</v>
      </c>
      <c r="E15" s="40"/>
      <c r="F15" s="40"/>
      <c r="G15" s="40"/>
      <c r="H15" s="40"/>
      <c r="J15" s="40"/>
      <c r="K15" s="30" t="s">
        <v>123</v>
      </c>
      <c r="L15" s="42"/>
      <c r="M15" s="40"/>
      <c r="N15" s="40"/>
      <c r="O15" s="101"/>
      <c r="P15" s="102"/>
      <c r="Q15" s="40"/>
      <c r="R15" s="101"/>
      <c r="S15" s="102"/>
      <c r="T15" s="40"/>
      <c r="U15" s="40"/>
      <c r="V15" s="40"/>
      <c r="W15" s="40"/>
      <c r="X15" s="40"/>
      <c r="Y15" s="102"/>
      <c r="Z15" s="40"/>
    </row>
    <row r="16" spans="1:26" ht="17.25" customHeight="1">
      <c r="A16" s="40"/>
      <c r="B16" s="40"/>
      <c r="C16" s="40"/>
      <c r="D16" s="40"/>
      <c r="E16" s="40"/>
      <c r="F16" s="40"/>
      <c r="G16" s="40"/>
      <c r="H16" s="40"/>
      <c r="J16" s="40"/>
      <c r="K16" s="40"/>
      <c r="L16" s="42"/>
      <c r="M16" s="40"/>
      <c r="N16" s="40"/>
      <c r="O16" s="101"/>
      <c r="P16" s="102"/>
      <c r="Q16" s="40"/>
      <c r="R16" s="101"/>
      <c r="S16" s="102"/>
      <c r="T16" s="40"/>
      <c r="U16" s="40"/>
      <c r="V16" s="40"/>
      <c r="W16" s="40"/>
      <c r="X16" s="40"/>
      <c r="Y16" s="102"/>
      <c r="Z16" s="40"/>
    </row>
    <row r="17" spans="1:26" ht="27.75" customHeight="1">
      <c r="A17" s="40"/>
      <c r="B17" s="40"/>
      <c r="C17" s="40"/>
      <c r="D17" s="40" t="s">
        <v>16</v>
      </c>
      <c r="E17" s="40"/>
      <c r="F17" s="40"/>
      <c r="G17" s="40"/>
      <c r="H17" s="40"/>
      <c r="J17" s="40"/>
      <c r="K17" s="30" t="s">
        <v>85</v>
      </c>
      <c r="L17" s="42"/>
      <c r="M17" s="31"/>
      <c r="O17" s="101"/>
      <c r="P17" s="102"/>
      <c r="Q17" s="40"/>
      <c r="R17" s="101"/>
      <c r="S17" s="102"/>
      <c r="T17" s="40"/>
      <c r="U17" s="40"/>
      <c r="V17" s="40"/>
      <c r="W17" s="40"/>
      <c r="X17" s="40"/>
      <c r="Y17" s="102"/>
      <c r="Z17" s="40"/>
    </row>
  </sheetData>
  <sheetProtection/>
  <mergeCells count="25">
    <mergeCell ref="A1:Z1"/>
    <mergeCell ref="A2:Z2"/>
    <mergeCell ref="A3:Z3"/>
    <mergeCell ref="A4:Z4"/>
    <mergeCell ref="A5:Z5"/>
    <mergeCell ref="V7:Z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O8:Q8"/>
    <mergeCell ref="Z8:Z9"/>
    <mergeCell ref="R8:T8"/>
    <mergeCell ref="U8:U9"/>
    <mergeCell ref="V8:V9"/>
    <mergeCell ref="W8:W9"/>
    <mergeCell ref="X8:X9"/>
    <mergeCell ref="Y8:Y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75" zoomScaleSheetLayoutView="75" workbookViewId="0" topLeftCell="A1">
      <selection activeCell="A11" sqref="A11:Z11"/>
    </sheetView>
  </sheetViews>
  <sheetFormatPr defaultColWidth="9.140625" defaultRowHeight="12.75"/>
  <cols>
    <col min="1" max="1" width="6.8515625" style="31" customWidth="1"/>
    <col min="2" max="2" width="6.8515625" style="31" hidden="1" customWidth="1"/>
    <col min="3" max="3" width="7.28125" style="31" hidden="1" customWidth="1"/>
    <col min="4" max="4" width="16.8515625" style="31" customWidth="1"/>
    <col min="5" max="5" width="8.28125" style="31" customWidth="1"/>
    <col min="6" max="6" width="7.00390625" style="31" customWidth="1"/>
    <col min="7" max="7" width="26.00390625" style="31" customWidth="1"/>
    <col min="8" max="8" width="9.7109375" style="31" customWidth="1"/>
    <col min="9" max="9" width="15.140625" style="31" customWidth="1"/>
    <col min="10" max="10" width="12.7109375" style="31" hidden="1" customWidth="1"/>
    <col min="11" max="11" width="23.140625" style="31" customWidth="1"/>
    <col min="12" max="12" width="6.28125" style="103" customWidth="1"/>
    <col min="13" max="13" width="8.7109375" style="104" customWidth="1"/>
    <col min="14" max="14" width="5.7109375" style="31" customWidth="1"/>
    <col min="15" max="15" width="6.421875" style="103" customWidth="1"/>
    <col min="16" max="16" width="8.7109375" style="104" customWidth="1"/>
    <col min="17" max="17" width="3.7109375" style="31" customWidth="1"/>
    <col min="18" max="18" width="6.421875" style="103" customWidth="1"/>
    <col min="19" max="19" width="8.7109375" style="104" customWidth="1"/>
    <col min="20" max="20" width="3.7109375" style="31" customWidth="1"/>
    <col min="21" max="22" width="4.8515625" style="31" customWidth="1"/>
    <col min="23" max="23" width="6.28125" style="31" customWidth="1"/>
    <col min="24" max="24" width="6.7109375" style="31" hidden="1" customWidth="1"/>
    <col min="25" max="25" width="9.7109375" style="104" customWidth="1"/>
    <col min="26" max="26" width="7.28125" style="31" customWidth="1"/>
    <col min="27" max="27" width="0.42578125" style="31" customWidth="1"/>
    <col min="28" max="16384" width="9.140625" style="31" customWidth="1"/>
  </cols>
  <sheetData>
    <row r="1" spans="1:26" s="90" customFormat="1" ht="55.5" customHeight="1">
      <c r="A1" s="288" t="s">
        <v>122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26" s="92" customFormat="1" ht="15.75" customHeight="1">
      <c r="A2" s="290" t="s">
        <v>86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s="92" customFormat="1" ht="15.75" customHeight="1">
      <c r="A3" s="308" t="s">
        <v>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</row>
    <row r="4" spans="1:26" ht="18.7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ht="18.7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26" s="96" customFormat="1" ht="15" customHeight="1">
      <c r="A6" s="20" t="s">
        <v>17</v>
      </c>
      <c r="B6" s="93"/>
      <c r="C6" s="94"/>
      <c r="D6" s="94"/>
      <c r="E6" s="94"/>
      <c r="F6" s="94"/>
      <c r="G6" s="94"/>
      <c r="H6" s="94"/>
      <c r="I6" s="95"/>
      <c r="J6" s="95"/>
      <c r="V6" s="293" t="s">
        <v>263</v>
      </c>
      <c r="W6" s="293"/>
      <c r="X6" s="293"/>
      <c r="Y6" s="293"/>
      <c r="Z6" s="293"/>
    </row>
    <row r="7" spans="1:26" s="97" customFormat="1" ht="19.5" customHeight="1">
      <c r="A7" s="309" t="s">
        <v>87</v>
      </c>
      <c r="B7" s="310" t="s">
        <v>3</v>
      </c>
      <c r="C7" s="311" t="s">
        <v>4</v>
      </c>
      <c r="D7" s="313" t="s">
        <v>88</v>
      </c>
      <c r="E7" s="313" t="s">
        <v>6</v>
      </c>
      <c r="F7" s="309" t="s">
        <v>7</v>
      </c>
      <c r="G7" s="313" t="s">
        <v>89</v>
      </c>
      <c r="H7" s="313" t="s">
        <v>6</v>
      </c>
      <c r="I7" s="313" t="s">
        <v>9</v>
      </c>
      <c r="J7" s="106"/>
      <c r="K7" s="313" t="s">
        <v>11</v>
      </c>
      <c r="L7" s="314" t="s">
        <v>90</v>
      </c>
      <c r="M7" s="314"/>
      <c r="N7" s="314"/>
      <c r="O7" s="314" t="s">
        <v>91</v>
      </c>
      <c r="P7" s="314"/>
      <c r="Q7" s="314"/>
      <c r="R7" s="314" t="s">
        <v>92</v>
      </c>
      <c r="S7" s="314"/>
      <c r="T7" s="314"/>
      <c r="U7" s="316" t="s">
        <v>93</v>
      </c>
      <c r="V7" s="311" t="s">
        <v>94</v>
      </c>
      <c r="W7" s="309" t="s">
        <v>95</v>
      </c>
      <c r="X7" s="310" t="s">
        <v>96</v>
      </c>
      <c r="Y7" s="315" t="s">
        <v>97</v>
      </c>
      <c r="Z7" s="315" t="s">
        <v>98</v>
      </c>
    </row>
    <row r="8" spans="1:26" s="97" customFormat="1" ht="39.75" customHeight="1">
      <c r="A8" s="309"/>
      <c r="B8" s="310"/>
      <c r="C8" s="312"/>
      <c r="D8" s="313"/>
      <c r="E8" s="313"/>
      <c r="F8" s="309"/>
      <c r="G8" s="313"/>
      <c r="H8" s="313"/>
      <c r="I8" s="313"/>
      <c r="J8" s="106"/>
      <c r="K8" s="313"/>
      <c r="L8" s="98" t="s">
        <v>99</v>
      </c>
      <c r="M8" s="99" t="s">
        <v>100</v>
      </c>
      <c r="N8" s="100" t="s">
        <v>87</v>
      </c>
      <c r="O8" s="98" t="s">
        <v>99</v>
      </c>
      <c r="P8" s="99" t="s">
        <v>100</v>
      </c>
      <c r="Q8" s="100" t="s">
        <v>87</v>
      </c>
      <c r="R8" s="98" t="s">
        <v>99</v>
      </c>
      <c r="S8" s="99" t="s">
        <v>100</v>
      </c>
      <c r="T8" s="100" t="s">
        <v>87</v>
      </c>
      <c r="U8" s="317"/>
      <c r="V8" s="312"/>
      <c r="W8" s="309"/>
      <c r="X8" s="310"/>
      <c r="Y8" s="315"/>
      <c r="Z8" s="315"/>
    </row>
    <row r="9" spans="1:26" s="92" customFormat="1" ht="37.5" customHeight="1">
      <c r="A9" s="291" t="s">
        <v>120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</row>
    <row r="10" spans="1:26" s="97" customFormat="1" ht="39.75" customHeight="1">
      <c r="A10" s="332" t="s">
        <v>115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</row>
    <row r="11" spans="1:26" ht="18.75" customHeight="1">
      <c r="A11" s="292" t="s">
        <v>299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</row>
    <row r="12" spans="1:26" s="135" customFormat="1" ht="43.5" customHeight="1">
      <c r="A12" s="129">
        <v>1</v>
      </c>
      <c r="B12" s="130"/>
      <c r="C12" s="105"/>
      <c r="D12" s="24" t="s">
        <v>67</v>
      </c>
      <c r="E12" s="25" t="s">
        <v>68</v>
      </c>
      <c r="F12" s="29" t="s">
        <v>24</v>
      </c>
      <c r="G12" s="212" t="s">
        <v>156</v>
      </c>
      <c r="H12" s="53" t="s">
        <v>69</v>
      </c>
      <c r="I12" s="75" t="s">
        <v>21</v>
      </c>
      <c r="J12" s="60" t="s">
        <v>21</v>
      </c>
      <c r="K12" s="213" t="s">
        <v>20</v>
      </c>
      <c r="L12" s="131">
        <v>228.5</v>
      </c>
      <c r="M12" s="168">
        <f>L12/3.4-IF($U12=1,0.5,IF($U12=2,1,0))</f>
        <v>67.20588235294117</v>
      </c>
      <c r="N12" s="132">
        <f>RANK(M12,M$12:M$12,0)</f>
        <v>1</v>
      </c>
      <c r="O12" s="131">
        <v>220.5</v>
      </c>
      <c r="P12" s="168">
        <f>O12/3.4-IF($U12=1,0.5,IF($U12=2,1,0))</f>
        <v>64.8529411764706</v>
      </c>
      <c r="Q12" s="132">
        <f>RANK(P12,P$12:P$12,0)</f>
        <v>1</v>
      </c>
      <c r="R12" s="131">
        <v>226</v>
      </c>
      <c r="S12" s="168">
        <f>R12/3.4-IF($U12=1,0.5,IF($U12=2,1,0))</f>
        <v>66.47058823529412</v>
      </c>
      <c r="T12" s="132">
        <f>RANK(S12,S$12:S$12,0)</f>
        <v>1</v>
      </c>
      <c r="U12" s="132"/>
      <c r="V12" s="132"/>
      <c r="W12" s="131">
        <f>L12+O12+R12</f>
        <v>675</v>
      </c>
      <c r="X12" s="133"/>
      <c r="Y12" s="168">
        <f>ROUND(SUM(M12,P12,S12)/3,3)</f>
        <v>66.176</v>
      </c>
      <c r="Z12" s="134" t="s">
        <v>101</v>
      </c>
    </row>
    <row r="13" spans="1:26" s="92" customFormat="1" ht="37.5" customHeight="1">
      <c r="A13" s="291" t="s">
        <v>285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</row>
    <row r="14" spans="1:26" s="97" customFormat="1" ht="39.75" customHeight="1">
      <c r="A14" s="332" t="s">
        <v>286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</row>
    <row r="15" spans="1:26" ht="18.75" customHeight="1">
      <c r="A15" s="292" t="s">
        <v>298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</row>
    <row r="16" spans="1:26" s="97" customFormat="1" ht="39.75" customHeight="1">
      <c r="A16" s="129">
        <v>1</v>
      </c>
      <c r="B16" s="130"/>
      <c r="C16" s="201"/>
      <c r="D16" s="24" t="s">
        <v>157</v>
      </c>
      <c r="E16" s="25" t="s">
        <v>158</v>
      </c>
      <c r="F16" s="214" t="s">
        <v>24</v>
      </c>
      <c r="G16" s="23" t="s">
        <v>159</v>
      </c>
      <c r="H16" s="53" t="s">
        <v>160</v>
      </c>
      <c r="I16" s="68" t="s">
        <v>161</v>
      </c>
      <c r="J16" s="68" t="s">
        <v>162</v>
      </c>
      <c r="K16" s="211" t="s">
        <v>73</v>
      </c>
      <c r="L16" s="131">
        <v>213</v>
      </c>
      <c r="M16" s="168">
        <f>L16/3.4-IF($U16=1,0.5,IF($U16=2,1,0))</f>
        <v>62.64705882352941</v>
      </c>
      <c r="N16" s="132">
        <v>1</v>
      </c>
      <c r="O16" s="131">
        <v>224</v>
      </c>
      <c r="P16" s="168">
        <f>O16/3.4-IF($U16=1,0.5,IF($U16=2,1,0))</f>
        <v>65.88235294117648</v>
      </c>
      <c r="Q16" s="132">
        <v>1</v>
      </c>
      <c r="R16" s="131">
        <v>219.5</v>
      </c>
      <c r="S16" s="168">
        <f>R16/3.4-IF($U16=1,0.5,IF($U16=2,1,0))</f>
        <v>64.55882352941177</v>
      </c>
      <c r="T16" s="132">
        <v>1</v>
      </c>
      <c r="U16" s="132"/>
      <c r="V16" s="132"/>
      <c r="W16" s="131">
        <f>L16+O16+R16</f>
        <v>656.5</v>
      </c>
      <c r="X16" s="133"/>
      <c r="Y16" s="168">
        <f>ROUND(SUM(M16,P16,S16)/3,3)</f>
        <v>64.363</v>
      </c>
      <c r="Z16" s="134" t="s">
        <v>101</v>
      </c>
    </row>
    <row r="17" spans="1:26" s="135" customFormat="1" ht="41.25" customHeight="1">
      <c r="A17" s="170"/>
      <c r="B17" s="171"/>
      <c r="C17" s="172"/>
      <c r="D17" s="116"/>
      <c r="E17" s="173"/>
      <c r="F17" s="174"/>
      <c r="G17" s="175"/>
      <c r="H17" s="176"/>
      <c r="I17" s="177"/>
      <c r="J17" s="178"/>
      <c r="K17" s="179"/>
      <c r="L17" s="180"/>
      <c r="M17" s="181"/>
      <c r="N17" s="182"/>
      <c r="O17" s="180"/>
      <c r="P17" s="181"/>
      <c r="Q17" s="182"/>
      <c r="R17" s="180"/>
      <c r="S17" s="181"/>
      <c r="T17" s="182"/>
      <c r="U17" s="182"/>
      <c r="V17" s="182"/>
      <c r="W17" s="180"/>
      <c r="X17" s="183"/>
      <c r="Y17" s="181"/>
      <c r="Z17" s="184"/>
    </row>
    <row r="18" spans="1:26" ht="26.25" customHeight="1">
      <c r="A18" s="40"/>
      <c r="B18" s="40"/>
      <c r="C18" s="40"/>
      <c r="D18" s="40" t="s">
        <v>15</v>
      </c>
      <c r="E18" s="40"/>
      <c r="F18" s="40"/>
      <c r="G18" s="40"/>
      <c r="H18" s="40"/>
      <c r="J18" s="40"/>
      <c r="K18" s="30" t="s">
        <v>123</v>
      </c>
      <c r="L18" s="42"/>
      <c r="M18" s="40"/>
      <c r="N18" s="40"/>
      <c r="O18" s="101"/>
      <c r="P18" s="102"/>
      <c r="Q18" s="40"/>
      <c r="R18" s="101"/>
      <c r="S18" s="102"/>
      <c r="T18" s="40"/>
      <c r="U18" s="40"/>
      <c r="V18" s="40"/>
      <c r="W18" s="40"/>
      <c r="X18" s="40"/>
      <c r="Y18" s="102"/>
      <c r="Z18" s="40"/>
    </row>
    <row r="19" spans="1:26" ht="26.25" customHeight="1">
      <c r="A19" s="40"/>
      <c r="B19" s="40"/>
      <c r="C19" s="40"/>
      <c r="D19" s="40"/>
      <c r="E19" s="40"/>
      <c r="F19" s="40"/>
      <c r="G19" s="40"/>
      <c r="H19" s="40"/>
      <c r="J19" s="40"/>
      <c r="K19" s="30"/>
      <c r="L19" s="42"/>
      <c r="M19" s="40"/>
      <c r="N19" s="40"/>
      <c r="O19" s="101"/>
      <c r="P19" s="102"/>
      <c r="Q19" s="40"/>
      <c r="R19" s="101"/>
      <c r="S19" s="102"/>
      <c r="T19" s="40"/>
      <c r="U19" s="40"/>
      <c r="V19" s="40"/>
      <c r="W19" s="40"/>
      <c r="X19" s="40"/>
      <c r="Y19" s="102"/>
      <c r="Z19" s="40"/>
    </row>
    <row r="20" spans="1:26" ht="27.75" customHeight="1">
      <c r="A20" s="40"/>
      <c r="B20" s="40"/>
      <c r="C20" s="40"/>
      <c r="D20" s="40" t="s">
        <v>16</v>
      </c>
      <c r="E20" s="40"/>
      <c r="F20" s="40"/>
      <c r="G20" s="40"/>
      <c r="H20" s="40"/>
      <c r="J20" s="40"/>
      <c r="K20" s="30" t="s">
        <v>85</v>
      </c>
      <c r="L20" s="42"/>
      <c r="M20" s="31"/>
      <c r="O20" s="101"/>
      <c r="P20" s="102"/>
      <c r="Q20" s="40"/>
      <c r="R20" s="101"/>
      <c r="S20" s="102"/>
      <c r="T20" s="40"/>
      <c r="U20" s="40"/>
      <c r="V20" s="40"/>
      <c r="W20" s="40"/>
      <c r="X20" s="40"/>
      <c r="Y20" s="102"/>
      <c r="Z20" s="40"/>
    </row>
  </sheetData>
  <sheetProtection/>
  <mergeCells count="29">
    <mergeCell ref="A10:Z10"/>
    <mergeCell ref="R7:T7"/>
    <mergeCell ref="U7:U8"/>
    <mergeCell ref="V7:V8"/>
    <mergeCell ref="W7:W8"/>
    <mergeCell ref="X7:X8"/>
    <mergeCell ref="Y7:Y8"/>
    <mergeCell ref="G7:G8"/>
    <mergeCell ref="H7:H8"/>
    <mergeCell ref="A15:Z15"/>
    <mergeCell ref="V6:Z6"/>
    <mergeCell ref="I7:I8"/>
    <mergeCell ref="K7:K8"/>
    <mergeCell ref="L7:N7"/>
    <mergeCell ref="O7:Q7"/>
    <mergeCell ref="A7:A8"/>
    <mergeCell ref="B7:B8"/>
    <mergeCell ref="C7:C8"/>
    <mergeCell ref="D7:D8"/>
    <mergeCell ref="A9:Z9"/>
    <mergeCell ref="A13:Z13"/>
    <mergeCell ref="A14:Z14"/>
    <mergeCell ref="A11:Z11"/>
    <mergeCell ref="A1:Z1"/>
    <mergeCell ref="A2:Z2"/>
    <mergeCell ref="A3:Z3"/>
    <mergeCell ref="E7:E8"/>
    <mergeCell ref="F7:F8"/>
    <mergeCell ref="Z7:Z8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view="pageBreakPreview" zoomScale="65" zoomScaleSheetLayoutView="65" zoomScalePageLayoutView="0" workbookViewId="0" topLeftCell="A2">
      <selection activeCell="M11" sqref="M11"/>
    </sheetView>
  </sheetViews>
  <sheetFormatPr defaultColWidth="9.140625" defaultRowHeight="12.75"/>
  <cols>
    <col min="1" max="1" width="4.421875" style="259" customWidth="1"/>
    <col min="2" max="2" width="4.7109375" style="259" hidden="1" customWidth="1"/>
    <col min="3" max="3" width="5.57421875" style="259" hidden="1" customWidth="1"/>
    <col min="4" max="4" width="16.7109375" style="259" customWidth="1"/>
    <col min="5" max="5" width="8.00390625" style="259" customWidth="1"/>
    <col min="6" max="6" width="5.7109375" style="259" customWidth="1"/>
    <col min="7" max="7" width="33.421875" style="259" customWidth="1"/>
    <col min="8" max="8" width="8.28125" style="259" customWidth="1"/>
    <col min="9" max="9" width="13.7109375" style="259" customWidth="1"/>
    <col min="10" max="10" width="12.7109375" style="259" hidden="1" customWidth="1"/>
    <col min="11" max="11" width="21.57421875" style="259" customWidth="1"/>
    <col min="12" max="12" width="12.7109375" style="273" customWidth="1"/>
    <col min="13" max="13" width="13.8515625" style="274" customWidth="1"/>
    <col min="14" max="14" width="12.28125" style="259" customWidth="1"/>
    <col min="15" max="16384" width="9.140625" style="259" customWidth="1"/>
  </cols>
  <sheetData>
    <row r="1" spans="1:13" s="258" customFormat="1" ht="7.5" customHeight="1" hidden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6"/>
      <c r="M1" s="257"/>
    </row>
    <row r="2" spans="1:14" ht="61.5" customHeight="1">
      <c r="A2" s="335" t="s">
        <v>269</v>
      </c>
      <c r="B2" s="335"/>
      <c r="C2" s="335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s="260" customFormat="1" ht="15.75" customHeight="1">
      <c r="A3" s="337" t="s">
        <v>270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s="261" customFormat="1" ht="15.75" customHeight="1">
      <c r="A4" s="338" t="s">
        <v>86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s="262" customFormat="1" ht="48" customHeight="1">
      <c r="A5" s="339" t="s">
        <v>271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</row>
    <row r="6" spans="1:14" s="135" customFormat="1" ht="15" customHeight="1">
      <c r="A6" s="263" t="s">
        <v>17</v>
      </c>
      <c r="B6" s="264"/>
      <c r="C6" s="264"/>
      <c r="D6" s="265"/>
      <c r="E6" s="265"/>
      <c r="F6" s="265"/>
      <c r="G6" s="265"/>
      <c r="H6" s="265"/>
      <c r="I6" s="266"/>
      <c r="J6" s="266"/>
      <c r="K6" s="264"/>
      <c r="L6" s="267"/>
      <c r="N6" s="268" t="s">
        <v>268</v>
      </c>
    </row>
    <row r="7" spans="1:16" s="269" customFormat="1" ht="15" customHeight="1">
      <c r="A7" s="294" t="s">
        <v>87</v>
      </c>
      <c r="B7" s="295" t="s">
        <v>3</v>
      </c>
      <c r="C7" s="295" t="s">
        <v>4</v>
      </c>
      <c r="D7" s="298" t="s">
        <v>88</v>
      </c>
      <c r="E7" s="298" t="s">
        <v>6</v>
      </c>
      <c r="F7" s="294" t="s">
        <v>7</v>
      </c>
      <c r="G7" s="298" t="s">
        <v>89</v>
      </c>
      <c r="H7" s="298" t="s">
        <v>6</v>
      </c>
      <c r="I7" s="298" t="s">
        <v>9</v>
      </c>
      <c r="J7" s="252"/>
      <c r="K7" s="298" t="s">
        <v>11</v>
      </c>
      <c r="L7" s="333" t="s">
        <v>272</v>
      </c>
      <c r="M7" s="333" t="s">
        <v>273</v>
      </c>
      <c r="N7" s="333" t="s">
        <v>265</v>
      </c>
      <c r="P7" s="284"/>
    </row>
    <row r="8" spans="1:14" s="118" customFormat="1" ht="33" customHeight="1">
      <c r="A8" s="294"/>
      <c r="B8" s="295"/>
      <c r="C8" s="295"/>
      <c r="D8" s="298"/>
      <c r="E8" s="298"/>
      <c r="F8" s="294"/>
      <c r="G8" s="298"/>
      <c r="H8" s="298"/>
      <c r="I8" s="298"/>
      <c r="J8" s="252"/>
      <c r="K8" s="298"/>
      <c r="L8" s="334"/>
      <c r="M8" s="334"/>
      <c r="N8" s="334"/>
    </row>
    <row r="9" spans="1:32" s="118" customFormat="1" ht="45.75" customHeight="1">
      <c r="A9" s="270">
        <v>1</v>
      </c>
      <c r="B9" s="271"/>
      <c r="C9" s="272"/>
      <c r="D9" s="241" t="s">
        <v>29</v>
      </c>
      <c r="E9" s="242" t="s">
        <v>30</v>
      </c>
      <c r="F9" s="196">
        <v>2</v>
      </c>
      <c r="G9" s="128" t="s">
        <v>196</v>
      </c>
      <c r="H9" s="217" t="s">
        <v>25</v>
      </c>
      <c r="I9" s="218" t="s">
        <v>21</v>
      </c>
      <c r="J9" s="50" t="s">
        <v>26</v>
      </c>
      <c r="K9" s="51" t="s">
        <v>20</v>
      </c>
      <c r="L9" s="283">
        <v>69.848</v>
      </c>
      <c r="M9" s="168">
        <v>70.769</v>
      </c>
      <c r="N9" s="168">
        <f>L9+M9</f>
        <v>140.61700000000002</v>
      </c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</row>
    <row r="10" spans="1:32" s="118" customFormat="1" ht="45.75" customHeight="1">
      <c r="A10" s="270">
        <v>2</v>
      </c>
      <c r="B10" s="271"/>
      <c r="C10" s="272"/>
      <c r="D10" s="70" t="s">
        <v>48</v>
      </c>
      <c r="E10" s="21" t="s">
        <v>49</v>
      </c>
      <c r="F10" s="196" t="s">
        <v>18</v>
      </c>
      <c r="G10" s="128" t="s">
        <v>202</v>
      </c>
      <c r="H10" s="52" t="s">
        <v>50</v>
      </c>
      <c r="I10" s="220" t="s">
        <v>51</v>
      </c>
      <c r="J10" s="221" t="s">
        <v>28</v>
      </c>
      <c r="K10" s="199" t="s">
        <v>17</v>
      </c>
      <c r="L10" s="283">
        <v>65.303</v>
      </c>
      <c r="M10" s="168">
        <v>67.564</v>
      </c>
      <c r="N10" s="168">
        <f>L10+M10</f>
        <v>132.867</v>
      </c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</row>
    <row r="11" ht="45.75" customHeight="1"/>
    <row r="12" spans="4:15" ht="39" customHeight="1">
      <c r="D12" s="115" t="s">
        <v>15</v>
      </c>
      <c r="E12" s="115"/>
      <c r="F12" s="115"/>
      <c r="G12" s="115"/>
      <c r="H12" s="275"/>
      <c r="I12" s="276"/>
      <c r="J12" s="275"/>
      <c r="K12" s="275" t="s">
        <v>267</v>
      </c>
      <c r="L12" s="274"/>
      <c r="M12" s="259"/>
      <c r="N12" s="273"/>
      <c r="O12" s="274"/>
    </row>
    <row r="13" spans="4:15" ht="55.5" customHeight="1">
      <c r="D13" s="115" t="s">
        <v>16</v>
      </c>
      <c r="E13" s="115"/>
      <c r="F13" s="115"/>
      <c r="G13" s="115"/>
      <c r="H13" s="275"/>
      <c r="I13" s="276"/>
      <c r="J13" s="277"/>
      <c r="K13" s="275" t="s">
        <v>266</v>
      </c>
      <c r="L13" s="274"/>
      <c r="M13" s="259"/>
      <c r="N13" s="273"/>
      <c r="O13" s="274"/>
    </row>
  </sheetData>
  <sheetProtection/>
  <mergeCells count="17">
    <mergeCell ref="A2:N2"/>
    <mergeCell ref="A3:N3"/>
    <mergeCell ref="A4:N4"/>
    <mergeCell ref="A5:N5"/>
    <mergeCell ref="A7:A8"/>
    <mergeCell ref="B7:B8"/>
    <mergeCell ref="C7:C8"/>
    <mergeCell ref="D7:D8"/>
    <mergeCell ref="E7:E8"/>
    <mergeCell ref="F7:F8"/>
    <mergeCell ref="N7:N8"/>
    <mergeCell ref="G7:G8"/>
    <mergeCell ref="H7:H8"/>
    <mergeCell ref="I7:I8"/>
    <mergeCell ref="K7:K8"/>
    <mergeCell ref="L7:L8"/>
    <mergeCell ref="M7:M8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view="pageBreakPreview" zoomScale="65" zoomScaleSheetLayoutView="65" zoomScalePageLayoutView="0" workbookViewId="0" topLeftCell="A2">
      <selection activeCell="L9" sqref="L9"/>
    </sheetView>
  </sheetViews>
  <sheetFormatPr defaultColWidth="9.140625" defaultRowHeight="12.75"/>
  <cols>
    <col min="1" max="1" width="4.421875" style="259" customWidth="1"/>
    <col min="2" max="2" width="4.7109375" style="259" hidden="1" customWidth="1"/>
    <col min="3" max="3" width="5.57421875" style="259" hidden="1" customWidth="1"/>
    <col min="4" max="4" width="16.7109375" style="259" customWidth="1"/>
    <col min="5" max="5" width="8.00390625" style="259" customWidth="1"/>
    <col min="6" max="6" width="5.7109375" style="259" customWidth="1"/>
    <col min="7" max="7" width="33.421875" style="259" customWidth="1"/>
    <col min="8" max="8" width="8.28125" style="259" customWidth="1"/>
    <col min="9" max="9" width="16.140625" style="259" customWidth="1"/>
    <col min="10" max="10" width="12.7109375" style="259" hidden="1" customWidth="1"/>
    <col min="11" max="11" width="21.57421875" style="259" customWidth="1"/>
    <col min="12" max="12" width="12.7109375" style="273" customWidth="1"/>
    <col min="13" max="13" width="13.8515625" style="274" customWidth="1"/>
    <col min="14" max="14" width="12.28125" style="259" customWidth="1"/>
    <col min="15" max="16384" width="9.140625" style="259" customWidth="1"/>
  </cols>
  <sheetData>
    <row r="1" spans="1:13" s="258" customFormat="1" ht="7.5" customHeight="1" hidden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6"/>
      <c r="M1" s="257"/>
    </row>
    <row r="2" spans="1:14" ht="67.5" customHeight="1">
      <c r="A2" s="335" t="s">
        <v>269</v>
      </c>
      <c r="B2" s="335"/>
      <c r="C2" s="335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s="260" customFormat="1" ht="15.75" customHeight="1">
      <c r="A3" s="337" t="s">
        <v>0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s="261" customFormat="1" ht="15.75" customHeight="1">
      <c r="A4" s="338" t="s">
        <v>86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s="262" customFormat="1" ht="48" customHeight="1">
      <c r="A5" s="339" t="s">
        <v>276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</row>
    <row r="6" spans="1:14" s="135" customFormat="1" ht="15" customHeight="1">
      <c r="A6" s="263" t="s">
        <v>17</v>
      </c>
      <c r="B6" s="264"/>
      <c r="C6" s="264"/>
      <c r="D6" s="265"/>
      <c r="E6" s="265"/>
      <c r="F6" s="265"/>
      <c r="G6" s="265"/>
      <c r="H6" s="265"/>
      <c r="I6" s="266"/>
      <c r="J6" s="266"/>
      <c r="K6" s="264"/>
      <c r="L6" s="267"/>
      <c r="N6" s="268" t="s">
        <v>268</v>
      </c>
    </row>
    <row r="7" spans="1:14" s="269" customFormat="1" ht="15" customHeight="1">
      <c r="A7" s="294" t="s">
        <v>87</v>
      </c>
      <c r="B7" s="295" t="s">
        <v>3</v>
      </c>
      <c r="C7" s="295" t="s">
        <v>4</v>
      </c>
      <c r="D7" s="298" t="s">
        <v>88</v>
      </c>
      <c r="E7" s="298" t="s">
        <v>6</v>
      </c>
      <c r="F7" s="294" t="s">
        <v>7</v>
      </c>
      <c r="G7" s="298" t="s">
        <v>89</v>
      </c>
      <c r="H7" s="298" t="s">
        <v>6</v>
      </c>
      <c r="I7" s="298" t="s">
        <v>9</v>
      </c>
      <c r="J7" s="252"/>
      <c r="K7" s="298" t="s">
        <v>11</v>
      </c>
      <c r="L7" s="333" t="s">
        <v>274</v>
      </c>
      <c r="M7" s="333" t="s">
        <v>275</v>
      </c>
      <c r="N7" s="333" t="s">
        <v>265</v>
      </c>
    </row>
    <row r="8" spans="1:14" s="118" customFormat="1" ht="33" customHeight="1">
      <c r="A8" s="294"/>
      <c r="B8" s="295"/>
      <c r="C8" s="295"/>
      <c r="D8" s="298"/>
      <c r="E8" s="298"/>
      <c r="F8" s="294"/>
      <c r="G8" s="298"/>
      <c r="H8" s="298"/>
      <c r="I8" s="298"/>
      <c r="J8" s="252"/>
      <c r="K8" s="298"/>
      <c r="L8" s="334"/>
      <c r="M8" s="334"/>
      <c r="N8" s="334"/>
    </row>
    <row r="9" spans="1:32" s="118" customFormat="1" ht="45.75" customHeight="1">
      <c r="A9" s="270">
        <v>1</v>
      </c>
      <c r="B9" s="271"/>
      <c r="C9" s="272"/>
      <c r="D9" s="61" t="s">
        <v>64</v>
      </c>
      <c r="E9" s="46" t="s">
        <v>65</v>
      </c>
      <c r="F9" s="29">
        <v>2</v>
      </c>
      <c r="G9" s="128" t="s">
        <v>203</v>
      </c>
      <c r="H9" s="53" t="s">
        <v>66</v>
      </c>
      <c r="I9" s="50" t="s">
        <v>71</v>
      </c>
      <c r="J9" s="50" t="s">
        <v>58</v>
      </c>
      <c r="K9" s="44" t="s">
        <v>27</v>
      </c>
      <c r="L9" s="283">
        <v>69.231</v>
      </c>
      <c r="M9" s="168">
        <v>70.357</v>
      </c>
      <c r="N9" s="168">
        <f>L9+M9</f>
        <v>139.588</v>
      </c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</row>
    <row r="10" ht="45.75" customHeight="1"/>
    <row r="11" spans="4:15" ht="39" customHeight="1">
      <c r="D11" s="115" t="s">
        <v>15</v>
      </c>
      <c r="E11" s="115"/>
      <c r="F11" s="115"/>
      <c r="G11" s="115"/>
      <c r="H11" s="275"/>
      <c r="I11" s="276"/>
      <c r="J11" s="275"/>
      <c r="K11" s="275" t="s">
        <v>267</v>
      </c>
      <c r="L11" s="274"/>
      <c r="M11" s="259"/>
      <c r="N11" s="273"/>
      <c r="O11" s="274"/>
    </row>
    <row r="12" spans="4:15" ht="55.5" customHeight="1">
      <c r="D12" s="115" t="s">
        <v>16</v>
      </c>
      <c r="E12" s="115"/>
      <c r="F12" s="115"/>
      <c r="G12" s="115"/>
      <c r="H12" s="275"/>
      <c r="I12" s="276"/>
      <c r="J12" s="277"/>
      <c r="K12" s="275" t="s">
        <v>266</v>
      </c>
      <c r="L12" s="274"/>
      <c r="M12" s="259"/>
      <c r="N12" s="273"/>
      <c r="O12" s="274"/>
    </row>
  </sheetData>
  <sheetProtection/>
  <mergeCells count="17">
    <mergeCell ref="A2:N2"/>
    <mergeCell ref="A3:N3"/>
    <mergeCell ref="A4:N4"/>
    <mergeCell ref="A5:N5"/>
    <mergeCell ref="A7:A8"/>
    <mergeCell ref="B7:B8"/>
    <mergeCell ref="C7:C8"/>
    <mergeCell ref="D7:D8"/>
    <mergeCell ref="E7:E8"/>
    <mergeCell ref="F7:F8"/>
    <mergeCell ref="N7:N8"/>
    <mergeCell ref="G7:G8"/>
    <mergeCell ref="H7:H8"/>
    <mergeCell ref="I7:I8"/>
    <mergeCell ref="K7:K8"/>
    <mergeCell ref="L7:L8"/>
    <mergeCell ref="M7:M8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view="pageBreakPreview" zoomScale="65" zoomScaleSheetLayoutView="65" zoomScalePageLayoutView="0" workbookViewId="0" topLeftCell="A2">
      <selection activeCell="N11" sqref="N11"/>
    </sheetView>
  </sheetViews>
  <sheetFormatPr defaultColWidth="9.140625" defaultRowHeight="12.75"/>
  <cols>
    <col min="1" max="1" width="4.421875" style="259" customWidth="1"/>
    <col min="2" max="2" width="4.7109375" style="259" hidden="1" customWidth="1"/>
    <col min="3" max="3" width="5.57421875" style="259" hidden="1" customWidth="1"/>
    <col min="4" max="4" width="16.7109375" style="259" customWidth="1"/>
    <col min="5" max="5" width="8.00390625" style="259" customWidth="1"/>
    <col min="6" max="6" width="5.7109375" style="259" customWidth="1"/>
    <col min="7" max="7" width="33.421875" style="259" customWidth="1"/>
    <col min="8" max="8" width="8.28125" style="259" customWidth="1"/>
    <col min="9" max="9" width="16.140625" style="259" customWidth="1"/>
    <col min="10" max="10" width="12.7109375" style="259" hidden="1" customWidth="1"/>
    <col min="11" max="11" width="21.57421875" style="259" customWidth="1"/>
    <col min="12" max="12" width="12.7109375" style="273" customWidth="1"/>
    <col min="13" max="13" width="13.8515625" style="274" customWidth="1"/>
    <col min="14" max="14" width="12.28125" style="259" customWidth="1"/>
    <col min="15" max="16384" width="9.140625" style="259" customWidth="1"/>
  </cols>
  <sheetData>
    <row r="1" spans="1:13" s="258" customFormat="1" ht="7.5" customHeight="1" hidden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6"/>
      <c r="M1" s="257"/>
    </row>
    <row r="2" spans="1:14" ht="67.5" customHeight="1">
      <c r="A2" s="335" t="s">
        <v>269</v>
      </c>
      <c r="B2" s="335"/>
      <c r="C2" s="335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s="260" customFormat="1" ht="15.75" customHeight="1">
      <c r="A3" s="337" t="s">
        <v>0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s="261" customFormat="1" ht="15.75" customHeight="1">
      <c r="A4" s="338" t="s">
        <v>86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s="262" customFormat="1" ht="48" customHeight="1">
      <c r="A5" s="339" t="s">
        <v>288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</row>
    <row r="6" spans="1:14" s="135" customFormat="1" ht="15" customHeight="1">
      <c r="A6" s="263" t="s">
        <v>17</v>
      </c>
      <c r="B6" s="264"/>
      <c r="C6" s="264"/>
      <c r="D6" s="265"/>
      <c r="E6" s="265"/>
      <c r="F6" s="265"/>
      <c r="G6" s="265"/>
      <c r="H6" s="265"/>
      <c r="I6" s="266"/>
      <c r="J6" s="266"/>
      <c r="K6" s="264"/>
      <c r="L6" s="267"/>
      <c r="N6" s="268" t="s">
        <v>268</v>
      </c>
    </row>
    <row r="7" spans="1:14" s="269" customFormat="1" ht="15" customHeight="1">
      <c r="A7" s="294" t="s">
        <v>87</v>
      </c>
      <c r="B7" s="295" t="s">
        <v>3</v>
      </c>
      <c r="C7" s="295" t="s">
        <v>4</v>
      </c>
      <c r="D7" s="298" t="s">
        <v>88</v>
      </c>
      <c r="E7" s="298" t="s">
        <v>6</v>
      </c>
      <c r="F7" s="294" t="s">
        <v>7</v>
      </c>
      <c r="G7" s="298" t="s">
        <v>89</v>
      </c>
      <c r="H7" s="298" t="s">
        <v>6</v>
      </c>
      <c r="I7" s="298" t="s">
        <v>9</v>
      </c>
      <c r="J7" s="252"/>
      <c r="K7" s="298" t="s">
        <v>11</v>
      </c>
      <c r="L7" s="333" t="s">
        <v>289</v>
      </c>
      <c r="M7" s="333" t="s">
        <v>290</v>
      </c>
      <c r="N7" s="333" t="s">
        <v>265</v>
      </c>
    </row>
    <row r="8" spans="1:14" s="118" customFormat="1" ht="33" customHeight="1">
      <c r="A8" s="294"/>
      <c r="B8" s="295"/>
      <c r="C8" s="295"/>
      <c r="D8" s="298"/>
      <c r="E8" s="298"/>
      <c r="F8" s="294"/>
      <c r="G8" s="298"/>
      <c r="H8" s="298"/>
      <c r="I8" s="298"/>
      <c r="J8" s="252"/>
      <c r="K8" s="298"/>
      <c r="L8" s="334"/>
      <c r="M8" s="334"/>
      <c r="N8" s="334"/>
    </row>
    <row r="9" spans="1:32" s="118" customFormat="1" ht="45.75" customHeight="1">
      <c r="A9" s="270">
        <v>1</v>
      </c>
      <c r="B9" s="271"/>
      <c r="C9" s="272"/>
      <c r="D9" s="24" t="s">
        <v>59</v>
      </c>
      <c r="E9" s="25" t="s">
        <v>60</v>
      </c>
      <c r="F9" s="29" t="s">
        <v>24</v>
      </c>
      <c r="G9" s="23" t="s">
        <v>61</v>
      </c>
      <c r="H9" s="52" t="s">
        <v>62</v>
      </c>
      <c r="I9" s="53" t="s">
        <v>63</v>
      </c>
      <c r="J9" s="83" t="s">
        <v>28</v>
      </c>
      <c r="K9" s="44" t="s">
        <v>20</v>
      </c>
      <c r="L9" s="283">
        <v>70.152</v>
      </c>
      <c r="M9" s="168">
        <v>70.539</v>
      </c>
      <c r="N9" s="168">
        <f>L9+M9</f>
        <v>140.691</v>
      </c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</row>
    <row r="10" spans="1:32" s="118" customFormat="1" ht="45.75" customHeight="1">
      <c r="A10" s="270">
        <v>2</v>
      </c>
      <c r="B10" s="271"/>
      <c r="C10" s="272"/>
      <c r="D10" s="70" t="s">
        <v>205</v>
      </c>
      <c r="E10" s="25" t="s">
        <v>70</v>
      </c>
      <c r="F10" s="235" t="s">
        <v>24</v>
      </c>
      <c r="G10" s="77" t="s">
        <v>206</v>
      </c>
      <c r="H10" s="78" t="s">
        <v>207</v>
      </c>
      <c r="I10" s="65" t="s">
        <v>113</v>
      </c>
      <c r="J10" s="79" t="s">
        <v>21</v>
      </c>
      <c r="K10" s="67" t="s">
        <v>20</v>
      </c>
      <c r="L10" s="283">
        <v>67.677</v>
      </c>
      <c r="M10" s="168">
        <v>69.265</v>
      </c>
      <c r="N10" s="168">
        <f>L10+M10</f>
        <v>136.942</v>
      </c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</row>
    <row r="11" ht="45.75" customHeight="1"/>
    <row r="12" spans="4:15" ht="39" customHeight="1">
      <c r="D12" s="115" t="s">
        <v>15</v>
      </c>
      <c r="E12" s="115"/>
      <c r="F12" s="115"/>
      <c r="G12" s="115"/>
      <c r="H12" s="275"/>
      <c r="I12" s="276"/>
      <c r="J12" s="275"/>
      <c r="K12" s="275" t="s">
        <v>267</v>
      </c>
      <c r="L12" s="274"/>
      <c r="M12" s="259"/>
      <c r="N12" s="273"/>
      <c r="O12" s="274"/>
    </row>
    <row r="13" spans="4:15" ht="55.5" customHeight="1">
      <c r="D13" s="115" t="s">
        <v>16</v>
      </c>
      <c r="E13" s="115"/>
      <c r="F13" s="115"/>
      <c r="G13" s="115"/>
      <c r="H13" s="275"/>
      <c r="I13" s="276"/>
      <c r="J13" s="277"/>
      <c r="K13" s="275" t="s">
        <v>266</v>
      </c>
      <c r="L13" s="274"/>
      <c r="M13" s="259"/>
      <c r="N13" s="273"/>
      <c r="O13" s="274"/>
    </row>
  </sheetData>
  <sheetProtection/>
  <mergeCells count="17">
    <mergeCell ref="A2:N2"/>
    <mergeCell ref="A3:N3"/>
    <mergeCell ref="A4:N4"/>
    <mergeCell ref="A5:N5"/>
    <mergeCell ref="A7:A8"/>
    <mergeCell ref="B7:B8"/>
    <mergeCell ref="C7:C8"/>
    <mergeCell ref="D7:D8"/>
    <mergeCell ref="E7:E8"/>
    <mergeCell ref="F7:F8"/>
    <mergeCell ref="N7:N8"/>
    <mergeCell ref="G7:G8"/>
    <mergeCell ref="H7:H8"/>
    <mergeCell ref="I7:I8"/>
    <mergeCell ref="K7:K8"/>
    <mergeCell ref="L7:L8"/>
    <mergeCell ref="M7:M8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view="pageBreakPreview" zoomScale="65" zoomScaleSheetLayoutView="65" zoomScalePageLayoutView="0" workbookViewId="0" topLeftCell="A2">
      <selection activeCell="K11" sqref="K11"/>
    </sheetView>
  </sheetViews>
  <sheetFormatPr defaultColWidth="9.140625" defaultRowHeight="12.75"/>
  <cols>
    <col min="1" max="1" width="4.421875" style="259" customWidth="1"/>
    <col min="2" max="2" width="4.7109375" style="259" hidden="1" customWidth="1"/>
    <col min="3" max="3" width="5.57421875" style="259" hidden="1" customWidth="1"/>
    <col min="4" max="4" width="16.7109375" style="259" customWidth="1"/>
    <col min="5" max="5" width="8.00390625" style="259" customWidth="1"/>
    <col min="6" max="6" width="5.7109375" style="259" customWidth="1"/>
    <col min="7" max="7" width="33.421875" style="259" customWidth="1"/>
    <col min="8" max="8" width="8.28125" style="259" customWidth="1"/>
    <col min="9" max="9" width="16.140625" style="259" customWidth="1"/>
    <col min="10" max="10" width="12.7109375" style="259" hidden="1" customWidth="1"/>
    <col min="11" max="11" width="21.57421875" style="259" customWidth="1"/>
    <col min="12" max="12" width="12.7109375" style="273" customWidth="1"/>
    <col min="13" max="13" width="13.8515625" style="274" customWidth="1"/>
    <col min="14" max="14" width="12.28125" style="259" customWidth="1"/>
    <col min="15" max="16384" width="9.140625" style="259" customWidth="1"/>
  </cols>
  <sheetData>
    <row r="1" spans="1:13" s="258" customFormat="1" ht="7.5" customHeight="1" hidden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6"/>
      <c r="M1" s="257"/>
    </row>
    <row r="2" spans="1:14" ht="67.5" customHeight="1">
      <c r="A2" s="335" t="s">
        <v>269</v>
      </c>
      <c r="B2" s="335"/>
      <c r="C2" s="335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s="260" customFormat="1" ht="15.75" customHeight="1">
      <c r="A3" s="337" t="s">
        <v>0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s="261" customFormat="1" ht="15.75" customHeight="1">
      <c r="A4" s="338" t="s">
        <v>86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s="262" customFormat="1" ht="48" customHeight="1">
      <c r="A5" s="339" t="s">
        <v>295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</row>
    <row r="6" spans="1:14" s="135" customFormat="1" ht="15" customHeight="1">
      <c r="A6" s="263" t="s">
        <v>17</v>
      </c>
      <c r="B6" s="264"/>
      <c r="C6" s="264"/>
      <c r="D6" s="265"/>
      <c r="E6" s="265"/>
      <c r="F6" s="265"/>
      <c r="G6" s="265"/>
      <c r="H6" s="265"/>
      <c r="I6" s="266"/>
      <c r="J6" s="266"/>
      <c r="K6" s="264"/>
      <c r="L6" s="267"/>
      <c r="N6" s="268" t="s">
        <v>268</v>
      </c>
    </row>
    <row r="7" spans="1:14" s="269" customFormat="1" ht="15" customHeight="1">
      <c r="A7" s="294" t="s">
        <v>87</v>
      </c>
      <c r="B7" s="295" t="s">
        <v>3</v>
      </c>
      <c r="C7" s="295" t="s">
        <v>4</v>
      </c>
      <c r="D7" s="298" t="s">
        <v>88</v>
      </c>
      <c r="E7" s="298" t="s">
        <v>6</v>
      </c>
      <c r="F7" s="294" t="s">
        <v>7</v>
      </c>
      <c r="G7" s="298" t="s">
        <v>89</v>
      </c>
      <c r="H7" s="298" t="s">
        <v>6</v>
      </c>
      <c r="I7" s="298" t="s">
        <v>9</v>
      </c>
      <c r="J7" s="252"/>
      <c r="K7" s="298" t="s">
        <v>11</v>
      </c>
      <c r="L7" s="333" t="s">
        <v>296</v>
      </c>
      <c r="M7" s="333" t="s">
        <v>297</v>
      </c>
      <c r="N7" s="333" t="s">
        <v>265</v>
      </c>
    </row>
    <row r="8" spans="1:14" s="118" customFormat="1" ht="33" customHeight="1">
      <c r="A8" s="294"/>
      <c r="B8" s="295"/>
      <c r="C8" s="295"/>
      <c r="D8" s="298"/>
      <c r="E8" s="298"/>
      <c r="F8" s="294"/>
      <c r="G8" s="298"/>
      <c r="H8" s="298"/>
      <c r="I8" s="298"/>
      <c r="J8" s="252"/>
      <c r="K8" s="298"/>
      <c r="L8" s="334"/>
      <c r="M8" s="334"/>
      <c r="N8" s="334"/>
    </row>
    <row r="9" spans="1:32" s="118" customFormat="1" ht="45.75" customHeight="1">
      <c r="A9" s="270">
        <v>1</v>
      </c>
      <c r="B9" s="271"/>
      <c r="C9" s="272"/>
      <c r="D9" s="24" t="s">
        <v>67</v>
      </c>
      <c r="E9" s="25" t="s">
        <v>68</v>
      </c>
      <c r="F9" s="29" t="s">
        <v>24</v>
      </c>
      <c r="G9" s="212" t="s">
        <v>156</v>
      </c>
      <c r="H9" s="53" t="s">
        <v>69</v>
      </c>
      <c r="I9" s="75" t="s">
        <v>21</v>
      </c>
      <c r="J9" s="60" t="s">
        <v>21</v>
      </c>
      <c r="K9" s="213" t="s">
        <v>20</v>
      </c>
      <c r="L9" s="283">
        <v>66.814</v>
      </c>
      <c r="M9" s="168">
        <v>66.176</v>
      </c>
      <c r="N9" s="168">
        <f>L9+M9</f>
        <v>132.99</v>
      </c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</row>
    <row r="10" ht="45.75" customHeight="1"/>
    <row r="11" spans="4:15" ht="39" customHeight="1">
      <c r="D11" s="115" t="s">
        <v>15</v>
      </c>
      <c r="E11" s="115"/>
      <c r="F11" s="115"/>
      <c r="G11" s="115"/>
      <c r="H11" s="275"/>
      <c r="I11" s="276"/>
      <c r="J11" s="275"/>
      <c r="K11" s="275" t="s">
        <v>267</v>
      </c>
      <c r="L11" s="274"/>
      <c r="M11" s="259"/>
      <c r="N11" s="273"/>
      <c r="O11" s="274"/>
    </row>
    <row r="12" spans="4:15" ht="55.5" customHeight="1">
      <c r="D12" s="115" t="s">
        <v>16</v>
      </c>
      <c r="E12" s="115"/>
      <c r="F12" s="115"/>
      <c r="G12" s="115"/>
      <c r="H12" s="275"/>
      <c r="I12" s="276"/>
      <c r="J12" s="277"/>
      <c r="K12" s="275" t="s">
        <v>266</v>
      </c>
      <c r="L12" s="274"/>
      <c r="M12" s="259"/>
      <c r="N12" s="273"/>
      <c r="O12" s="274"/>
    </row>
  </sheetData>
  <sheetProtection/>
  <mergeCells count="17">
    <mergeCell ref="A2:N2"/>
    <mergeCell ref="A3:N3"/>
    <mergeCell ref="A4:N4"/>
    <mergeCell ref="A5:N5"/>
    <mergeCell ref="A7:A8"/>
    <mergeCell ref="B7:B8"/>
    <mergeCell ref="C7:C8"/>
    <mergeCell ref="D7:D8"/>
    <mergeCell ref="E7:E8"/>
    <mergeCell ref="F7:F8"/>
    <mergeCell ref="N7:N8"/>
    <mergeCell ref="G7:G8"/>
    <mergeCell ref="H7:H8"/>
    <mergeCell ref="I7:I8"/>
    <mergeCell ref="K7:K8"/>
    <mergeCell ref="L7:L8"/>
    <mergeCell ref="M7:M8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1">
      <selection activeCell="A14" sqref="A14"/>
    </sheetView>
  </sheetViews>
  <sheetFormatPr defaultColWidth="8.8515625" defaultRowHeight="12.75"/>
  <cols>
    <col min="1" max="1" width="26.140625" style="33" customWidth="1"/>
    <col min="2" max="2" width="19.28125" style="33" customWidth="1"/>
    <col min="3" max="3" width="10.140625" style="33" customWidth="1"/>
    <col min="4" max="4" width="23.421875" style="33" customWidth="1"/>
    <col min="5" max="16384" width="8.8515625" style="33" customWidth="1"/>
  </cols>
  <sheetData>
    <row r="1" spans="1:11" ht="62.25" customHeight="1">
      <c r="A1" s="285" t="s">
        <v>176</v>
      </c>
      <c r="B1" s="285"/>
      <c r="C1" s="285"/>
      <c r="D1" s="285"/>
      <c r="E1" s="43"/>
      <c r="F1" s="43"/>
      <c r="G1" s="43"/>
      <c r="H1" s="43"/>
      <c r="I1" s="43"/>
      <c r="J1" s="43"/>
      <c r="K1" s="43"/>
    </row>
    <row r="2" spans="1:9" ht="26.25" customHeight="1">
      <c r="A2" s="341" t="s">
        <v>177</v>
      </c>
      <c r="B2" s="341"/>
      <c r="C2" s="341"/>
      <c r="D2" s="341"/>
      <c r="E2" s="32"/>
      <c r="F2" s="32"/>
      <c r="G2" s="32"/>
      <c r="H2" s="32"/>
      <c r="I2" s="32"/>
    </row>
    <row r="3" ht="21.75" customHeight="1">
      <c r="A3" s="34" t="s">
        <v>32</v>
      </c>
    </row>
    <row r="4" spans="1:4" ht="21.75" customHeight="1">
      <c r="A4" s="35" t="s">
        <v>33</v>
      </c>
      <c r="B4" s="36" t="s">
        <v>34</v>
      </c>
      <c r="C4" s="36" t="s">
        <v>35</v>
      </c>
      <c r="D4" s="36" t="s">
        <v>36</v>
      </c>
    </row>
    <row r="5" spans="1:4" ht="27" customHeight="1">
      <c r="A5" s="37" t="s">
        <v>15</v>
      </c>
      <c r="B5" s="37" t="s">
        <v>167</v>
      </c>
      <c r="C5" s="37" t="s">
        <v>55</v>
      </c>
      <c r="D5" s="37" t="s">
        <v>39</v>
      </c>
    </row>
    <row r="6" spans="1:4" ht="27" customHeight="1">
      <c r="A6" s="39" t="s">
        <v>40</v>
      </c>
      <c r="B6" s="37" t="s">
        <v>168</v>
      </c>
      <c r="C6" s="37" t="s">
        <v>55</v>
      </c>
      <c r="D6" s="37" t="s">
        <v>169</v>
      </c>
    </row>
    <row r="7" spans="1:4" ht="27" customHeight="1">
      <c r="A7" s="39" t="s">
        <v>40</v>
      </c>
      <c r="B7" s="37" t="s">
        <v>170</v>
      </c>
      <c r="C7" s="37" t="s">
        <v>38</v>
      </c>
      <c r="D7" s="37" t="s">
        <v>41</v>
      </c>
    </row>
    <row r="8" spans="1:4" ht="27" customHeight="1">
      <c r="A8" s="39" t="s">
        <v>40</v>
      </c>
      <c r="B8" s="37" t="s">
        <v>58</v>
      </c>
      <c r="C8" s="37" t="s">
        <v>55</v>
      </c>
      <c r="D8" s="37" t="s">
        <v>41</v>
      </c>
    </row>
    <row r="9" spans="1:4" ht="27" customHeight="1">
      <c r="A9" s="39" t="s">
        <v>116</v>
      </c>
      <c r="B9" s="37" t="s">
        <v>171</v>
      </c>
      <c r="C9" s="37" t="s">
        <v>38</v>
      </c>
      <c r="D9" s="37" t="s">
        <v>41</v>
      </c>
    </row>
    <row r="10" spans="1:4" ht="27" customHeight="1">
      <c r="A10" s="39" t="s">
        <v>172</v>
      </c>
      <c r="B10" s="37" t="s">
        <v>173</v>
      </c>
      <c r="C10" s="37" t="s">
        <v>174</v>
      </c>
      <c r="D10" s="37" t="s">
        <v>41</v>
      </c>
    </row>
    <row r="11" spans="1:4" ht="27" customHeight="1">
      <c r="A11" s="39" t="s">
        <v>16</v>
      </c>
      <c r="B11" s="37" t="s">
        <v>118</v>
      </c>
      <c r="C11" s="37" t="s">
        <v>38</v>
      </c>
      <c r="D11" s="37" t="s">
        <v>41</v>
      </c>
    </row>
    <row r="12" spans="1:4" ht="27" customHeight="1">
      <c r="A12" s="39" t="s">
        <v>52</v>
      </c>
      <c r="B12" s="37" t="s">
        <v>46</v>
      </c>
      <c r="C12" s="37" t="s">
        <v>54</v>
      </c>
      <c r="D12" s="37" t="s">
        <v>41</v>
      </c>
    </row>
    <row r="13" spans="1:4" ht="27" customHeight="1">
      <c r="A13" s="39" t="s">
        <v>300</v>
      </c>
      <c r="B13" s="37" t="s">
        <v>301</v>
      </c>
      <c r="C13" s="37" t="s">
        <v>38</v>
      </c>
      <c r="D13" s="37" t="s">
        <v>169</v>
      </c>
    </row>
    <row r="14" spans="1:4" ht="27" customHeight="1">
      <c r="A14" s="39" t="s">
        <v>43</v>
      </c>
      <c r="B14" s="37" t="s">
        <v>56</v>
      </c>
      <c r="C14" s="37" t="s">
        <v>38</v>
      </c>
      <c r="D14" s="37" t="s">
        <v>41</v>
      </c>
    </row>
    <row r="15" spans="1:4" ht="27" customHeight="1">
      <c r="A15" s="39" t="s">
        <v>53</v>
      </c>
      <c r="B15" s="37" t="s">
        <v>175</v>
      </c>
      <c r="C15" s="37" t="s">
        <v>54</v>
      </c>
      <c r="D15" s="37" t="s">
        <v>41</v>
      </c>
    </row>
    <row r="16" spans="1:4" ht="27" customHeight="1">
      <c r="A16" s="39" t="s">
        <v>53</v>
      </c>
      <c r="B16" s="37" t="s">
        <v>117</v>
      </c>
      <c r="C16" s="37" t="s">
        <v>55</v>
      </c>
      <c r="D16" s="37" t="s">
        <v>39</v>
      </c>
    </row>
    <row r="17" spans="1:4" ht="27" customHeight="1">
      <c r="A17" s="39" t="s">
        <v>14</v>
      </c>
      <c r="B17" s="37" t="s">
        <v>47</v>
      </c>
      <c r="C17" s="37"/>
      <c r="D17" s="37" t="s">
        <v>41</v>
      </c>
    </row>
    <row r="20" spans="1:4" ht="12.75">
      <c r="A20" s="40"/>
      <c r="B20" s="41"/>
      <c r="C20" s="40"/>
      <c r="D20" s="40"/>
    </row>
    <row r="21" spans="1:3" ht="12.75">
      <c r="A21" s="40" t="s">
        <v>45</v>
      </c>
      <c r="B21" s="41"/>
      <c r="C21" s="275" t="s">
        <v>267</v>
      </c>
    </row>
    <row r="22" spans="1:4" ht="17.25" customHeight="1">
      <c r="A22" s="40"/>
      <c r="B22" s="41"/>
      <c r="D22" s="40"/>
    </row>
    <row r="23" spans="1:4" ht="12.75">
      <c r="A23" s="40" t="s">
        <v>119</v>
      </c>
      <c r="B23" s="41"/>
      <c r="C23" s="30" t="s">
        <v>112</v>
      </c>
      <c r="D23" s="40"/>
    </row>
  </sheetData>
  <sheetProtection/>
  <mergeCells count="2">
    <mergeCell ref="A1:D1"/>
    <mergeCell ref="A2:D2"/>
  </mergeCells>
  <printOptions/>
  <pageMargins left="0.37" right="0.25" top="0.3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0">
      <selection activeCell="I18" sqref="I18"/>
    </sheetView>
  </sheetViews>
  <sheetFormatPr defaultColWidth="8.8515625" defaultRowHeight="12.75"/>
  <cols>
    <col min="1" max="1" width="26.140625" style="33" customWidth="1"/>
    <col min="2" max="2" width="19.28125" style="33" customWidth="1"/>
    <col min="3" max="3" width="10.140625" style="33" customWidth="1"/>
    <col min="4" max="4" width="23.421875" style="33" customWidth="1"/>
    <col min="5" max="5" width="19.28125" style="33" customWidth="1"/>
    <col min="6" max="16384" width="8.8515625" style="33" customWidth="1"/>
  </cols>
  <sheetData>
    <row r="1" spans="1:12" ht="62.25" customHeight="1">
      <c r="A1" s="285" t="s">
        <v>176</v>
      </c>
      <c r="B1" s="285"/>
      <c r="C1" s="285"/>
      <c r="D1" s="285"/>
      <c r="E1" s="285"/>
      <c r="F1" s="43"/>
      <c r="G1" s="43"/>
      <c r="H1" s="43"/>
      <c r="I1" s="43"/>
      <c r="J1" s="43"/>
      <c r="K1" s="43"/>
      <c r="L1" s="43"/>
    </row>
    <row r="2" spans="1:10" ht="26.25" customHeight="1">
      <c r="A2" s="341" t="s">
        <v>177</v>
      </c>
      <c r="B2" s="341"/>
      <c r="C2" s="341"/>
      <c r="D2" s="341"/>
      <c r="E2" s="341"/>
      <c r="F2" s="32"/>
      <c r="G2" s="32"/>
      <c r="H2" s="32"/>
      <c r="I2" s="32"/>
      <c r="J2" s="32"/>
    </row>
    <row r="3" ht="21.75" customHeight="1">
      <c r="A3" s="34" t="s">
        <v>32</v>
      </c>
    </row>
    <row r="4" spans="1:5" ht="21.75" customHeight="1">
      <c r="A4" s="35" t="s">
        <v>33</v>
      </c>
      <c r="B4" s="36" t="s">
        <v>34</v>
      </c>
      <c r="C4" s="36" t="s">
        <v>35</v>
      </c>
      <c r="D4" s="36" t="s">
        <v>36</v>
      </c>
      <c r="E4" s="36" t="s">
        <v>37</v>
      </c>
    </row>
    <row r="5" spans="1:5" ht="27" customHeight="1">
      <c r="A5" s="37" t="s">
        <v>15</v>
      </c>
      <c r="B5" s="37" t="s">
        <v>167</v>
      </c>
      <c r="C5" s="37" t="s">
        <v>55</v>
      </c>
      <c r="D5" s="37" t="s">
        <v>39</v>
      </c>
      <c r="E5" s="38"/>
    </row>
    <row r="6" spans="1:5" ht="27" customHeight="1">
      <c r="A6" s="39" t="s">
        <v>40</v>
      </c>
      <c r="B6" s="37" t="s">
        <v>168</v>
      </c>
      <c r="C6" s="37" t="s">
        <v>55</v>
      </c>
      <c r="D6" s="37" t="s">
        <v>169</v>
      </c>
      <c r="E6" s="36"/>
    </row>
    <row r="7" spans="1:5" ht="27" customHeight="1">
      <c r="A7" s="39" t="s">
        <v>40</v>
      </c>
      <c r="B7" s="37" t="s">
        <v>170</v>
      </c>
      <c r="C7" s="37" t="s">
        <v>38</v>
      </c>
      <c r="D7" s="37" t="s">
        <v>41</v>
      </c>
      <c r="E7" s="36"/>
    </row>
    <row r="8" spans="1:5" ht="27" customHeight="1">
      <c r="A8" s="39" t="s">
        <v>116</v>
      </c>
      <c r="B8" s="37" t="s">
        <v>171</v>
      </c>
      <c r="C8" s="37" t="s">
        <v>38</v>
      </c>
      <c r="D8" s="37" t="s">
        <v>41</v>
      </c>
      <c r="E8" s="36"/>
    </row>
    <row r="9" spans="1:5" ht="27" customHeight="1">
      <c r="A9" s="39" t="s">
        <v>40</v>
      </c>
      <c r="B9" s="37" t="s">
        <v>58</v>
      </c>
      <c r="C9" s="37" t="s">
        <v>55</v>
      </c>
      <c r="D9" s="37" t="s">
        <v>41</v>
      </c>
      <c r="E9" s="36"/>
    </row>
    <row r="10" spans="1:5" ht="27" customHeight="1">
      <c r="A10" s="39" t="s">
        <v>172</v>
      </c>
      <c r="B10" s="37" t="s">
        <v>173</v>
      </c>
      <c r="C10" s="37" t="s">
        <v>174</v>
      </c>
      <c r="D10" s="37" t="s">
        <v>41</v>
      </c>
      <c r="E10" s="36"/>
    </row>
    <row r="11" spans="1:5" ht="27" customHeight="1">
      <c r="A11" s="39" t="s">
        <v>16</v>
      </c>
      <c r="B11" s="37" t="s">
        <v>118</v>
      </c>
      <c r="C11" s="37" t="s">
        <v>38</v>
      </c>
      <c r="D11" s="37" t="s">
        <v>41</v>
      </c>
      <c r="E11" s="36"/>
    </row>
    <row r="12" spans="1:5" ht="27" customHeight="1">
      <c r="A12" s="39" t="s">
        <v>52</v>
      </c>
      <c r="B12" s="37" t="s">
        <v>46</v>
      </c>
      <c r="C12" s="37" t="s">
        <v>54</v>
      </c>
      <c r="D12" s="37" t="s">
        <v>41</v>
      </c>
      <c r="E12" s="36"/>
    </row>
    <row r="13" spans="1:5" ht="27" customHeight="1">
      <c r="A13" s="39" t="s">
        <v>300</v>
      </c>
      <c r="B13" s="37" t="s">
        <v>301</v>
      </c>
      <c r="C13" s="37" t="s">
        <v>38</v>
      </c>
      <c r="D13" s="37" t="s">
        <v>169</v>
      </c>
      <c r="E13" s="36"/>
    </row>
    <row r="14" spans="1:5" ht="27" customHeight="1">
      <c r="A14" s="39" t="s">
        <v>43</v>
      </c>
      <c r="B14" s="37" t="s">
        <v>56</v>
      </c>
      <c r="C14" s="37" t="s">
        <v>38</v>
      </c>
      <c r="D14" s="37" t="s">
        <v>41</v>
      </c>
      <c r="E14" s="36"/>
    </row>
    <row r="15" spans="1:5" ht="27" customHeight="1">
      <c r="A15" s="39" t="s">
        <v>53</v>
      </c>
      <c r="B15" s="37" t="s">
        <v>175</v>
      </c>
      <c r="C15" s="37" t="s">
        <v>54</v>
      </c>
      <c r="D15" s="37" t="s">
        <v>41</v>
      </c>
      <c r="E15" s="36"/>
    </row>
    <row r="16" spans="1:5" ht="27" customHeight="1">
      <c r="A16" s="39" t="s">
        <v>53</v>
      </c>
      <c r="B16" s="37" t="s">
        <v>117</v>
      </c>
      <c r="C16" s="37" t="s">
        <v>55</v>
      </c>
      <c r="D16" s="37" t="s">
        <v>39</v>
      </c>
      <c r="E16" s="36"/>
    </row>
    <row r="17" spans="1:5" ht="27" customHeight="1">
      <c r="A17" s="39" t="s">
        <v>14</v>
      </c>
      <c r="B17" s="37" t="s">
        <v>47</v>
      </c>
      <c r="C17" s="37"/>
      <c r="D17" s="37" t="s">
        <v>41</v>
      </c>
      <c r="E17" s="36"/>
    </row>
    <row r="18" spans="1:5" ht="27" customHeight="1">
      <c r="A18" s="39" t="s">
        <v>178</v>
      </c>
      <c r="B18" s="37" t="s">
        <v>179</v>
      </c>
      <c r="C18" s="37" t="s">
        <v>54</v>
      </c>
      <c r="D18" s="37" t="s">
        <v>41</v>
      </c>
      <c r="E18" s="36"/>
    </row>
    <row r="21" spans="1:5" ht="12.75">
      <c r="A21" s="40"/>
      <c r="B21" s="41"/>
      <c r="C21" s="40"/>
      <c r="D21" s="40"/>
      <c r="E21" s="40"/>
    </row>
    <row r="22" spans="1:5" ht="12.75">
      <c r="A22" s="40" t="s">
        <v>45</v>
      </c>
      <c r="B22" s="41"/>
      <c r="C22" s="275" t="s">
        <v>267</v>
      </c>
      <c r="D22" s="30"/>
      <c r="E22" s="40"/>
    </row>
    <row r="23" spans="1:5" ht="17.25" customHeight="1">
      <c r="A23" s="40"/>
      <c r="B23" s="41"/>
      <c r="D23" s="40"/>
      <c r="E23" s="40"/>
    </row>
  </sheetData>
  <sheetProtection/>
  <mergeCells count="2">
    <mergeCell ref="A1:E1"/>
    <mergeCell ref="A2:E2"/>
  </mergeCells>
  <printOptions/>
  <pageMargins left="0.37" right="0.25" top="0.3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view="pageBreakPreview" zoomScale="75" zoomScaleNormal="75" zoomScaleSheetLayoutView="75" zoomScalePageLayoutView="0" workbookViewId="0" topLeftCell="A1">
      <selection activeCell="G8" sqref="G8:G9"/>
    </sheetView>
  </sheetViews>
  <sheetFormatPr defaultColWidth="9.140625" defaultRowHeight="12.75"/>
  <cols>
    <col min="1" max="1" width="5.57421875" style="136" customWidth="1"/>
    <col min="2" max="2" width="4.7109375" style="136" hidden="1" customWidth="1"/>
    <col min="3" max="3" width="7.7109375" style="136" hidden="1" customWidth="1"/>
    <col min="4" max="4" width="18.28125" style="136" customWidth="1"/>
    <col min="5" max="5" width="8.7109375" style="136" customWidth="1"/>
    <col min="6" max="6" width="7.57421875" style="136" customWidth="1"/>
    <col min="7" max="7" width="34.28125" style="136" customWidth="1"/>
    <col min="8" max="8" width="9.8515625" style="137" customWidth="1"/>
    <col min="9" max="9" width="17.140625" style="136" customWidth="1"/>
    <col min="10" max="10" width="12.7109375" style="136" hidden="1" customWidth="1"/>
    <col min="11" max="11" width="23.421875" style="136" customWidth="1"/>
    <col min="12" max="12" width="6.7109375" style="139" customWidth="1"/>
    <col min="13" max="13" width="9.8515625" style="140" customWidth="1"/>
    <col min="14" max="14" width="3.7109375" style="136" customWidth="1"/>
    <col min="15" max="15" width="6.8515625" style="139" customWidth="1"/>
    <col min="16" max="16" width="9.8515625" style="140" customWidth="1"/>
    <col min="17" max="17" width="3.7109375" style="136" customWidth="1"/>
    <col min="18" max="18" width="6.8515625" style="139" customWidth="1"/>
    <col min="19" max="19" width="9.57421875" style="140" customWidth="1"/>
    <col min="20" max="20" width="3.7109375" style="136" customWidth="1"/>
    <col min="21" max="22" width="4.8515625" style="136" customWidth="1"/>
    <col min="23" max="23" width="8.7109375" style="136" customWidth="1"/>
    <col min="24" max="24" width="6.28125" style="136" hidden="1" customWidth="1"/>
    <col min="25" max="25" width="12.00390625" style="140" customWidth="1"/>
    <col min="26" max="26" width="6.8515625" style="136" customWidth="1"/>
    <col min="27" max="16384" width="9.140625" style="136" customWidth="1"/>
  </cols>
  <sheetData>
    <row r="1" spans="1:26" s="90" customFormat="1" ht="51.75" customHeight="1">
      <c r="A1" s="288" t="s">
        <v>122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26" s="91" customFormat="1" ht="19.5" customHeight="1">
      <c r="A2" s="289" t="s">
        <v>180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s="92" customFormat="1" ht="20.25" customHeight="1">
      <c r="A3" s="290" t="s">
        <v>86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s="92" customFormat="1" ht="22.5" customHeight="1">
      <c r="A4" s="291" t="s">
        <v>148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</row>
    <row r="5" spans="1:26" s="31" customFormat="1" ht="21.75" customHeight="1">
      <c r="A5" s="292" t="s">
        <v>163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</row>
    <row r="6" spans="1:26" s="31" customFormat="1" ht="21.7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s="96" customFormat="1" ht="15" customHeight="1">
      <c r="A7" s="20" t="s">
        <v>17</v>
      </c>
      <c r="B7" s="93"/>
      <c r="C7" s="94"/>
      <c r="D7" s="94"/>
      <c r="E7" s="94"/>
      <c r="F7" s="94"/>
      <c r="G7" s="94"/>
      <c r="H7" s="94"/>
      <c r="I7" s="95"/>
      <c r="J7" s="95"/>
      <c r="V7" s="293" t="s">
        <v>121</v>
      </c>
      <c r="W7" s="293"/>
      <c r="X7" s="293"/>
      <c r="Y7" s="293"/>
      <c r="Z7" s="293"/>
    </row>
    <row r="8" spans="1:26" s="118" customFormat="1" ht="19.5" customHeight="1">
      <c r="A8" s="294" t="s">
        <v>87</v>
      </c>
      <c r="B8" s="295" t="s">
        <v>4</v>
      </c>
      <c r="C8" s="296" t="s">
        <v>102</v>
      </c>
      <c r="D8" s="298" t="s">
        <v>88</v>
      </c>
      <c r="E8" s="298" t="s">
        <v>6</v>
      </c>
      <c r="F8" s="294" t="s">
        <v>7</v>
      </c>
      <c r="G8" s="298" t="s">
        <v>89</v>
      </c>
      <c r="H8" s="299" t="s">
        <v>6</v>
      </c>
      <c r="I8" s="298" t="s">
        <v>9</v>
      </c>
      <c r="J8" s="298"/>
      <c r="K8" s="298" t="s">
        <v>11</v>
      </c>
      <c r="L8" s="300" t="s">
        <v>90</v>
      </c>
      <c r="M8" s="301"/>
      <c r="N8" s="302"/>
      <c r="O8" s="300" t="s">
        <v>91</v>
      </c>
      <c r="P8" s="301"/>
      <c r="Q8" s="302"/>
      <c r="R8" s="300" t="s">
        <v>92</v>
      </c>
      <c r="S8" s="301"/>
      <c r="T8" s="302"/>
      <c r="U8" s="306" t="s">
        <v>93</v>
      </c>
      <c r="V8" s="296" t="s">
        <v>94</v>
      </c>
      <c r="W8" s="294" t="s">
        <v>95</v>
      </c>
      <c r="X8" s="295" t="s">
        <v>96</v>
      </c>
      <c r="Y8" s="303" t="s">
        <v>97</v>
      </c>
      <c r="Z8" s="304" t="s">
        <v>103</v>
      </c>
    </row>
    <row r="9" spans="1:26" s="118" customFormat="1" ht="39.75" customHeight="1">
      <c r="A9" s="294"/>
      <c r="B9" s="295"/>
      <c r="C9" s="297"/>
      <c r="D9" s="298"/>
      <c r="E9" s="298"/>
      <c r="F9" s="294"/>
      <c r="G9" s="298"/>
      <c r="H9" s="299"/>
      <c r="I9" s="298"/>
      <c r="J9" s="298"/>
      <c r="K9" s="298"/>
      <c r="L9" s="119" t="s">
        <v>99</v>
      </c>
      <c r="M9" s="120" t="s">
        <v>100</v>
      </c>
      <c r="N9" s="121" t="s">
        <v>87</v>
      </c>
      <c r="O9" s="119" t="s">
        <v>99</v>
      </c>
      <c r="P9" s="120" t="s">
        <v>100</v>
      </c>
      <c r="Q9" s="121" t="s">
        <v>87</v>
      </c>
      <c r="R9" s="119" t="s">
        <v>99</v>
      </c>
      <c r="S9" s="120" t="s">
        <v>100</v>
      </c>
      <c r="T9" s="121" t="s">
        <v>87</v>
      </c>
      <c r="U9" s="307"/>
      <c r="V9" s="297"/>
      <c r="W9" s="294"/>
      <c r="X9" s="295"/>
      <c r="Y9" s="303"/>
      <c r="Z9" s="305"/>
    </row>
    <row r="10" spans="1:26" s="122" customFormat="1" ht="43.5" customHeight="1">
      <c r="A10" s="123">
        <v>1</v>
      </c>
      <c r="B10" s="201"/>
      <c r="C10" s="105"/>
      <c r="D10" s="87" t="s">
        <v>75</v>
      </c>
      <c r="E10" s="25" t="s">
        <v>76</v>
      </c>
      <c r="F10" s="155" t="s">
        <v>22</v>
      </c>
      <c r="G10" s="49" t="s">
        <v>125</v>
      </c>
      <c r="H10" s="52" t="s">
        <v>126</v>
      </c>
      <c r="I10" s="194" t="s">
        <v>127</v>
      </c>
      <c r="J10" s="68" t="s">
        <v>166</v>
      </c>
      <c r="K10" s="215" t="s">
        <v>77</v>
      </c>
      <c r="L10" s="125">
        <v>142</v>
      </c>
      <c r="M10" s="202">
        <f>L10/2.2-IF($U10=1,0.5,IF($U10=2,1,0))</f>
        <v>64.54545454545455</v>
      </c>
      <c r="N10" s="203">
        <f>RANK(M10,M$10:M$10,0)</f>
        <v>1</v>
      </c>
      <c r="O10" s="125">
        <v>146.5</v>
      </c>
      <c r="P10" s="202">
        <f>O10/2.2-IF($U10=1,0.5,IF($U10=2,1,0))</f>
        <v>66.59090909090908</v>
      </c>
      <c r="Q10" s="203">
        <f>RANK(P10,P$10:P$10,0)</f>
        <v>1</v>
      </c>
      <c r="R10" s="125">
        <v>144.5</v>
      </c>
      <c r="S10" s="202">
        <f>R10/2.2-IF($U10=1,0.5,IF($U10=2,1,0))</f>
        <v>65.68181818181817</v>
      </c>
      <c r="T10" s="203">
        <f>RANK(S10,S$10:S$10,0)</f>
        <v>1</v>
      </c>
      <c r="U10" s="126"/>
      <c r="V10" s="124"/>
      <c r="W10" s="125">
        <f>L10+O10+R10</f>
        <v>433</v>
      </c>
      <c r="X10" s="124"/>
      <c r="Y10" s="202">
        <f>ROUND(SUM(M10,P10,S10)/3,3)</f>
        <v>65.606</v>
      </c>
      <c r="Z10" s="126" t="s">
        <v>101</v>
      </c>
    </row>
    <row r="11" spans="1:26" s="122" customFormat="1" ht="37.5" customHeight="1">
      <c r="A11" s="141"/>
      <c r="B11" s="142"/>
      <c r="C11" s="143"/>
      <c r="D11" s="144"/>
      <c r="E11" s="145"/>
      <c r="F11" s="146"/>
      <c r="G11" s="147"/>
      <c r="H11" s="148"/>
      <c r="I11" s="113"/>
      <c r="J11" s="149"/>
      <c r="K11" s="150"/>
      <c r="L11" s="151"/>
      <c r="M11" s="152"/>
      <c r="N11" s="153"/>
      <c r="O11" s="151"/>
      <c r="P11" s="152"/>
      <c r="Q11" s="153"/>
      <c r="R11" s="151"/>
      <c r="S11" s="152"/>
      <c r="T11" s="153"/>
      <c r="U11" s="154"/>
      <c r="V11" s="142"/>
      <c r="W11" s="151"/>
      <c r="X11" s="142"/>
      <c r="Y11" s="152"/>
      <c r="Z11" s="154"/>
    </row>
    <row r="12" spans="1:26" s="31" customFormat="1" ht="26.25" customHeight="1">
      <c r="A12" s="40"/>
      <c r="B12" s="40"/>
      <c r="C12" s="40"/>
      <c r="D12" s="40" t="s">
        <v>15</v>
      </c>
      <c r="E12" s="40"/>
      <c r="F12" s="40"/>
      <c r="G12" s="40"/>
      <c r="H12" s="40"/>
      <c r="J12" s="40"/>
      <c r="K12" s="30" t="s">
        <v>123</v>
      </c>
      <c r="L12" s="42"/>
      <c r="M12" s="40"/>
      <c r="N12" s="40"/>
      <c r="O12" s="101"/>
      <c r="P12" s="102"/>
      <c r="Q12" s="40"/>
      <c r="R12" s="101"/>
      <c r="S12" s="102"/>
      <c r="T12" s="40"/>
      <c r="U12" s="40"/>
      <c r="V12" s="40"/>
      <c r="W12" s="40"/>
      <c r="X12" s="40"/>
      <c r="Y12" s="102"/>
      <c r="Z12" s="40"/>
    </row>
    <row r="13" spans="1:26" s="31" customFormat="1" ht="17.25" customHeight="1">
      <c r="A13" s="40"/>
      <c r="B13" s="40"/>
      <c r="C13" s="40"/>
      <c r="D13" s="40"/>
      <c r="E13" s="40"/>
      <c r="F13" s="40"/>
      <c r="G13" s="40"/>
      <c r="H13" s="40"/>
      <c r="J13" s="40"/>
      <c r="K13" s="40"/>
      <c r="L13" s="42"/>
      <c r="M13" s="40"/>
      <c r="N13" s="40"/>
      <c r="O13" s="101"/>
      <c r="P13" s="102"/>
      <c r="Q13" s="40"/>
      <c r="R13" s="101"/>
      <c r="S13" s="102"/>
      <c r="T13" s="40"/>
      <c r="U13" s="40"/>
      <c r="V13" s="40"/>
      <c r="W13" s="40"/>
      <c r="X13" s="40"/>
      <c r="Y13" s="102"/>
      <c r="Z13" s="40"/>
    </row>
    <row r="14" spans="1:26" s="31" customFormat="1" ht="27.75" customHeight="1">
      <c r="A14" s="40"/>
      <c r="B14" s="40"/>
      <c r="C14" s="40"/>
      <c r="D14" s="40" t="s">
        <v>16</v>
      </c>
      <c r="E14" s="40"/>
      <c r="F14" s="40"/>
      <c r="G14" s="40"/>
      <c r="H14" s="40"/>
      <c r="J14" s="40"/>
      <c r="K14" s="30" t="s">
        <v>85</v>
      </c>
      <c r="L14" s="42"/>
      <c r="O14" s="101"/>
      <c r="P14" s="102"/>
      <c r="Q14" s="40"/>
      <c r="R14" s="101"/>
      <c r="S14" s="102"/>
      <c r="T14" s="40"/>
      <c r="U14" s="40"/>
      <c r="V14" s="40"/>
      <c r="W14" s="40"/>
      <c r="X14" s="40"/>
      <c r="Y14" s="102"/>
      <c r="Z14" s="40"/>
    </row>
    <row r="15" spans="1:26" s="31" customFormat="1" ht="48" customHeight="1">
      <c r="A15" s="40"/>
      <c r="B15" s="40"/>
      <c r="C15" s="40"/>
      <c r="D15" s="40"/>
      <c r="E15" s="40"/>
      <c r="F15" s="40"/>
      <c r="G15" s="40"/>
      <c r="H15" s="40"/>
      <c r="J15" s="40"/>
      <c r="K15" s="30"/>
      <c r="L15" s="42"/>
      <c r="M15" s="40"/>
      <c r="N15" s="40"/>
      <c r="O15" s="101"/>
      <c r="P15" s="102"/>
      <c r="Q15" s="40"/>
      <c r="R15" s="101"/>
      <c r="S15" s="102"/>
      <c r="T15" s="40"/>
      <c r="U15" s="40"/>
      <c r="V15" s="40"/>
      <c r="W15" s="40"/>
      <c r="X15" s="40"/>
      <c r="Y15" s="102"/>
      <c r="Z15" s="40"/>
    </row>
    <row r="16" spans="11:13" ht="12.75">
      <c r="K16" s="115"/>
      <c r="L16" s="138"/>
      <c r="M16" s="115"/>
    </row>
    <row r="17" spans="11:13" ht="12.75">
      <c r="K17" s="115"/>
      <c r="L17" s="138"/>
      <c r="M17" s="115"/>
    </row>
    <row r="28" ht="12.75">
      <c r="F28" s="40"/>
    </row>
    <row r="29" ht="12.75">
      <c r="F29" s="40"/>
    </row>
  </sheetData>
  <sheetProtection/>
  <protectedRanges>
    <protectedRange sqref="K11" name="Диапазон1_3_1_1_3_11_1_1_3_1_1_2_1_3_3_1_1_4_1_2_1"/>
  </protectedRanges>
  <mergeCells count="26">
    <mergeCell ref="Y8:Y9"/>
    <mergeCell ref="Z8:Z9"/>
    <mergeCell ref="O8:Q8"/>
    <mergeCell ref="R8:T8"/>
    <mergeCell ref="U8:U9"/>
    <mergeCell ref="V8:V9"/>
    <mergeCell ref="W8:W9"/>
    <mergeCell ref="X8:X9"/>
    <mergeCell ref="G8:G9"/>
    <mergeCell ref="H8:H9"/>
    <mergeCell ref="I8:I9"/>
    <mergeCell ref="J8:J9"/>
    <mergeCell ref="K8:K9"/>
    <mergeCell ref="L8:N8"/>
    <mergeCell ref="A8:A9"/>
    <mergeCell ref="B8:B9"/>
    <mergeCell ref="C8:C9"/>
    <mergeCell ref="D8:D9"/>
    <mergeCell ref="E8:E9"/>
    <mergeCell ref="F8:F9"/>
    <mergeCell ref="A1:Z1"/>
    <mergeCell ref="A2:Z2"/>
    <mergeCell ref="A3:Z3"/>
    <mergeCell ref="A4:Z4"/>
    <mergeCell ref="A5:Z5"/>
    <mergeCell ref="V7:Z7"/>
  </mergeCells>
  <printOptions/>
  <pageMargins left="0.1968503937007874" right="0.1968503937007874" top="0" bottom="0.1968503937007874" header="0" footer="0.31496062992125984"/>
  <pageSetup fitToHeight="0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view="pageBreakPreview" zoomScale="75" zoomScaleSheetLayoutView="75" workbookViewId="0" topLeftCell="A1">
      <selection activeCell="A11" sqref="A11:IV11"/>
    </sheetView>
  </sheetViews>
  <sheetFormatPr defaultColWidth="9.140625" defaultRowHeight="12.75"/>
  <cols>
    <col min="1" max="1" width="6.8515625" style="31" customWidth="1"/>
    <col min="2" max="2" width="6.8515625" style="31" hidden="1" customWidth="1"/>
    <col min="3" max="3" width="7.28125" style="31" hidden="1" customWidth="1"/>
    <col min="4" max="4" width="16.8515625" style="31" customWidth="1"/>
    <col min="5" max="5" width="8.28125" style="31" customWidth="1"/>
    <col min="6" max="6" width="7.00390625" style="31" customWidth="1"/>
    <col min="7" max="7" width="26.00390625" style="31" customWidth="1"/>
    <col min="8" max="8" width="8.57421875" style="31" customWidth="1"/>
    <col min="9" max="9" width="12.7109375" style="31" customWidth="1"/>
    <col min="10" max="10" width="12.7109375" style="31" hidden="1" customWidth="1"/>
    <col min="11" max="11" width="23.140625" style="31" customWidth="1"/>
    <col min="12" max="12" width="6.28125" style="103" customWidth="1"/>
    <col min="13" max="13" width="8.7109375" style="104" customWidth="1"/>
    <col min="14" max="14" width="5.7109375" style="31" customWidth="1"/>
    <col min="15" max="15" width="6.421875" style="103" customWidth="1"/>
    <col min="16" max="16" width="8.7109375" style="104" customWidth="1"/>
    <col min="17" max="17" width="3.7109375" style="31" customWidth="1"/>
    <col min="18" max="18" width="6.421875" style="103" customWidth="1"/>
    <col min="19" max="19" width="8.7109375" style="104" customWidth="1"/>
    <col min="20" max="20" width="3.7109375" style="31" customWidth="1"/>
    <col min="21" max="22" width="4.8515625" style="31" customWidth="1"/>
    <col min="23" max="23" width="6.28125" style="31" customWidth="1"/>
    <col min="24" max="24" width="6.7109375" style="31" hidden="1" customWidth="1"/>
    <col min="25" max="25" width="9.7109375" style="104" customWidth="1"/>
    <col min="26" max="26" width="7.28125" style="31" customWidth="1"/>
    <col min="27" max="27" width="0.42578125" style="31" customWidth="1"/>
    <col min="28" max="16384" width="9.140625" style="31" customWidth="1"/>
  </cols>
  <sheetData>
    <row r="1" spans="1:26" s="90" customFormat="1" ht="55.5" customHeight="1">
      <c r="A1" s="288" t="s">
        <v>122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26" s="92" customFormat="1" ht="15.75" customHeight="1">
      <c r="A2" s="290" t="s">
        <v>86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s="92" customFormat="1" ht="15.75" customHeight="1">
      <c r="A3" s="308" t="s">
        <v>180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</row>
    <row r="4" spans="1:26" s="92" customFormat="1" ht="15.75" customHeight="1">
      <c r="A4" s="291" t="s">
        <v>147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</row>
    <row r="5" spans="1:26" ht="18.75" customHeight="1">
      <c r="A5" s="292" t="s">
        <v>164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</row>
    <row r="6" spans="1:26" ht="18.7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s="96" customFormat="1" ht="15" customHeight="1">
      <c r="A7" s="20" t="s">
        <v>17</v>
      </c>
      <c r="B7" s="93"/>
      <c r="C7" s="94"/>
      <c r="D7" s="94"/>
      <c r="E7" s="94"/>
      <c r="F7" s="94"/>
      <c r="G7" s="94"/>
      <c r="H7" s="94"/>
      <c r="I7" s="95"/>
      <c r="J7" s="95"/>
      <c r="V7" s="293" t="s">
        <v>121</v>
      </c>
      <c r="W7" s="293"/>
      <c r="X7" s="293"/>
      <c r="Y7" s="293"/>
      <c r="Z7" s="293"/>
    </row>
    <row r="8" spans="1:26" s="97" customFormat="1" ht="19.5" customHeight="1">
      <c r="A8" s="309" t="s">
        <v>87</v>
      </c>
      <c r="B8" s="310" t="s">
        <v>3</v>
      </c>
      <c r="C8" s="311" t="s">
        <v>4</v>
      </c>
      <c r="D8" s="313" t="s">
        <v>88</v>
      </c>
      <c r="E8" s="313" t="s">
        <v>6</v>
      </c>
      <c r="F8" s="309" t="s">
        <v>7</v>
      </c>
      <c r="G8" s="313" t="s">
        <v>89</v>
      </c>
      <c r="H8" s="313" t="s">
        <v>6</v>
      </c>
      <c r="I8" s="313" t="s">
        <v>9</v>
      </c>
      <c r="J8" s="106"/>
      <c r="K8" s="313" t="s">
        <v>11</v>
      </c>
      <c r="L8" s="314" t="s">
        <v>90</v>
      </c>
      <c r="M8" s="314"/>
      <c r="N8" s="314"/>
      <c r="O8" s="314" t="s">
        <v>91</v>
      </c>
      <c r="P8" s="314"/>
      <c r="Q8" s="314"/>
      <c r="R8" s="314" t="s">
        <v>92</v>
      </c>
      <c r="S8" s="314"/>
      <c r="T8" s="314"/>
      <c r="U8" s="316" t="s">
        <v>93</v>
      </c>
      <c r="V8" s="311" t="s">
        <v>94</v>
      </c>
      <c r="W8" s="309" t="s">
        <v>95</v>
      </c>
      <c r="X8" s="310" t="s">
        <v>96</v>
      </c>
      <c r="Y8" s="315" t="s">
        <v>97</v>
      </c>
      <c r="Z8" s="315" t="s">
        <v>98</v>
      </c>
    </row>
    <row r="9" spans="1:26" s="97" customFormat="1" ht="39.75" customHeight="1">
      <c r="A9" s="309"/>
      <c r="B9" s="310"/>
      <c r="C9" s="312"/>
      <c r="D9" s="313"/>
      <c r="E9" s="313"/>
      <c r="F9" s="309"/>
      <c r="G9" s="313"/>
      <c r="H9" s="313"/>
      <c r="I9" s="313"/>
      <c r="J9" s="106"/>
      <c r="K9" s="313"/>
      <c r="L9" s="98" t="s">
        <v>99</v>
      </c>
      <c r="M9" s="99" t="s">
        <v>100</v>
      </c>
      <c r="N9" s="100" t="s">
        <v>87</v>
      </c>
      <c r="O9" s="98" t="s">
        <v>99</v>
      </c>
      <c r="P9" s="99" t="s">
        <v>100</v>
      </c>
      <c r="Q9" s="100" t="s">
        <v>87</v>
      </c>
      <c r="R9" s="98" t="s">
        <v>99</v>
      </c>
      <c r="S9" s="99" t="s">
        <v>100</v>
      </c>
      <c r="T9" s="100" t="s">
        <v>87</v>
      </c>
      <c r="U9" s="317"/>
      <c r="V9" s="312"/>
      <c r="W9" s="309"/>
      <c r="X9" s="310"/>
      <c r="Y9" s="315"/>
      <c r="Z9" s="315"/>
    </row>
    <row r="10" spans="1:26" s="135" customFormat="1" ht="43.5" customHeight="1">
      <c r="A10" s="129">
        <v>1</v>
      </c>
      <c r="B10" s="130"/>
      <c r="C10" s="105"/>
      <c r="D10" s="24" t="s">
        <v>129</v>
      </c>
      <c r="E10" s="25" t="s">
        <v>165</v>
      </c>
      <c r="F10" s="196" t="s">
        <v>22</v>
      </c>
      <c r="G10" s="128" t="s">
        <v>130</v>
      </c>
      <c r="H10" s="52" t="s">
        <v>131</v>
      </c>
      <c r="I10" s="204" t="s">
        <v>132</v>
      </c>
      <c r="J10" s="205" t="s">
        <v>132</v>
      </c>
      <c r="K10" s="206" t="s">
        <v>133</v>
      </c>
      <c r="L10" s="131">
        <v>192</v>
      </c>
      <c r="M10" s="168">
        <f>L10/3-IF($U10=1,0.5,IF($U10=2,1,0))</f>
        <v>64</v>
      </c>
      <c r="N10" s="132">
        <f>RANK(M10,M$10:M$12,0)</f>
        <v>2</v>
      </c>
      <c r="O10" s="131">
        <v>189</v>
      </c>
      <c r="P10" s="168">
        <f>O10/3-IF($U10=1,0.5,IF($U10=2,1,0))</f>
        <v>63</v>
      </c>
      <c r="Q10" s="132">
        <f>RANK(P10,P$10:P$12,0)</f>
        <v>1</v>
      </c>
      <c r="R10" s="131">
        <v>198</v>
      </c>
      <c r="S10" s="168">
        <f>R10/3-IF($U10=1,0.5,IF($U10=2,1,0))</f>
        <v>66</v>
      </c>
      <c r="T10" s="132">
        <f>RANK(S10,S$10:S$12,0)</f>
        <v>1</v>
      </c>
      <c r="U10" s="132"/>
      <c r="V10" s="132"/>
      <c r="W10" s="131">
        <f>L10+O10+R10</f>
        <v>579</v>
      </c>
      <c r="X10" s="133"/>
      <c r="Y10" s="168">
        <f>ROUND(SUM(M10,P10,S10)/3,3)</f>
        <v>64.333</v>
      </c>
      <c r="Z10" s="134" t="s">
        <v>101</v>
      </c>
    </row>
    <row r="11" spans="1:26" s="135" customFormat="1" ht="43.5" customHeight="1">
      <c r="A11" s="129">
        <v>2</v>
      </c>
      <c r="B11" s="130"/>
      <c r="C11" s="105"/>
      <c r="D11" s="207" t="s">
        <v>141</v>
      </c>
      <c r="E11" s="156" t="s">
        <v>142</v>
      </c>
      <c r="F11" s="62" t="s">
        <v>22</v>
      </c>
      <c r="G11" s="157" t="s">
        <v>143</v>
      </c>
      <c r="H11" s="52" t="s">
        <v>144</v>
      </c>
      <c r="I11" s="53" t="s">
        <v>145</v>
      </c>
      <c r="J11" s="62" t="s">
        <v>112</v>
      </c>
      <c r="K11" s="44" t="s">
        <v>146</v>
      </c>
      <c r="L11" s="131">
        <v>192.5</v>
      </c>
      <c r="M11" s="168">
        <f>L11/3-IF($U11=1,0.5,IF($U11=2,1,0))</f>
        <v>64.16666666666667</v>
      </c>
      <c r="N11" s="132">
        <f>RANK(M11,M$10:M$12,0)</f>
        <v>1</v>
      </c>
      <c r="O11" s="131">
        <v>188.5</v>
      </c>
      <c r="P11" s="168">
        <f>O11/3-IF($U11=1,0.5,IF($U11=2,1,0))</f>
        <v>62.833333333333336</v>
      </c>
      <c r="Q11" s="132">
        <f>RANK(P11,P$10:P$12,0)</f>
        <v>2</v>
      </c>
      <c r="R11" s="131">
        <v>193</v>
      </c>
      <c r="S11" s="168">
        <f>R11/3-IF($U11=1,0.5,IF($U11=2,1,0))</f>
        <v>64.33333333333333</v>
      </c>
      <c r="T11" s="132">
        <f>RANK(S11,S$10:S$12,0)</f>
        <v>2</v>
      </c>
      <c r="U11" s="132"/>
      <c r="V11" s="132"/>
      <c r="W11" s="131">
        <f>L11+O11+R11</f>
        <v>574</v>
      </c>
      <c r="X11" s="133"/>
      <c r="Y11" s="168">
        <f>ROUND(SUM(M11,P11,S11)/3,3)</f>
        <v>63.778</v>
      </c>
      <c r="Z11" s="134" t="s">
        <v>101</v>
      </c>
    </row>
    <row r="12" spans="1:26" s="135" customFormat="1" ht="43.5" customHeight="1">
      <c r="A12" s="129">
        <v>3</v>
      </c>
      <c r="B12" s="130"/>
      <c r="C12" s="105"/>
      <c r="D12" s="82" t="s">
        <v>134</v>
      </c>
      <c r="E12" s="156" t="s">
        <v>135</v>
      </c>
      <c r="F12" s="193" t="s">
        <v>22</v>
      </c>
      <c r="G12" s="23" t="s">
        <v>136</v>
      </c>
      <c r="H12" s="52" t="s">
        <v>137</v>
      </c>
      <c r="I12" s="68" t="s">
        <v>138</v>
      </c>
      <c r="J12" s="29" t="s">
        <v>139</v>
      </c>
      <c r="K12" s="44" t="s">
        <v>140</v>
      </c>
      <c r="L12" s="131">
        <v>169.5</v>
      </c>
      <c r="M12" s="168">
        <f>L12/3-IF($U12=1,0.5,IF($U12=2,1,0))</f>
        <v>56.5</v>
      </c>
      <c r="N12" s="132">
        <f>RANK(M12,M$10:M$12,0)</f>
        <v>3</v>
      </c>
      <c r="O12" s="131">
        <v>188</v>
      </c>
      <c r="P12" s="168">
        <f>O12/3-IF($U12=1,0.5,IF($U12=2,1,0))</f>
        <v>62.666666666666664</v>
      </c>
      <c r="Q12" s="132">
        <f>RANK(P12,P$10:P$12,0)</f>
        <v>3</v>
      </c>
      <c r="R12" s="131">
        <v>180</v>
      </c>
      <c r="S12" s="168">
        <f>R12/3-IF($U12=1,0.5,IF($U12=2,1,0))</f>
        <v>60</v>
      </c>
      <c r="T12" s="132">
        <f>RANK(S12,S$10:S$12,0)</f>
        <v>3</v>
      </c>
      <c r="U12" s="132"/>
      <c r="V12" s="132"/>
      <c r="W12" s="131">
        <f>L12+O12+R12</f>
        <v>537.5</v>
      </c>
      <c r="X12" s="133"/>
      <c r="Y12" s="168">
        <f>ROUND(SUM(M12,P12,S12)/3,3)</f>
        <v>59.722</v>
      </c>
      <c r="Z12" s="134" t="s">
        <v>101</v>
      </c>
    </row>
    <row r="13" spans="1:26" s="135" customFormat="1" ht="41.25" customHeight="1">
      <c r="A13" s="170"/>
      <c r="B13" s="171"/>
      <c r="C13" s="172"/>
      <c r="D13" s="116"/>
      <c r="E13" s="173"/>
      <c r="F13" s="174"/>
      <c r="G13" s="175"/>
      <c r="H13" s="176"/>
      <c r="I13" s="177"/>
      <c r="J13" s="178"/>
      <c r="K13" s="179"/>
      <c r="L13" s="180"/>
      <c r="M13" s="181"/>
      <c r="N13" s="182"/>
      <c r="O13" s="180"/>
      <c r="P13" s="181"/>
      <c r="Q13" s="182"/>
      <c r="R13" s="180"/>
      <c r="S13" s="181"/>
      <c r="T13" s="182"/>
      <c r="U13" s="182"/>
      <c r="V13" s="182"/>
      <c r="W13" s="180"/>
      <c r="X13" s="183"/>
      <c r="Y13" s="181"/>
      <c r="Z13" s="184"/>
    </row>
    <row r="14" spans="1:26" ht="26.25" customHeight="1">
      <c r="A14" s="40"/>
      <c r="B14" s="40"/>
      <c r="C14" s="40"/>
      <c r="D14" s="40" t="s">
        <v>15</v>
      </c>
      <c r="E14" s="40"/>
      <c r="F14" s="40"/>
      <c r="G14" s="40"/>
      <c r="H14" s="40"/>
      <c r="J14" s="40"/>
      <c r="K14" s="30" t="s">
        <v>123</v>
      </c>
      <c r="L14" s="42"/>
      <c r="M14" s="40"/>
      <c r="N14" s="40"/>
      <c r="O14" s="101"/>
      <c r="P14" s="102"/>
      <c r="Q14" s="40"/>
      <c r="R14" s="101"/>
      <c r="S14" s="102"/>
      <c r="T14" s="40"/>
      <c r="U14" s="40"/>
      <c r="V14" s="40"/>
      <c r="W14" s="40"/>
      <c r="X14" s="40"/>
      <c r="Y14" s="102"/>
      <c r="Z14" s="40"/>
    </row>
    <row r="15" spans="1:26" ht="17.25" customHeight="1">
      <c r="A15" s="40"/>
      <c r="B15" s="40"/>
      <c r="C15" s="40"/>
      <c r="D15" s="40"/>
      <c r="E15" s="40"/>
      <c r="F15" s="40"/>
      <c r="G15" s="40"/>
      <c r="H15" s="40"/>
      <c r="J15" s="40"/>
      <c r="K15" s="40"/>
      <c r="L15" s="42"/>
      <c r="M15" s="40"/>
      <c r="N15" s="40"/>
      <c r="O15" s="101"/>
      <c r="P15" s="102"/>
      <c r="Q15" s="40"/>
      <c r="R15" s="101"/>
      <c r="S15" s="102"/>
      <c r="T15" s="40"/>
      <c r="U15" s="40"/>
      <c r="V15" s="40"/>
      <c r="W15" s="40"/>
      <c r="X15" s="40"/>
      <c r="Y15" s="102"/>
      <c r="Z15" s="40"/>
    </row>
    <row r="16" spans="1:26" ht="27.75" customHeight="1">
      <c r="A16" s="40"/>
      <c r="B16" s="40"/>
      <c r="C16" s="40"/>
      <c r="D16" s="40" t="s">
        <v>16</v>
      </c>
      <c r="E16" s="40"/>
      <c r="F16" s="40"/>
      <c r="G16" s="40"/>
      <c r="H16" s="40"/>
      <c r="J16" s="40"/>
      <c r="K16" s="30" t="s">
        <v>85</v>
      </c>
      <c r="L16" s="42"/>
      <c r="M16" s="31"/>
      <c r="O16" s="101"/>
      <c r="P16" s="102"/>
      <c r="Q16" s="40"/>
      <c r="R16" s="101"/>
      <c r="S16" s="102"/>
      <c r="T16" s="40"/>
      <c r="U16" s="40"/>
      <c r="V16" s="40"/>
      <c r="W16" s="40"/>
      <c r="X16" s="40"/>
      <c r="Y16" s="102"/>
      <c r="Z16" s="40"/>
    </row>
  </sheetData>
  <sheetProtection/>
  <mergeCells count="25">
    <mergeCell ref="Z8:Z9"/>
    <mergeCell ref="R8:T8"/>
    <mergeCell ref="U8:U9"/>
    <mergeCell ref="V8:V9"/>
    <mergeCell ref="W8:W9"/>
    <mergeCell ref="X8:X9"/>
    <mergeCell ref="Y8:Y9"/>
    <mergeCell ref="G8:G9"/>
    <mergeCell ref="H8:H9"/>
    <mergeCell ref="I8:I9"/>
    <mergeCell ref="K8:K9"/>
    <mergeCell ref="L8:N8"/>
    <mergeCell ref="O8:Q8"/>
    <mergeCell ref="A8:A9"/>
    <mergeCell ref="B8:B9"/>
    <mergeCell ref="C8:C9"/>
    <mergeCell ref="D8:D9"/>
    <mergeCell ref="E8:E9"/>
    <mergeCell ref="F8:F9"/>
    <mergeCell ref="A1:Z1"/>
    <mergeCell ref="A2:Z2"/>
    <mergeCell ref="A3:Z3"/>
    <mergeCell ref="A4:Z4"/>
    <mergeCell ref="A5:Z5"/>
    <mergeCell ref="V7:Z7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="75" zoomScaleSheetLayoutView="75" workbookViewId="0" topLeftCell="A1">
      <selection activeCell="A6" sqref="A6"/>
    </sheetView>
  </sheetViews>
  <sheetFormatPr defaultColWidth="9.140625" defaultRowHeight="12.75"/>
  <cols>
    <col min="1" max="1" width="6.8515625" style="31" customWidth="1"/>
    <col min="2" max="2" width="6.8515625" style="31" hidden="1" customWidth="1"/>
    <col min="3" max="3" width="7.28125" style="31" hidden="1" customWidth="1"/>
    <col min="4" max="4" width="14.140625" style="31" customWidth="1"/>
    <col min="5" max="5" width="8.28125" style="31" customWidth="1"/>
    <col min="6" max="6" width="7.00390625" style="31" customWidth="1"/>
    <col min="7" max="7" width="26.00390625" style="31" customWidth="1"/>
    <col min="8" max="8" width="9.7109375" style="31" customWidth="1"/>
    <col min="9" max="9" width="13.421875" style="31" customWidth="1"/>
    <col min="10" max="10" width="12.7109375" style="31" hidden="1" customWidth="1"/>
    <col min="11" max="11" width="21.28125" style="31" customWidth="1"/>
    <col min="12" max="12" width="6.28125" style="103" customWidth="1"/>
    <col min="13" max="13" width="8.7109375" style="104" customWidth="1"/>
    <col min="14" max="14" width="5.7109375" style="31" customWidth="1"/>
    <col min="15" max="15" width="6.421875" style="103" customWidth="1"/>
    <col min="16" max="16" width="8.7109375" style="104" customWidth="1"/>
    <col min="17" max="17" width="3.7109375" style="31" customWidth="1"/>
    <col min="18" max="18" width="6.421875" style="103" customWidth="1"/>
    <col min="19" max="19" width="8.7109375" style="104" customWidth="1"/>
    <col min="20" max="20" width="3.7109375" style="31" customWidth="1"/>
    <col min="21" max="22" width="4.8515625" style="31" customWidth="1"/>
    <col min="23" max="23" width="6.28125" style="31" customWidth="1"/>
    <col min="24" max="24" width="6.7109375" style="31" hidden="1" customWidth="1"/>
    <col min="25" max="25" width="9.7109375" style="104" customWidth="1"/>
    <col min="26" max="26" width="7.28125" style="31" customWidth="1"/>
    <col min="27" max="27" width="0.42578125" style="31" customWidth="1"/>
    <col min="28" max="16384" width="9.140625" style="31" customWidth="1"/>
  </cols>
  <sheetData>
    <row r="1" spans="1:26" s="90" customFormat="1" ht="55.5" customHeight="1">
      <c r="A1" s="288" t="s">
        <v>122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26" s="92" customFormat="1" ht="15.75" customHeight="1">
      <c r="A2" s="290" t="s">
        <v>86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s="92" customFormat="1" ht="15.75" customHeight="1">
      <c r="A3" s="308" t="s">
        <v>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</row>
    <row r="4" spans="1:26" s="92" customFormat="1" ht="15.75" customHeight="1">
      <c r="A4" s="291" t="s">
        <v>114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</row>
    <row r="5" spans="1:26" ht="18.75" customHeight="1">
      <c r="A5" s="292" t="s">
        <v>293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</row>
    <row r="6" spans="1:26" ht="18.7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s="96" customFormat="1" ht="15" customHeight="1">
      <c r="A7" s="20" t="s">
        <v>17</v>
      </c>
      <c r="B7" s="93"/>
      <c r="C7" s="94"/>
      <c r="D7" s="94"/>
      <c r="E7" s="94"/>
      <c r="F7" s="94"/>
      <c r="G7" s="94"/>
      <c r="H7" s="94"/>
      <c r="I7" s="95"/>
      <c r="J7" s="95"/>
      <c r="V7" s="293" t="s">
        <v>121</v>
      </c>
      <c r="W7" s="293"/>
      <c r="X7" s="293"/>
      <c r="Y7" s="293"/>
      <c r="Z7" s="293"/>
    </row>
    <row r="8" spans="1:26" s="97" customFormat="1" ht="19.5" customHeight="1">
      <c r="A8" s="309" t="s">
        <v>87</v>
      </c>
      <c r="B8" s="310" t="s">
        <v>3</v>
      </c>
      <c r="C8" s="311" t="s">
        <v>4</v>
      </c>
      <c r="D8" s="313" t="s">
        <v>88</v>
      </c>
      <c r="E8" s="313" t="s">
        <v>6</v>
      </c>
      <c r="F8" s="309" t="s">
        <v>7</v>
      </c>
      <c r="G8" s="313" t="s">
        <v>89</v>
      </c>
      <c r="H8" s="313" t="s">
        <v>6</v>
      </c>
      <c r="I8" s="313" t="s">
        <v>9</v>
      </c>
      <c r="J8" s="106"/>
      <c r="K8" s="313" t="s">
        <v>11</v>
      </c>
      <c r="L8" s="314" t="s">
        <v>90</v>
      </c>
      <c r="M8" s="314"/>
      <c r="N8" s="314"/>
      <c r="O8" s="314" t="s">
        <v>91</v>
      </c>
      <c r="P8" s="314"/>
      <c r="Q8" s="314"/>
      <c r="R8" s="314" t="s">
        <v>92</v>
      </c>
      <c r="S8" s="314"/>
      <c r="T8" s="314"/>
      <c r="U8" s="316" t="s">
        <v>93</v>
      </c>
      <c r="V8" s="311" t="s">
        <v>94</v>
      </c>
      <c r="W8" s="309" t="s">
        <v>95</v>
      </c>
      <c r="X8" s="310" t="s">
        <v>96</v>
      </c>
      <c r="Y8" s="315" t="s">
        <v>97</v>
      </c>
      <c r="Z8" s="315" t="s">
        <v>98</v>
      </c>
    </row>
    <row r="9" spans="1:26" s="97" customFormat="1" ht="39.75" customHeight="1">
      <c r="A9" s="309"/>
      <c r="B9" s="310"/>
      <c r="C9" s="312"/>
      <c r="D9" s="313"/>
      <c r="E9" s="313"/>
      <c r="F9" s="309"/>
      <c r="G9" s="313"/>
      <c r="H9" s="313"/>
      <c r="I9" s="313"/>
      <c r="J9" s="106"/>
      <c r="K9" s="313"/>
      <c r="L9" s="98" t="s">
        <v>99</v>
      </c>
      <c r="M9" s="99" t="s">
        <v>100</v>
      </c>
      <c r="N9" s="100" t="s">
        <v>87</v>
      </c>
      <c r="O9" s="98" t="s">
        <v>99</v>
      </c>
      <c r="P9" s="99" t="s">
        <v>100</v>
      </c>
      <c r="Q9" s="100" t="s">
        <v>87</v>
      </c>
      <c r="R9" s="98" t="s">
        <v>99</v>
      </c>
      <c r="S9" s="99" t="s">
        <v>100</v>
      </c>
      <c r="T9" s="100" t="s">
        <v>87</v>
      </c>
      <c r="U9" s="317"/>
      <c r="V9" s="312"/>
      <c r="W9" s="309"/>
      <c r="X9" s="310"/>
      <c r="Y9" s="315"/>
      <c r="Z9" s="315"/>
    </row>
    <row r="10" spans="1:26" s="97" customFormat="1" ht="39.75" customHeight="1">
      <c r="A10" s="318" t="s">
        <v>181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20"/>
    </row>
    <row r="11" spans="1:26" s="135" customFormat="1" ht="43.5" customHeight="1">
      <c r="A11" s="129">
        <v>1</v>
      </c>
      <c r="B11" s="130"/>
      <c r="C11" s="201"/>
      <c r="D11" s="24" t="s">
        <v>67</v>
      </c>
      <c r="E11" s="25" t="s">
        <v>68</v>
      </c>
      <c r="F11" s="29" t="s">
        <v>24</v>
      </c>
      <c r="G11" s="212" t="s">
        <v>156</v>
      </c>
      <c r="H11" s="53" t="s">
        <v>69</v>
      </c>
      <c r="I11" s="75" t="s">
        <v>21</v>
      </c>
      <c r="J11" s="60" t="s">
        <v>21</v>
      </c>
      <c r="K11" s="213" t="s">
        <v>20</v>
      </c>
      <c r="L11" s="131">
        <v>226</v>
      </c>
      <c r="M11" s="168">
        <f>L11/3.4-IF($U11=1,0.5,IF($U11=2,1,0))</f>
        <v>66.47058823529412</v>
      </c>
      <c r="N11" s="132">
        <f>RANK(M11,M$11:M$12,0)</f>
        <v>1</v>
      </c>
      <c r="O11" s="131">
        <v>227</v>
      </c>
      <c r="P11" s="168">
        <f>O11/3.4-IF($U11=1,0.5,IF($U11=2,1,0))</f>
        <v>66.76470588235294</v>
      </c>
      <c r="Q11" s="132">
        <f>RANK(P11,P$11:P$12,0)</f>
        <v>1</v>
      </c>
      <c r="R11" s="131">
        <v>228.5</v>
      </c>
      <c r="S11" s="168">
        <f>R11/3.4-IF($U11=1,0.5,IF($U11=2,1,0))</f>
        <v>67.20588235294117</v>
      </c>
      <c r="T11" s="132">
        <f>RANK(S11,S$11:S$12,0)</f>
        <v>1</v>
      </c>
      <c r="U11" s="132"/>
      <c r="V11" s="132"/>
      <c r="W11" s="131">
        <f>L11+O11+R11</f>
        <v>681.5</v>
      </c>
      <c r="X11" s="133"/>
      <c r="Y11" s="168">
        <f>ROUND(SUM(M11,P11,S11)/3,3)</f>
        <v>66.814</v>
      </c>
      <c r="Z11" s="134" t="s">
        <v>101</v>
      </c>
    </row>
    <row r="12" spans="1:26" s="135" customFormat="1" ht="43.5" customHeight="1">
      <c r="A12" s="129">
        <v>2</v>
      </c>
      <c r="B12" s="130"/>
      <c r="C12" s="201"/>
      <c r="D12" s="24" t="s">
        <v>149</v>
      </c>
      <c r="E12" s="25" t="s">
        <v>150</v>
      </c>
      <c r="F12" s="48" t="s">
        <v>22</v>
      </c>
      <c r="G12" s="208" t="s">
        <v>151</v>
      </c>
      <c r="H12" s="53" t="s">
        <v>152</v>
      </c>
      <c r="I12" s="209" t="s">
        <v>153</v>
      </c>
      <c r="J12" s="210" t="s">
        <v>154</v>
      </c>
      <c r="K12" s="211" t="s">
        <v>155</v>
      </c>
      <c r="L12" s="131">
        <v>207.5</v>
      </c>
      <c r="M12" s="168">
        <f>L12/3.4-IF($U12=1,0.5,IF($U12=2,1,0))</f>
        <v>61.029411764705884</v>
      </c>
      <c r="N12" s="132">
        <f>RANK(M12,M$11:M$12,0)</f>
        <v>2</v>
      </c>
      <c r="O12" s="131">
        <v>205</v>
      </c>
      <c r="P12" s="168">
        <f>O12/3.4-IF($U12=1,0.5,IF($U12=2,1,0))</f>
        <v>60.294117647058826</v>
      </c>
      <c r="Q12" s="132">
        <f>RANK(P12,P$11:P$12,0)</f>
        <v>2</v>
      </c>
      <c r="R12" s="131">
        <v>196.5</v>
      </c>
      <c r="S12" s="168">
        <f>R12/3.4-IF($U12=1,0.5,IF($U12=2,1,0))</f>
        <v>57.794117647058826</v>
      </c>
      <c r="T12" s="132">
        <f>RANK(S12,S$11:S$12,0)</f>
        <v>2</v>
      </c>
      <c r="U12" s="132"/>
      <c r="V12" s="132"/>
      <c r="W12" s="131">
        <f>L12+O12+R12</f>
        <v>609</v>
      </c>
      <c r="X12" s="133"/>
      <c r="Y12" s="168">
        <f>ROUND(SUM(M12,P12,S12)/3,3)</f>
        <v>59.706</v>
      </c>
      <c r="Z12" s="134" t="s">
        <v>101</v>
      </c>
    </row>
    <row r="13" spans="1:26" s="97" customFormat="1" ht="39.75" customHeight="1">
      <c r="A13" s="318" t="s">
        <v>278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20"/>
    </row>
    <row r="14" spans="1:26" s="135" customFormat="1" ht="43.5" customHeight="1">
      <c r="A14" s="129">
        <v>1</v>
      </c>
      <c r="B14" s="130"/>
      <c r="C14" s="201"/>
      <c r="D14" s="24" t="s">
        <v>157</v>
      </c>
      <c r="E14" s="25" t="s">
        <v>158</v>
      </c>
      <c r="F14" s="214" t="s">
        <v>24</v>
      </c>
      <c r="G14" s="23" t="s">
        <v>159</v>
      </c>
      <c r="H14" s="53" t="s">
        <v>160</v>
      </c>
      <c r="I14" s="68" t="s">
        <v>161</v>
      </c>
      <c r="J14" s="68" t="s">
        <v>162</v>
      </c>
      <c r="K14" s="211" t="s">
        <v>73</v>
      </c>
      <c r="L14" s="131">
        <v>206.5</v>
      </c>
      <c r="M14" s="168">
        <f>L14/3.4-IF($U14=1,0.5,IF($U14=2,1,0))</f>
        <v>60.73529411764706</v>
      </c>
      <c r="N14" s="132">
        <v>1</v>
      </c>
      <c r="O14" s="131">
        <v>201.5</v>
      </c>
      <c r="P14" s="168">
        <f>O14/3.4-IF($U14=1,0.5,IF($U14=2,1,0))</f>
        <v>59.26470588235294</v>
      </c>
      <c r="Q14" s="132">
        <v>1</v>
      </c>
      <c r="R14" s="131">
        <v>214.5</v>
      </c>
      <c r="S14" s="168">
        <f>R14/3.4-IF($U14=1,0.5,IF($U14=2,1,0))</f>
        <v>63.08823529411765</v>
      </c>
      <c r="T14" s="132">
        <v>1</v>
      </c>
      <c r="U14" s="132"/>
      <c r="V14" s="132"/>
      <c r="W14" s="131">
        <f>L14+O14+R14</f>
        <v>622.5</v>
      </c>
      <c r="X14" s="133"/>
      <c r="Y14" s="168">
        <f>ROUND(SUM(M14,P14,S14)/3,3)</f>
        <v>61.029</v>
      </c>
      <c r="Z14" s="134" t="s">
        <v>101</v>
      </c>
    </row>
    <row r="15" spans="1:26" s="135" customFormat="1" ht="41.25" customHeight="1">
      <c r="A15" s="170"/>
      <c r="B15" s="171"/>
      <c r="C15" s="172"/>
      <c r="D15" s="116"/>
      <c r="E15" s="173"/>
      <c r="F15" s="174"/>
      <c r="G15" s="175"/>
      <c r="H15" s="176"/>
      <c r="I15" s="177"/>
      <c r="J15" s="178"/>
      <c r="K15" s="179"/>
      <c r="L15" s="180"/>
      <c r="M15" s="181"/>
      <c r="N15" s="182"/>
      <c r="O15" s="180"/>
      <c r="P15" s="181"/>
      <c r="Q15" s="182"/>
      <c r="R15" s="180"/>
      <c r="S15" s="181"/>
      <c r="T15" s="182"/>
      <c r="U15" s="182"/>
      <c r="V15" s="182"/>
      <c r="W15" s="180"/>
      <c r="X15" s="183"/>
      <c r="Y15" s="181"/>
      <c r="Z15" s="184"/>
    </row>
    <row r="16" spans="1:26" ht="26.25" customHeight="1">
      <c r="A16" s="40"/>
      <c r="B16" s="40"/>
      <c r="C16" s="40"/>
      <c r="D16" s="40" t="s">
        <v>15</v>
      </c>
      <c r="E16" s="40"/>
      <c r="F16" s="40"/>
      <c r="G16" s="40"/>
      <c r="H16" s="40"/>
      <c r="J16" s="40"/>
      <c r="K16" s="30" t="s">
        <v>123</v>
      </c>
      <c r="L16" s="42"/>
      <c r="M16" s="40"/>
      <c r="N16" s="40"/>
      <c r="O16" s="101"/>
      <c r="P16" s="102"/>
      <c r="Q16" s="40"/>
      <c r="R16" s="101"/>
      <c r="S16" s="102"/>
      <c r="T16" s="40"/>
      <c r="U16" s="40"/>
      <c r="V16" s="40"/>
      <c r="W16" s="40"/>
      <c r="X16" s="40"/>
      <c r="Y16" s="102"/>
      <c r="Z16" s="40"/>
    </row>
    <row r="17" spans="1:26" ht="17.25" customHeight="1">
      <c r="A17" s="40"/>
      <c r="B17" s="40"/>
      <c r="C17" s="40"/>
      <c r="D17" s="40"/>
      <c r="E17" s="40"/>
      <c r="F17" s="40"/>
      <c r="G17" s="40"/>
      <c r="H17" s="40"/>
      <c r="J17" s="40"/>
      <c r="K17" s="40"/>
      <c r="L17" s="42"/>
      <c r="M17" s="40"/>
      <c r="N17" s="40"/>
      <c r="O17" s="101"/>
      <c r="P17" s="102"/>
      <c r="Q17" s="40"/>
      <c r="R17" s="101"/>
      <c r="S17" s="102"/>
      <c r="T17" s="40"/>
      <c r="U17" s="40"/>
      <c r="V17" s="40"/>
      <c r="W17" s="40"/>
      <c r="X17" s="40"/>
      <c r="Y17" s="102"/>
      <c r="Z17" s="40"/>
    </row>
    <row r="18" spans="1:26" ht="27.75" customHeight="1">
      <c r="A18" s="40"/>
      <c r="B18" s="40"/>
      <c r="C18" s="40"/>
      <c r="D18" s="40" t="s">
        <v>16</v>
      </c>
      <c r="E18" s="40"/>
      <c r="F18" s="40"/>
      <c r="G18" s="40"/>
      <c r="H18" s="40"/>
      <c r="J18" s="40"/>
      <c r="K18" s="30" t="s">
        <v>85</v>
      </c>
      <c r="L18" s="42"/>
      <c r="M18" s="31"/>
      <c r="O18" s="101"/>
      <c r="P18" s="102"/>
      <c r="Q18" s="40"/>
      <c r="R18" s="101"/>
      <c r="S18" s="102"/>
      <c r="T18" s="40"/>
      <c r="U18" s="40"/>
      <c r="V18" s="40"/>
      <c r="W18" s="40"/>
      <c r="X18" s="40"/>
      <c r="Y18" s="102"/>
      <c r="Z18" s="40"/>
    </row>
  </sheetData>
  <sheetProtection/>
  <mergeCells count="27">
    <mergeCell ref="Z8:Z9"/>
    <mergeCell ref="R8:T8"/>
    <mergeCell ref="U8:U9"/>
    <mergeCell ref="V8:V9"/>
    <mergeCell ref="W8:W9"/>
    <mergeCell ref="X8:X9"/>
    <mergeCell ref="Y8:Y9"/>
    <mergeCell ref="I8:I9"/>
    <mergeCell ref="K8:K9"/>
    <mergeCell ref="L8:N8"/>
    <mergeCell ref="O8:Q8"/>
    <mergeCell ref="A8:A9"/>
    <mergeCell ref="B8:B9"/>
    <mergeCell ref="C8:C9"/>
    <mergeCell ref="D8:D9"/>
    <mergeCell ref="E8:E9"/>
    <mergeCell ref="G8:G9"/>
    <mergeCell ref="A10:Z10"/>
    <mergeCell ref="A13:Z13"/>
    <mergeCell ref="F8:F9"/>
    <mergeCell ref="A1:Z1"/>
    <mergeCell ref="A2:Z2"/>
    <mergeCell ref="A3:Z3"/>
    <mergeCell ref="A4:Z4"/>
    <mergeCell ref="A5:Z5"/>
    <mergeCell ref="V7:Z7"/>
    <mergeCell ref="H8:H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view="pageBreakPreview" zoomScale="75" zoomScaleNormal="75" zoomScaleSheetLayoutView="75" zoomScalePageLayoutView="0" workbookViewId="0" topLeftCell="A1">
      <selection activeCell="A6" sqref="A6"/>
    </sheetView>
  </sheetViews>
  <sheetFormatPr defaultColWidth="9.140625" defaultRowHeight="12.75"/>
  <cols>
    <col min="1" max="1" width="5.57421875" style="136" customWidth="1"/>
    <col min="2" max="2" width="4.7109375" style="136" hidden="1" customWidth="1"/>
    <col min="3" max="3" width="7.7109375" style="136" hidden="1" customWidth="1"/>
    <col min="4" max="4" width="18.28125" style="136" customWidth="1"/>
    <col min="5" max="5" width="8.7109375" style="136" customWidth="1"/>
    <col min="6" max="6" width="7.57421875" style="136" customWidth="1"/>
    <col min="7" max="7" width="34.28125" style="136" customWidth="1"/>
    <col min="8" max="8" width="9.8515625" style="137" customWidth="1"/>
    <col min="9" max="9" width="17.140625" style="136" customWidth="1"/>
    <col min="10" max="10" width="12.7109375" style="136" hidden="1" customWidth="1"/>
    <col min="11" max="11" width="23.421875" style="136" customWidth="1"/>
    <col min="12" max="12" width="6.7109375" style="139" customWidth="1"/>
    <col min="13" max="13" width="9.8515625" style="140" customWidth="1"/>
    <col min="14" max="14" width="3.7109375" style="136" customWidth="1"/>
    <col min="15" max="15" width="6.8515625" style="139" customWidth="1"/>
    <col min="16" max="16" width="9.8515625" style="140" customWidth="1"/>
    <col min="17" max="17" width="3.7109375" style="136" customWidth="1"/>
    <col min="18" max="18" width="6.8515625" style="139" customWidth="1"/>
    <col min="19" max="19" width="9.57421875" style="140" customWidth="1"/>
    <col min="20" max="20" width="3.7109375" style="136" customWidth="1"/>
    <col min="21" max="22" width="4.8515625" style="136" customWidth="1"/>
    <col min="23" max="23" width="8.7109375" style="136" customWidth="1"/>
    <col min="24" max="24" width="6.28125" style="136" hidden="1" customWidth="1"/>
    <col min="25" max="25" width="12.00390625" style="140" customWidth="1"/>
    <col min="26" max="26" width="6.8515625" style="136" customWidth="1"/>
    <col min="27" max="16384" width="9.140625" style="136" customWidth="1"/>
  </cols>
  <sheetData>
    <row r="1" spans="1:26" s="90" customFormat="1" ht="51.75" customHeight="1">
      <c r="A1" s="288" t="s">
        <v>122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26" s="91" customFormat="1" ht="19.5" customHeight="1">
      <c r="A2" s="289" t="s">
        <v>108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s="92" customFormat="1" ht="20.25" customHeight="1">
      <c r="A3" s="290" t="s">
        <v>86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s="92" customFormat="1" ht="22.5" customHeight="1">
      <c r="A4" s="291" t="s">
        <v>220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</row>
    <row r="5" spans="1:26" s="31" customFormat="1" ht="21.75" customHeight="1">
      <c r="A5" s="292" t="s">
        <v>292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</row>
    <row r="6" spans="1:26" s="31" customFormat="1" ht="21.7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s="96" customFormat="1" ht="15" customHeight="1">
      <c r="A7" s="20" t="s">
        <v>17</v>
      </c>
      <c r="B7" s="93"/>
      <c r="C7" s="94"/>
      <c r="D7" s="94"/>
      <c r="E7" s="94"/>
      <c r="F7" s="94"/>
      <c r="G7" s="94"/>
      <c r="H7" s="94"/>
      <c r="I7" s="95"/>
      <c r="J7" s="95"/>
      <c r="V7" s="293" t="s">
        <v>121</v>
      </c>
      <c r="W7" s="293"/>
      <c r="X7" s="293"/>
      <c r="Y7" s="293"/>
      <c r="Z7" s="293"/>
    </row>
    <row r="8" spans="1:26" s="118" customFormat="1" ht="19.5" customHeight="1">
      <c r="A8" s="294" t="s">
        <v>87</v>
      </c>
      <c r="B8" s="295" t="s">
        <v>4</v>
      </c>
      <c r="C8" s="295" t="s">
        <v>4</v>
      </c>
      <c r="D8" s="298" t="s">
        <v>88</v>
      </c>
      <c r="E8" s="298" t="s">
        <v>6</v>
      </c>
      <c r="F8" s="294" t="s">
        <v>7</v>
      </c>
      <c r="G8" s="298" t="s">
        <v>89</v>
      </c>
      <c r="H8" s="299" t="s">
        <v>6</v>
      </c>
      <c r="I8" s="298" t="s">
        <v>9</v>
      </c>
      <c r="J8" s="298"/>
      <c r="K8" s="298" t="s">
        <v>11</v>
      </c>
      <c r="L8" s="300" t="s">
        <v>90</v>
      </c>
      <c r="M8" s="301"/>
      <c r="N8" s="302"/>
      <c r="O8" s="300" t="s">
        <v>91</v>
      </c>
      <c r="P8" s="301"/>
      <c r="Q8" s="302"/>
      <c r="R8" s="300" t="s">
        <v>92</v>
      </c>
      <c r="S8" s="301"/>
      <c r="T8" s="302"/>
      <c r="U8" s="306" t="s">
        <v>93</v>
      </c>
      <c r="V8" s="296" t="s">
        <v>94</v>
      </c>
      <c r="W8" s="294" t="s">
        <v>95</v>
      </c>
      <c r="X8" s="295" t="s">
        <v>96</v>
      </c>
      <c r="Y8" s="303" t="s">
        <v>97</v>
      </c>
      <c r="Z8" s="304" t="s">
        <v>103</v>
      </c>
    </row>
    <row r="9" spans="1:26" s="118" customFormat="1" ht="39.75" customHeight="1">
      <c r="A9" s="294"/>
      <c r="B9" s="295"/>
      <c r="C9" s="295"/>
      <c r="D9" s="298"/>
      <c r="E9" s="298"/>
      <c r="F9" s="294"/>
      <c r="G9" s="298"/>
      <c r="H9" s="299"/>
      <c r="I9" s="298"/>
      <c r="J9" s="298"/>
      <c r="K9" s="298"/>
      <c r="L9" s="119" t="s">
        <v>99</v>
      </c>
      <c r="M9" s="120" t="s">
        <v>100</v>
      </c>
      <c r="N9" s="121" t="s">
        <v>87</v>
      </c>
      <c r="O9" s="119" t="s">
        <v>99</v>
      </c>
      <c r="P9" s="120" t="s">
        <v>100</v>
      </c>
      <c r="Q9" s="121" t="s">
        <v>87</v>
      </c>
      <c r="R9" s="119" t="s">
        <v>99</v>
      </c>
      <c r="S9" s="120" t="s">
        <v>100</v>
      </c>
      <c r="T9" s="121" t="s">
        <v>87</v>
      </c>
      <c r="U9" s="307"/>
      <c r="V9" s="297"/>
      <c r="W9" s="294"/>
      <c r="X9" s="295"/>
      <c r="Y9" s="303"/>
      <c r="Z9" s="305"/>
    </row>
    <row r="10" spans="1:26" s="118" customFormat="1" ht="49.5" customHeight="1">
      <c r="A10" s="324" t="s">
        <v>109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</row>
    <row r="11" spans="1:26" s="122" customFormat="1" ht="43.5" customHeight="1">
      <c r="A11" s="123">
        <v>1</v>
      </c>
      <c r="B11" s="201"/>
      <c r="C11" s="216"/>
      <c r="D11" s="241" t="s">
        <v>29</v>
      </c>
      <c r="E11" s="242" t="s">
        <v>30</v>
      </c>
      <c r="F11" s="196">
        <v>2</v>
      </c>
      <c r="G11" s="128" t="s">
        <v>196</v>
      </c>
      <c r="H11" s="217" t="s">
        <v>25</v>
      </c>
      <c r="I11" s="218" t="s">
        <v>21</v>
      </c>
      <c r="J11" s="50" t="s">
        <v>26</v>
      </c>
      <c r="K11" s="51" t="s">
        <v>20</v>
      </c>
      <c r="L11" s="125">
        <v>157</v>
      </c>
      <c r="M11" s="202">
        <f aca="true" t="shared" si="0" ref="M11:M16">L11/2.2-IF($U11=1,0.5,IF($U11=2,1,0))</f>
        <v>71.36363636363636</v>
      </c>
      <c r="N11" s="203">
        <f aca="true" t="shared" si="1" ref="N11:N16">RANK(M11,M$11:M$16,0)</f>
        <v>1</v>
      </c>
      <c r="O11" s="125">
        <v>152</v>
      </c>
      <c r="P11" s="202">
        <f aca="true" t="shared" si="2" ref="P11:P16">O11/2.2-IF($U11=1,0.5,IF($U11=2,1,0))</f>
        <v>69.09090909090908</v>
      </c>
      <c r="Q11" s="203">
        <f aca="true" t="shared" si="3" ref="Q11:Q16">RANK(P11,P$11:P$16,0)</f>
        <v>1</v>
      </c>
      <c r="R11" s="125">
        <v>152</v>
      </c>
      <c r="S11" s="202">
        <f aca="true" t="shared" si="4" ref="S11:S16">R11/2.2-IF($U11=1,0.5,IF($U11=2,1,0))</f>
        <v>69.09090909090908</v>
      </c>
      <c r="T11" s="203">
        <f aca="true" t="shared" si="5" ref="T11:T16">RANK(S11,S$11:S$16,0)</f>
        <v>1</v>
      </c>
      <c r="U11" s="126"/>
      <c r="V11" s="124"/>
      <c r="W11" s="125">
        <f aca="true" t="shared" si="6" ref="W11:W16">L11+O11+R11</f>
        <v>461</v>
      </c>
      <c r="X11" s="124"/>
      <c r="Y11" s="202">
        <f aca="true" t="shared" si="7" ref="Y11:Y16">ROUND(SUM(M11,P11,S11)/3,3)</f>
        <v>69.848</v>
      </c>
      <c r="Z11" s="126">
        <v>2</v>
      </c>
    </row>
    <row r="12" spans="1:26" s="122" customFormat="1" ht="43.5" customHeight="1">
      <c r="A12" s="123">
        <v>2</v>
      </c>
      <c r="B12" s="201"/>
      <c r="C12" s="216"/>
      <c r="D12" s="82" t="s">
        <v>82</v>
      </c>
      <c r="E12" s="156" t="s">
        <v>83</v>
      </c>
      <c r="F12" s="193">
        <v>1</v>
      </c>
      <c r="G12" s="89" t="s">
        <v>189</v>
      </c>
      <c r="H12" s="53" t="s">
        <v>84</v>
      </c>
      <c r="I12" s="159" t="s">
        <v>81</v>
      </c>
      <c r="J12" s="85" t="s">
        <v>57</v>
      </c>
      <c r="K12" s="44" t="s">
        <v>190</v>
      </c>
      <c r="L12" s="125">
        <v>149.5</v>
      </c>
      <c r="M12" s="202">
        <f t="shared" si="0"/>
        <v>67.95454545454545</v>
      </c>
      <c r="N12" s="203">
        <f t="shared" si="1"/>
        <v>2</v>
      </c>
      <c r="O12" s="125">
        <v>150.5</v>
      </c>
      <c r="P12" s="202">
        <f t="shared" si="2"/>
        <v>68.4090909090909</v>
      </c>
      <c r="Q12" s="203">
        <f t="shared" si="3"/>
        <v>2</v>
      </c>
      <c r="R12" s="125">
        <v>150</v>
      </c>
      <c r="S12" s="202">
        <f t="shared" si="4"/>
        <v>68.18181818181817</v>
      </c>
      <c r="T12" s="203">
        <f t="shared" si="5"/>
        <v>2</v>
      </c>
      <c r="U12" s="126"/>
      <c r="V12" s="124"/>
      <c r="W12" s="125">
        <f t="shared" si="6"/>
        <v>450</v>
      </c>
      <c r="X12" s="124"/>
      <c r="Y12" s="202">
        <f t="shared" si="7"/>
        <v>68.182</v>
      </c>
      <c r="Z12" s="126">
        <v>2</v>
      </c>
    </row>
    <row r="13" spans="1:26" s="122" customFormat="1" ht="43.5" customHeight="1">
      <c r="A13" s="123">
        <v>3</v>
      </c>
      <c r="B13" s="201"/>
      <c r="C13" s="216"/>
      <c r="D13" s="26" t="s">
        <v>183</v>
      </c>
      <c r="E13" s="27" t="s">
        <v>184</v>
      </c>
      <c r="F13" s="48">
        <v>2</v>
      </c>
      <c r="G13" s="71" t="s">
        <v>185</v>
      </c>
      <c r="H13" s="72" t="s">
        <v>186</v>
      </c>
      <c r="I13" s="59" t="s">
        <v>187</v>
      </c>
      <c r="J13" s="59" t="s">
        <v>154</v>
      </c>
      <c r="K13" s="81" t="s">
        <v>188</v>
      </c>
      <c r="L13" s="125">
        <v>148</v>
      </c>
      <c r="M13" s="202">
        <f t="shared" si="0"/>
        <v>67.27272727272727</v>
      </c>
      <c r="N13" s="203">
        <f t="shared" si="1"/>
        <v>4</v>
      </c>
      <c r="O13" s="125">
        <v>146</v>
      </c>
      <c r="P13" s="202">
        <f t="shared" si="2"/>
        <v>66.36363636363636</v>
      </c>
      <c r="Q13" s="203">
        <f t="shared" si="3"/>
        <v>4</v>
      </c>
      <c r="R13" s="125">
        <v>148.5</v>
      </c>
      <c r="S13" s="202">
        <f t="shared" si="4"/>
        <v>67.5</v>
      </c>
      <c r="T13" s="203">
        <f t="shared" si="5"/>
        <v>3</v>
      </c>
      <c r="U13" s="126"/>
      <c r="V13" s="124"/>
      <c r="W13" s="125">
        <f t="shared" si="6"/>
        <v>442.5</v>
      </c>
      <c r="X13" s="124"/>
      <c r="Y13" s="202">
        <f t="shared" si="7"/>
        <v>67.045</v>
      </c>
      <c r="Z13" s="126">
        <v>2</v>
      </c>
    </row>
    <row r="14" spans="1:26" s="122" customFormat="1" ht="43.5" customHeight="1">
      <c r="A14" s="123">
        <v>4</v>
      </c>
      <c r="B14" s="201"/>
      <c r="C14" s="216"/>
      <c r="D14" s="47" t="s">
        <v>191</v>
      </c>
      <c r="E14" s="66" t="s">
        <v>192</v>
      </c>
      <c r="F14" s="48" t="s">
        <v>18</v>
      </c>
      <c r="G14" s="49" t="s">
        <v>193</v>
      </c>
      <c r="H14" s="21" t="s">
        <v>194</v>
      </c>
      <c r="I14" s="22" t="s">
        <v>195</v>
      </c>
      <c r="J14" s="59" t="s">
        <v>26</v>
      </c>
      <c r="K14" s="81" t="s">
        <v>20</v>
      </c>
      <c r="L14" s="125">
        <v>148.5</v>
      </c>
      <c r="M14" s="202">
        <f t="shared" si="0"/>
        <v>67.5</v>
      </c>
      <c r="N14" s="203">
        <f t="shared" si="1"/>
        <v>3</v>
      </c>
      <c r="O14" s="125">
        <v>148</v>
      </c>
      <c r="P14" s="202">
        <f t="shared" si="2"/>
        <v>67.27272727272727</v>
      </c>
      <c r="Q14" s="203">
        <f t="shared" si="3"/>
        <v>3</v>
      </c>
      <c r="R14" s="125">
        <v>145.5</v>
      </c>
      <c r="S14" s="202">
        <f t="shared" si="4"/>
        <v>66.13636363636363</v>
      </c>
      <c r="T14" s="203">
        <f t="shared" si="5"/>
        <v>4</v>
      </c>
      <c r="U14" s="126"/>
      <c r="V14" s="124"/>
      <c r="W14" s="125">
        <f t="shared" si="6"/>
        <v>442</v>
      </c>
      <c r="X14" s="124"/>
      <c r="Y14" s="202">
        <f t="shared" si="7"/>
        <v>66.97</v>
      </c>
      <c r="Z14" s="126">
        <v>2</v>
      </c>
    </row>
    <row r="15" spans="1:26" s="122" customFormat="1" ht="43.5" customHeight="1">
      <c r="A15" s="123">
        <v>5</v>
      </c>
      <c r="B15" s="201"/>
      <c r="C15" s="216"/>
      <c r="D15" s="70" t="s">
        <v>48</v>
      </c>
      <c r="E15" s="21" t="s">
        <v>49</v>
      </c>
      <c r="F15" s="196" t="s">
        <v>18</v>
      </c>
      <c r="G15" s="128" t="s">
        <v>202</v>
      </c>
      <c r="H15" s="52" t="s">
        <v>50</v>
      </c>
      <c r="I15" s="220" t="s">
        <v>51</v>
      </c>
      <c r="J15" s="221" t="s">
        <v>28</v>
      </c>
      <c r="K15" s="199" t="s">
        <v>17</v>
      </c>
      <c r="L15" s="125">
        <v>144.5</v>
      </c>
      <c r="M15" s="202">
        <f t="shared" si="0"/>
        <v>65.68181818181817</v>
      </c>
      <c r="N15" s="203">
        <f t="shared" si="1"/>
        <v>5</v>
      </c>
      <c r="O15" s="125">
        <v>143</v>
      </c>
      <c r="P15" s="202">
        <f t="shared" si="2"/>
        <v>65</v>
      </c>
      <c r="Q15" s="203">
        <f t="shared" si="3"/>
        <v>6</v>
      </c>
      <c r="R15" s="125">
        <v>143.5</v>
      </c>
      <c r="S15" s="202">
        <f t="shared" si="4"/>
        <v>65.22727272727272</v>
      </c>
      <c r="T15" s="203">
        <f t="shared" si="5"/>
        <v>5</v>
      </c>
      <c r="U15" s="126"/>
      <c r="V15" s="126"/>
      <c r="W15" s="125">
        <f t="shared" si="6"/>
        <v>431</v>
      </c>
      <c r="X15" s="124"/>
      <c r="Y15" s="202">
        <f t="shared" si="7"/>
        <v>65.303</v>
      </c>
      <c r="Z15" s="126">
        <v>2</v>
      </c>
    </row>
    <row r="16" spans="1:26" s="122" customFormat="1" ht="43.5" customHeight="1">
      <c r="A16" s="123">
        <v>6</v>
      </c>
      <c r="B16" s="201"/>
      <c r="C16" s="216"/>
      <c r="D16" s="24" t="s">
        <v>197</v>
      </c>
      <c r="E16" s="127" t="s">
        <v>198</v>
      </c>
      <c r="F16" s="219">
        <v>2</v>
      </c>
      <c r="G16" s="107" t="s">
        <v>199</v>
      </c>
      <c r="H16" s="200" t="s">
        <v>200</v>
      </c>
      <c r="I16" s="53" t="s">
        <v>166</v>
      </c>
      <c r="J16" s="53" t="s">
        <v>166</v>
      </c>
      <c r="K16" s="44" t="s">
        <v>201</v>
      </c>
      <c r="L16" s="125">
        <v>144.5</v>
      </c>
      <c r="M16" s="202">
        <f t="shared" si="0"/>
        <v>65.68181818181817</v>
      </c>
      <c r="N16" s="203">
        <f t="shared" si="1"/>
        <v>5</v>
      </c>
      <c r="O16" s="125">
        <v>144.5</v>
      </c>
      <c r="P16" s="202">
        <f t="shared" si="2"/>
        <v>65.68181818181817</v>
      </c>
      <c r="Q16" s="203">
        <f t="shared" si="3"/>
        <v>5</v>
      </c>
      <c r="R16" s="125">
        <v>139</v>
      </c>
      <c r="S16" s="202">
        <f t="shared" si="4"/>
        <v>63.18181818181818</v>
      </c>
      <c r="T16" s="203">
        <f t="shared" si="5"/>
        <v>6</v>
      </c>
      <c r="U16" s="126"/>
      <c r="V16" s="124"/>
      <c r="W16" s="125">
        <f t="shared" si="6"/>
        <v>428</v>
      </c>
      <c r="X16" s="124"/>
      <c r="Y16" s="202">
        <f t="shared" si="7"/>
        <v>64.848</v>
      </c>
      <c r="Z16" s="126">
        <v>3</v>
      </c>
    </row>
    <row r="17" spans="1:26" s="122" customFormat="1" ht="43.5" customHeight="1">
      <c r="A17" s="321" t="s">
        <v>106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3"/>
    </row>
    <row r="18" spans="1:26" s="122" customFormat="1" ht="43.5" customHeight="1">
      <c r="A18" s="123">
        <v>1</v>
      </c>
      <c r="B18" s="201"/>
      <c r="C18" s="216"/>
      <c r="D18" s="70" t="s">
        <v>78</v>
      </c>
      <c r="E18" s="21" t="s">
        <v>79</v>
      </c>
      <c r="F18" s="196">
        <v>3</v>
      </c>
      <c r="G18" s="128" t="s">
        <v>107</v>
      </c>
      <c r="H18" s="52" t="s">
        <v>80</v>
      </c>
      <c r="I18" s="86" t="s">
        <v>74</v>
      </c>
      <c r="J18" s="221" t="s">
        <v>81</v>
      </c>
      <c r="K18" s="199" t="s">
        <v>190</v>
      </c>
      <c r="L18" s="125">
        <v>143.5</v>
      </c>
      <c r="M18" s="202">
        <f>L18/2.2-IF($U18=1,0.5,IF($U18=2,1,0))</f>
        <v>65.22727272727272</v>
      </c>
      <c r="N18" s="203">
        <v>1</v>
      </c>
      <c r="O18" s="125">
        <v>144</v>
      </c>
      <c r="P18" s="202">
        <f>O18/2.2-IF($U18=1,0.5,IF($U18=2,1,0))</f>
        <v>65.45454545454545</v>
      </c>
      <c r="Q18" s="203">
        <v>1</v>
      </c>
      <c r="R18" s="125">
        <v>146</v>
      </c>
      <c r="S18" s="202">
        <f>R18/2.2-IF($U18=1,0.5,IF($U18=2,1,0))</f>
        <v>66.36363636363636</v>
      </c>
      <c r="T18" s="203">
        <v>1</v>
      </c>
      <c r="U18" s="126"/>
      <c r="V18" s="126"/>
      <c r="W18" s="125">
        <f>L18+O18+R18</f>
        <v>433.5</v>
      </c>
      <c r="X18" s="124"/>
      <c r="Y18" s="202">
        <f>ROUND(SUM(M18,P18,S18)/3,3)</f>
        <v>65.682</v>
      </c>
      <c r="Z18" s="126" t="s">
        <v>101</v>
      </c>
    </row>
    <row r="19" spans="1:26" s="122" customFormat="1" ht="43.5" customHeight="1">
      <c r="A19" s="141"/>
      <c r="B19" s="223"/>
      <c r="C19" s="224"/>
      <c r="D19" s="234"/>
      <c r="E19" s="225"/>
      <c r="F19" s="226"/>
      <c r="G19" s="227"/>
      <c r="H19" s="228"/>
      <c r="I19" s="229"/>
      <c r="J19" s="230"/>
      <c r="K19" s="231"/>
      <c r="L19" s="151"/>
      <c r="M19" s="232"/>
      <c r="N19" s="233"/>
      <c r="O19" s="151"/>
      <c r="P19" s="232"/>
      <c r="Q19" s="233"/>
      <c r="R19" s="151"/>
      <c r="S19" s="232"/>
      <c r="T19" s="233"/>
      <c r="U19" s="154"/>
      <c r="V19" s="154"/>
      <c r="W19" s="151"/>
      <c r="X19" s="142"/>
      <c r="Y19" s="232"/>
      <c r="Z19" s="154"/>
    </row>
    <row r="20" spans="1:26" s="31" customFormat="1" ht="26.25" customHeight="1">
      <c r="A20" s="40"/>
      <c r="B20" s="40"/>
      <c r="C20" s="40"/>
      <c r="D20" s="40" t="s">
        <v>15</v>
      </c>
      <c r="E20" s="40"/>
      <c r="F20" s="40"/>
      <c r="G20" s="40"/>
      <c r="H20" s="40"/>
      <c r="J20" s="40"/>
      <c r="K20" s="30" t="s">
        <v>123</v>
      </c>
      <c r="L20" s="42"/>
      <c r="M20" s="40"/>
      <c r="N20" s="40"/>
      <c r="O20" s="101"/>
      <c r="P20" s="102"/>
      <c r="Q20" s="40"/>
      <c r="R20" s="101"/>
      <c r="S20" s="102"/>
      <c r="T20" s="40"/>
      <c r="U20" s="40"/>
      <c r="V20" s="40"/>
      <c r="W20" s="40"/>
      <c r="X20" s="40"/>
      <c r="Y20" s="102"/>
      <c r="Z20" s="40"/>
    </row>
    <row r="21" spans="1:26" s="31" customFormat="1" ht="17.25" customHeight="1">
      <c r="A21" s="40"/>
      <c r="B21" s="40"/>
      <c r="C21" s="40"/>
      <c r="D21" s="40"/>
      <c r="E21" s="40"/>
      <c r="F21" s="40"/>
      <c r="G21" s="40"/>
      <c r="H21" s="40"/>
      <c r="J21" s="40"/>
      <c r="K21" s="40"/>
      <c r="L21" s="42"/>
      <c r="M21" s="40"/>
      <c r="N21" s="40"/>
      <c r="O21" s="101"/>
      <c r="P21" s="102"/>
      <c r="Q21" s="40"/>
      <c r="R21" s="101"/>
      <c r="S21" s="102"/>
      <c r="T21" s="40"/>
      <c r="U21" s="40"/>
      <c r="V21" s="40"/>
      <c r="W21" s="40"/>
      <c r="X21" s="40"/>
      <c r="Y21" s="102"/>
      <c r="Z21" s="40"/>
    </row>
    <row r="22" spans="1:26" s="31" customFormat="1" ht="27.75" customHeight="1">
      <c r="A22" s="40"/>
      <c r="B22" s="40"/>
      <c r="C22" s="40"/>
      <c r="D22" s="40" t="s">
        <v>16</v>
      </c>
      <c r="E22" s="40"/>
      <c r="F22" s="40"/>
      <c r="G22" s="40"/>
      <c r="H22" s="40"/>
      <c r="J22" s="40"/>
      <c r="K22" s="30" t="s">
        <v>85</v>
      </c>
      <c r="L22" s="42"/>
      <c r="O22" s="101"/>
      <c r="P22" s="102"/>
      <c r="Q22" s="40"/>
      <c r="R22" s="101"/>
      <c r="S22" s="102"/>
      <c r="T22" s="40"/>
      <c r="U22" s="40"/>
      <c r="V22" s="40"/>
      <c r="W22" s="40"/>
      <c r="X22" s="40"/>
      <c r="Y22" s="102"/>
      <c r="Z22" s="40"/>
    </row>
    <row r="23" spans="1:26" s="31" customFormat="1" ht="48" customHeight="1">
      <c r="A23" s="40"/>
      <c r="B23" s="40"/>
      <c r="C23" s="40"/>
      <c r="D23" s="40"/>
      <c r="E23" s="40"/>
      <c r="F23" s="40"/>
      <c r="G23" s="40"/>
      <c r="H23" s="40"/>
      <c r="J23" s="40"/>
      <c r="K23" s="30"/>
      <c r="L23" s="42"/>
      <c r="M23" s="40"/>
      <c r="N23" s="40"/>
      <c r="O23" s="101"/>
      <c r="P23" s="102"/>
      <c r="Q23" s="40"/>
      <c r="R23" s="101"/>
      <c r="S23" s="102"/>
      <c r="T23" s="40"/>
      <c r="U23" s="40"/>
      <c r="V23" s="40"/>
      <c r="W23" s="40"/>
      <c r="X23" s="40"/>
      <c r="Y23" s="102"/>
      <c r="Z23" s="40"/>
    </row>
    <row r="24" spans="11:13" ht="12.75">
      <c r="K24" s="115"/>
      <c r="L24" s="138"/>
      <c r="M24" s="115"/>
    </row>
    <row r="25" spans="11:13" ht="12.75">
      <c r="K25" s="115"/>
      <c r="L25" s="138"/>
      <c r="M25" s="115"/>
    </row>
    <row r="36" ht="12.75">
      <c r="F36" s="40"/>
    </row>
    <row r="37" ht="12.75">
      <c r="F37" s="40"/>
    </row>
  </sheetData>
  <sheetProtection/>
  <mergeCells count="28">
    <mergeCell ref="A1:Z1"/>
    <mergeCell ref="A2:Z2"/>
    <mergeCell ref="A3:Z3"/>
    <mergeCell ref="A4:Z4"/>
    <mergeCell ref="A5:Z5"/>
    <mergeCell ref="V7:Z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N8"/>
    <mergeCell ref="Y8:Y9"/>
    <mergeCell ref="Z8:Z9"/>
    <mergeCell ref="A17:Z17"/>
    <mergeCell ref="A10:Z10"/>
    <mergeCell ref="O8:Q8"/>
    <mergeCell ref="R8:T8"/>
    <mergeCell ref="U8:U9"/>
    <mergeCell ref="V8:V9"/>
    <mergeCell ref="W8:W9"/>
    <mergeCell ref="X8:X9"/>
  </mergeCells>
  <printOptions/>
  <pageMargins left="0.1968503937007874" right="0.1968503937007874" top="0" bottom="0.1968503937007874" header="0" footer="0.31496062992125984"/>
  <pageSetup fitToHeight="0" fitToWidth="1" horizontalDpi="600" verticalDpi="600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view="pageBreakPreview" zoomScale="75" zoomScaleNormal="75" zoomScaleSheetLayoutView="75" zoomScalePageLayoutView="0" workbookViewId="0" topLeftCell="A3">
      <selection activeCell="I11" sqref="I11"/>
    </sheetView>
  </sheetViews>
  <sheetFormatPr defaultColWidth="9.140625" defaultRowHeight="12.75"/>
  <cols>
    <col min="1" max="1" width="5.57421875" style="136" customWidth="1"/>
    <col min="2" max="2" width="4.7109375" style="136" hidden="1" customWidth="1"/>
    <col min="3" max="3" width="8.28125" style="136" hidden="1" customWidth="1"/>
    <col min="4" max="4" width="19.140625" style="136" customWidth="1"/>
    <col min="5" max="5" width="8.7109375" style="136" customWidth="1"/>
    <col min="6" max="6" width="7.57421875" style="136" customWidth="1"/>
    <col min="7" max="7" width="30.57421875" style="136" customWidth="1"/>
    <col min="8" max="8" width="10.00390625" style="137" customWidth="1"/>
    <col min="9" max="9" width="16.7109375" style="136" customWidth="1"/>
    <col min="10" max="10" width="12.7109375" style="136" hidden="1" customWidth="1"/>
    <col min="11" max="11" width="23.421875" style="136" customWidth="1"/>
    <col min="12" max="12" width="6.7109375" style="139" customWidth="1"/>
    <col min="13" max="13" width="9.8515625" style="140" customWidth="1"/>
    <col min="14" max="14" width="3.7109375" style="136" customWidth="1"/>
    <col min="15" max="15" width="6.8515625" style="139" customWidth="1"/>
    <col min="16" max="16" width="9.8515625" style="140" customWidth="1"/>
    <col min="17" max="17" width="3.7109375" style="136" customWidth="1"/>
    <col min="18" max="18" width="6.8515625" style="139" customWidth="1"/>
    <col min="19" max="19" width="9.57421875" style="140" customWidth="1"/>
    <col min="20" max="20" width="3.7109375" style="136" customWidth="1"/>
    <col min="21" max="22" width="4.8515625" style="136" customWidth="1"/>
    <col min="23" max="23" width="7.28125" style="136" customWidth="1"/>
    <col min="24" max="24" width="7.00390625" style="136" hidden="1" customWidth="1"/>
    <col min="25" max="25" width="10.140625" style="140" customWidth="1"/>
    <col min="26" max="26" width="7.00390625" style="136" customWidth="1"/>
    <col min="27" max="16384" width="9.140625" style="136" customWidth="1"/>
  </cols>
  <sheetData>
    <row r="1" spans="1:26" s="90" customFormat="1" ht="54" customHeight="1">
      <c r="A1" s="288" t="s">
        <v>122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26" s="91" customFormat="1" ht="15.75" customHeight="1">
      <c r="A2" s="289" t="s">
        <v>108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s="92" customFormat="1" ht="15.75" customHeight="1">
      <c r="A3" s="290" t="s">
        <v>86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s="92" customFormat="1" ht="15.75" customHeight="1">
      <c r="A4" s="325" t="s">
        <v>105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</row>
    <row r="5" spans="1:26" s="31" customFormat="1" ht="18.75" customHeight="1">
      <c r="A5" s="292" t="s">
        <v>292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</row>
    <row r="6" spans="1:26" s="31" customFormat="1" ht="18.7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s="96" customFormat="1" ht="15" customHeight="1">
      <c r="A7" s="20" t="s">
        <v>17</v>
      </c>
      <c r="B7" s="93"/>
      <c r="C7" s="94"/>
      <c r="D7" s="94"/>
      <c r="E7" s="94"/>
      <c r="F7" s="94"/>
      <c r="G7" s="94"/>
      <c r="H7" s="94"/>
      <c r="I7" s="95"/>
      <c r="J7" s="95"/>
      <c r="V7" s="293" t="s">
        <v>121</v>
      </c>
      <c r="W7" s="293"/>
      <c r="X7" s="293"/>
      <c r="Y7" s="293"/>
      <c r="Z7" s="293"/>
    </row>
    <row r="8" spans="1:26" s="118" customFormat="1" ht="19.5" customHeight="1">
      <c r="A8" s="294" t="s">
        <v>87</v>
      </c>
      <c r="B8" s="295" t="s">
        <v>4</v>
      </c>
      <c r="C8" s="295" t="s">
        <v>4</v>
      </c>
      <c r="D8" s="298" t="s">
        <v>88</v>
      </c>
      <c r="E8" s="298" t="s">
        <v>6</v>
      </c>
      <c r="F8" s="294" t="s">
        <v>7</v>
      </c>
      <c r="G8" s="298" t="s">
        <v>89</v>
      </c>
      <c r="H8" s="299" t="s">
        <v>6</v>
      </c>
      <c r="I8" s="298" t="s">
        <v>9</v>
      </c>
      <c r="J8" s="298"/>
      <c r="K8" s="298" t="s">
        <v>11</v>
      </c>
      <c r="L8" s="300" t="s">
        <v>90</v>
      </c>
      <c r="M8" s="301"/>
      <c r="N8" s="302"/>
      <c r="O8" s="300" t="s">
        <v>91</v>
      </c>
      <c r="P8" s="301"/>
      <c r="Q8" s="302"/>
      <c r="R8" s="300" t="s">
        <v>92</v>
      </c>
      <c r="S8" s="301"/>
      <c r="T8" s="302"/>
      <c r="U8" s="306" t="s">
        <v>93</v>
      </c>
      <c r="V8" s="296" t="s">
        <v>94</v>
      </c>
      <c r="W8" s="330" t="s">
        <v>95</v>
      </c>
      <c r="X8" s="326" t="s">
        <v>96</v>
      </c>
      <c r="Y8" s="328" t="s">
        <v>97</v>
      </c>
      <c r="Z8" s="304" t="s">
        <v>103</v>
      </c>
    </row>
    <row r="9" spans="1:26" s="118" customFormat="1" ht="39.75" customHeight="1">
      <c r="A9" s="294"/>
      <c r="B9" s="295"/>
      <c r="C9" s="295"/>
      <c r="D9" s="298"/>
      <c r="E9" s="298"/>
      <c r="F9" s="294"/>
      <c r="G9" s="298"/>
      <c r="H9" s="299"/>
      <c r="I9" s="298"/>
      <c r="J9" s="298"/>
      <c r="K9" s="298"/>
      <c r="L9" s="119" t="s">
        <v>99</v>
      </c>
      <c r="M9" s="120" t="s">
        <v>100</v>
      </c>
      <c r="N9" s="121" t="s">
        <v>87</v>
      </c>
      <c r="O9" s="119" t="s">
        <v>99</v>
      </c>
      <c r="P9" s="120" t="s">
        <v>100</v>
      </c>
      <c r="Q9" s="121" t="s">
        <v>87</v>
      </c>
      <c r="R9" s="119" t="s">
        <v>99</v>
      </c>
      <c r="S9" s="120" t="s">
        <v>100</v>
      </c>
      <c r="T9" s="121" t="s">
        <v>87</v>
      </c>
      <c r="U9" s="307"/>
      <c r="V9" s="297"/>
      <c r="W9" s="331"/>
      <c r="X9" s="327"/>
      <c r="Y9" s="329"/>
      <c r="Z9" s="305"/>
    </row>
    <row r="10" spans="1:26" s="118" customFormat="1" ht="39.75" customHeight="1">
      <c r="A10" s="324" t="s">
        <v>109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</row>
    <row r="11" spans="1:26" s="122" customFormat="1" ht="41.25" customHeight="1">
      <c r="A11" s="123">
        <v>1</v>
      </c>
      <c r="B11" s="158"/>
      <c r="C11" s="216"/>
      <c r="D11" s="82" t="s">
        <v>82</v>
      </c>
      <c r="E11" s="156" t="s">
        <v>83</v>
      </c>
      <c r="F11" s="193">
        <v>1</v>
      </c>
      <c r="G11" s="89" t="s">
        <v>189</v>
      </c>
      <c r="H11" s="53" t="s">
        <v>84</v>
      </c>
      <c r="I11" s="159" t="s">
        <v>81</v>
      </c>
      <c r="J11" s="85" t="s">
        <v>57</v>
      </c>
      <c r="K11" s="44" t="s">
        <v>190</v>
      </c>
      <c r="L11" s="125">
        <v>171.5</v>
      </c>
      <c r="M11" s="202">
        <f>L11/2.6-IF($U11=1,0.5,IF($U11=2,1,0))</f>
        <v>65.96153846153845</v>
      </c>
      <c r="N11" s="203">
        <f>RANK(M11,M$11:M$13,0)</f>
        <v>1</v>
      </c>
      <c r="O11" s="125">
        <v>178.5</v>
      </c>
      <c r="P11" s="202">
        <f>O11/2.6-IF($U11=1,0.5,IF($U11=2,1,0))</f>
        <v>68.65384615384615</v>
      </c>
      <c r="Q11" s="203">
        <f>RANK(P11,P$11:P$13,0)</f>
        <v>1</v>
      </c>
      <c r="R11" s="125">
        <v>173</v>
      </c>
      <c r="S11" s="202">
        <f>R11/2.6-IF($U11=1,0.5,IF($U11=2,1,0))</f>
        <v>66.53846153846153</v>
      </c>
      <c r="T11" s="203">
        <f>RANK(S11,S$11:S$13,0)</f>
        <v>1</v>
      </c>
      <c r="U11" s="126"/>
      <c r="V11" s="124"/>
      <c r="W11" s="125">
        <f>L11+O11+R11</f>
        <v>523</v>
      </c>
      <c r="X11" s="124"/>
      <c r="Y11" s="202">
        <f>ROUND(SUM(M11,P11,S11)/3,3)</f>
        <v>67.051</v>
      </c>
      <c r="Z11" s="126" t="s">
        <v>101</v>
      </c>
    </row>
    <row r="12" spans="1:26" s="122" customFormat="1" ht="41.25" customHeight="1">
      <c r="A12" s="123">
        <v>2</v>
      </c>
      <c r="B12" s="124"/>
      <c r="C12" s="216"/>
      <c r="D12" s="70" t="s">
        <v>48</v>
      </c>
      <c r="E12" s="21" t="s">
        <v>49</v>
      </c>
      <c r="F12" s="196" t="s">
        <v>18</v>
      </c>
      <c r="G12" s="128" t="s">
        <v>202</v>
      </c>
      <c r="H12" s="52" t="s">
        <v>50</v>
      </c>
      <c r="I12" s="220" t="s">
        <v>51</v>
      </c>
      <c r="J12" s="221" t="s">
        <v>28</v>
      </c>
      <c r="K12" s="199" t="s">
        <v>17</v>
      </c>
      <c r="L12" s="125">
        <v>171.5</v>
      </c>
      <c r="M12" s="202">
        <f>L12/2.6-IF($U12=1,0.5,IF($U12=2,1,0))</f>
        <v>65.96153846153845</v>
      </c>
      <c r="N12" s="203">
        <f>RANK(M12,M$11:M$13,0)</f>
        <v>1</v>
      </c>
      <c r="O12" s="125">
        <v>169.5</v>
      </c>
      <c r="P12" s="202">
        <f>O12/2.6-IF($U12=1,0.5,IF($U12=2,1,0))</f>
        <v>65.1923076923077</v>
      </c>
      <c r="Q12" s="203">
        <f>RANK(P12,P$11:P$13,0)</f>
        <v>2</v>
      </c>
      <c r="R12" s="125">
        <v>168</v>
      </c>
      <c r="S12" s="202">
        <f>R12/2.6-IF($U12=1,0.5,IF($U12=2,1,0))</f>
        <v>64.61538461538461</v>
      </c>
      <c r="T12" s="203">
        <f>RANK(S12,S$11:S$13,0)</f>
        <v>2</v>
      </c>
      <c r="U12" s="126"/>
      <c r="V12" s="124"/>
      <c r="W12" s="125">
        <f>L12+O12+R12</f>
        <v>509</v>
      </c>
      <c r="X12" s="124"/>
      <c r="Y12" s="202">
        <f>ROUND(SUM(M12,P12,S12)/3,3)</f>
        <v>65.256</v>
      </c>
      <c r="Z12" s="126" t="s">
        <v>101</v>
      </c>
    </row>
    <row r="13" spans="1:26" s="122" customFormat="1" ht="41.25" customHeight="1">
      <c r="A13" s="123">
        <v>3</v>
      </c>
      <c r="B13" s="158"/>
      <c r="C13" s="216"/>
      <c r="D13" s="26" t="s">
        <v>183</v>
      </c>
      <c r="E13" s="27" t="s">
        <v>184</v>
      </c>
      <c r="F13" s="48">
        <v>2</v>
      </c>
      <c r="G13" s="71" t="s">
        <v>185</v>
      </c>
      <c r="H13" s="72" t="s">
        <v>186</v>
      </c>
      <c r="I13" s="59" t="s">
        <v>187</v>
      </c>
      <c r="J13" s="59" t="s">
        <v>154</v>
      </c>
      <c r="K13" s="81" t="s">
        <v>188</v>
      </c>
      <c r="L13" s="125">
        <v>171.5</v>
      </c>
      <c r="M13" s="202">
        <f>L13/2.6-IF($U13=1,0.5,IF($U13=2,1,0))</f>
        <v>65.96153846153845</v>
      </c>
      <c r="N13" s="203">
        <f>RANK(M13,M$11:M$13,0)</f>
        <v>1</v>
      </c>
      <c r="O13" s="125">
        <v>162.5</v>
      </c>
      <c r="P13" s="202">
        <f>O13/2.6-IF($U13=1,0.5,IF($U13=2,1,0))</f>
        <v>62.5</v>
      </c>
      <c r="Q13" s="203">
        <f>RANK(P13,P$11:P$13,0)</f>
        <v>3</v>
      </c>
      <c r="R13" s="125">
        <v>164</v>
      </c>
      <c r="S13" s="202">
        <f>R13/2.6-IF($U13=1,0.5,IF($U13=2,1,0))</f>
        <v>63.07692307692307</v>
      </c>
      <c r="T13" s="203">
        <f>RANK(S13,S$11:S$13,0)</f>
        <v>3</v>
      </c>
      <c r="U13" s="126"/>
      <c r="V13" s="124"/>
      <c r="W13" s="125">
        <f>L13+O13+R13</f>
        <v>498</v>
      </c>
      <c r="X13" s="124"/>
      <c r="Y13" s="202">
        <f>ROUND(SUM(M13,P13,S13)/3,3)</f>
        <v>63.846</v>
      </c>
      <c r="Z13" s="126" t="s">
        <v>101</v>
      </c>
    </row>
    <row r="14" spans="1:26" s="122" customFormat="1" ht="41.25" customHeight="1">
      <c r="A14" s="321" t="s">
        <v>106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3"/>
    </row>
    <row r="15" spans="1:26" s="122" customFormat="1" ht="42.75" customHeight="1">
      <c r="A15" s="123">
        <v>1</v>
      </c>
      <c r="B15" s="158"/>
      <c r="C15" s="216"/>
      <c r="D15" s="61" t="s">
        <v>64</v>
      </c>
      <c r="E15" s="46" t="s">
        <v>65</v>
      </c>
      <c r="F15" s="29">
        <v>2</v>
      </c>
      <c r="G15" s="128" t="s">
        <v>203</v>
      </c>
      <c r="H15" s="53" t="s">
        <v>66</v>
      </c>
      <c r="I15" s="50" t="s">
        <v>71</v>
      </c>
      <c r="J15" s="50" t="s">
        <v>58</v>
      </c>
      <c r="K15" s="44" t="s">
        <v>27</v>
      </c>
      <c r="L15" s="125">
        <v>185</v>
      </c>
      <c r="M15" s="202">
        <f>L15/2.6-IF($U15=1,0.5,IF($U15=2,1,0))</f>
        <v>71.15384615384615</v>
      </c>
      <c r="N15" s="203">
        <f>RANK(M15,M$15:M$16,0)</f>
        <v>1</v>
      </c>
      <c r="O15" s="125">
        <v>183.5</v>
      </c>
      <c r="P15" s="202">
        <f>O15/2.6-IF($U15=1,0.5,IF($U15=2,1,0))</f>
        <v>70.57692307692308</v>
      </c>
      <c r="Q15" s="203">
        <f>RANK(P15,P$15:P$16,0)</f>
        <v>1</v>
      </c>
      <c r="R15" s="125">
        <v>171.5</v>
      </c>
      <c r="S15" s="202">
        <f>R15/2.6-IF($U15=1,0.5,IF($U15=2,1,0))</f>
        <v>65.96153846153845</v>
      </c>
      <c r="T15" s="203">
        <f>RANK(S15,S$15:S$16,0)</f>
        <v>1</v>
      </c>
      <c r="U15" s="126"/>
      <c r="V15" s="124"/>
      <c r="W15" s="125">
        <f>L15+O15+R15</f>
        <v>540</v>
      </c>
      <c r="X15" s="124"/>
      <c r="Y15" s="202">
        <f>ROUND(SUM(M15,P15,S15)/3,3)</f>
        <v>69.231</v>
      </c>
      <c r="Z15" s="126" t="s">
        <v>101</v>
      </c>
    </row>
    <row r="16" spans="1:26" s="122" customFormat="1" ht="42.75" customHeight="1">
      <c r="A16" s="123">
        <v>2</v>
      </c>
      <c r="B16" s="124"/>
      <c r="C16" s="216"/>
      <c r="D16" s="82" t="s">
        <v>78</v>
      </c>
      <c r="E16" s="27" t="s">
        <v>79</v>
      </c>
      <c r="F16" s="193">
        <v>3</v>
      </c>
      <c r="G16" s="23" t="s">
        <v>107</v>
      </c>
      <c r="H16" s="53" t="s">
        <v>80</v>
      </c>
      <c r="I16" s="86" t="s">
        <v>74</v>
      </c>
      <c r="J16" s="222" t="s">
        <v>81</v>
      </c>
      <c r="K16" s="44" t="s">
        <v>190</v>
      </c>
      <c r="L16" s="125">
        <v>161.5</v>
      </c>
      <c r="M16" s="202">
        <f>L16/2.6-IF($U16=1,0.5,IF($U16=2,1,0))</f>
        <v>62.11538461538461</v>
      </c>
      <c r="N16" s="203">
        <f>RANK(M16,M$15:M$16,0)</f>
        <v>2</v>
      </c>
      <c r="O16" s="125">
        <v>159</v>
      </c>
      <c r="P16" s="202">
        <f>O16/2.6-IF($U16=1,0.5,IF($U16=2,1,0))</f>
        <v>61.15384615384615</v>
      </c>
      <c r="Q16" s="203">
        <f>RANK(P16,P$15:P$16,0)</f>
        <v>2</v>
      </c>
      <c r="R16" s="125">
        <v>160</v>
      </c>
      <c r="S16" s="202">
        <f>R16/2.6-IF($U16=1,0.5,IF($U16=2,1,0))</f>
        <v>61.53846153846153</v>
      </c>
      <c r="T16" s="203">
        <f>RANK(S16,S$15:S$16,0)</f>
        <v>2</v>
      </c>
      <c r="U16" s="126"/>
      <c r="V16" s="124"/>
      <c r="W16" s="125">
        <f>L16+O16+R16</f>
        <v>480.5</v>
      </c>
      <c r="X16" s="124"/>
      <c r="Y16" s="202">
        <f>ROUND(SUM(M16,P16,S16)/3,3)</f>
        <v>61.603</v>
      </c>
      <c r="Z16" s="126" t="s">
        <v>101</v>
      </c>
    </row>
    <row r="17" spans="1:26" s="122" customFormat="1" ht="39" customHeight="1">
      <c r="A17" s="141"/>
      <c r="B17" s="142"/>
      <c r="C17" s="160"/>
      <c r="D17" s="161"/>
      <c r="E17" s="162"/>
      <c r="F17" s="114"/>
      <c r="G17" s="163"/>
      <c r="H17" s="112"/>
      <c r="I17" s="164"/>
      <c r="J17" s="165"/>
      <c r="K17" s="166"/>
      <c r="L17" s="151"/>
      <c r="M17" s="152"/>
      <c r="N17" s="153"/>
      <c r="O17" s="151"/>
      <c r="P17" s="152"/>
      <c r="Q17" s="153"/>
      <c r="R17" s="151"/>
      <c r="S17" s="152"/>
      <c r="T17" s="153"/>
      <c r="U17" s="154"/>
      <c r="V17" s="142"/>
      <c r="W17" s="151"/>
      <c r="X17" s="142"/>
      <c r="Y17" s="152"/>
      <c r="Z17" s="154"/>
    </row>
    <row r="18" spans="1:26" s="31" customFormat="1" ht="26.25" customHeight="1">
      <c r="A18" s="40"/>
      <c r="B18" s="40"/>
      <c r="C18" s="40"/>
      <c r="D18" s="40" t="s">
        <v>15</v>
      </c>
      <c r="E18" s="40"/>
      <c r="F18" s="40"/>
      <c r="G18" s="40"/>
      <c r="H18" s="40"/>
      <c r="J18" s="40"/>
      <c r="K18" s="30" t="s">
        <v>123</v>
      </c>
      <c r="L18" s="42"/>
      <c r="M18" s="40"/>
      <c r="N18" s="40"/>
      <c r="O18" s="101"/>
      <c r="P18" s="102"/>
      <c r="Q18" s="40"/>
      <c r="R18" s="101"/>
      <c r="S18" s="102"/>
      <c r="T18" s="40"/>
      <c r="U18" s="40"/>
      <c r="V18" s="40"/>
      <c r="W18" s="40"/>
      <c r="X18" s="40"/>
      <c r="Y18" s="102"/>
      <c r="Z18" s="40"/>
    </row>
    <row r="19" spans="1:26" s="31" customFormat="1" ht="17.25" customHeight="1">
      <c r="A19" s="40"/>
      <c r="B19" s="40"/>
      <c r="C19" s="40"/>
      <c r="D19" s="40"/>
      <c r="E19" s="40"/>
      <c r="F19" s="40"/>
      <c r="G19" s="40"/>
      <c r="H19" s="40"/>
      <c r="J19" s="40"/>
      <c r="K19" s="40"/>
      <c r="L19" s="42"/>
      <c r="M19" s="40"/>
      <c r="N19" s="40"/>
      <c r="O19" s="101"/>
      <c r="P19" s="102"/>
      <c r="Q19" s="40"/>
      <c r="R19" s="101"/>
      <c r="S19" s="102"/>
      <c r="T19" s="40"/>
      <c r="U19" s="40"/>
      <c r="V19" s="40"/>
      <c r="W19" s="40"/>
      <c r="X19" s="40"/>
      <c r="Y19" s="102"/>
      <c r="Z19" s="40"/>
    </row>
    <row r="20" spans="1:26" s="31" customFormat="1" ht="27.75" customHeight="1">
      <c r="A20" s="40"/>
      <c r="B20" s="40"/>
      <c r="C20" s="40"/>
      <c r="D20" s="40" t="s">
        <v>16</v>
      </c>
      <c r="E20" s="40"/>
      <c r="F20" s="40"/>
      <c r="G20" s="40"/>
      <c r="H20" s="40"/>
      <c r="J20" s="40"/>
      <c r="K20" s="30" t="s">
        <v>85</v>
      </c>
      <c r="L20" s="42"/>
      <c r="O20" s="101"/>
      <c r="P20" s="102"/>
      <c r="Q20" s="40"/>
      <c r="R20" s="101"/>
      <c r="S20" s="102"/>
      <c r="T20" s="40"/>
      <c r="U20" s="40"/>
      <c r="V20" s="40"/>
      <c r="W20" s="40"/>
      <c r="X20" s="40"/>
      <c r="Y20" s="102"/>
      <c r="Z20" s="40"/>
    </row>
    <row r="21" spans="11:13" ht="12.75">
      <c r="K21" s="115"/>
      <c r="L21" s="138"/>
      <c r="M21" s="115"/>
    </row>
    <row r="32" ht="12.75">
      <c r="F32" s="40"/>
    </row>
    <row r="33" ht="12.75">
      <c r="F33" s="40"/>
    </row>
  </sheetData>
  <sheetProtection/>
  <mergeCells count="28">
    <mergeCell ref="L8:N8"/>
    <mergeCell ref="Y8:Y9"/>
    <mergeCell ref="Z8:Z9"/>
    <mergeCell ref="O8:Q8"/>
    <mergeCell ref="R8:T8"/>
    <mergeCell ref="U8:U9"/>
    <mergeCell ref="V8:V9"/>
    <mergeCell ref="W8:W9"/>
    <mergeCell ref="C8:C9"/>
    <mergeCell ref="D8:D9"/>
    <mergeCell ref="E8:E9"/>
    <mergeCell ref="F8:F9"/>
    <mergeCell ref="X8:X9"/>
    <mergeCell ref="G8:G9"/>
    <mergeCell ref="H8:H9"/>
    <mergeCell ref="I8:I9"/>
    <mergeCell ref="J8:J9"/>
    <mergeCell ref="K8:K9"/>
    <mergeCell ref="A10:Z10"/>
    <mergeCell ref="A14:Z14"/>
    <mergeCell ref="A1:Z1"/>
    <mergeCell ref="A2:Z2"/>
    <mergeCell ref="A3:Z3"/>
    <mergeCell ref="A4:Z4"/>
    <mergeCell ref="A5:Z5"/>
    <mergeCell ref="V7:Z7"/>
    <mergeCell ref="A8:A9"/>
    <mergeCell ref="B8:B9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85" zoomScaleSheetLayoutView="85" workbookViewId="0" topLeftCell="A2">
      <selection activeCell="G11" sqref="G11"/>
    </sheetView>
  </sheetViews>
  <sheetFormatPr defaultColWidth="9.140625" defaultRowHeight="12.75"/>
  <cols>
    <col min="1" max="1" width="6.8515625" style="31" customWidth="1"/>
    <col min="2" max="2" width="6.8515625" style="31" hidden="1" customWidth="1"/>
    <col min="3" max="3" width="7.28125" style="31" hidden="1" customWidth="1"/>
    <col min="4" max="4" width="16.8515625" style="31" customWidth="1"/>
    <col min="5" max="5" width="8.28125" style="31" customWidth="1"/>
    <col min="6" max="6" width="7.00390625" style="31" customWidth="1"/>
    <col min="7" max="7" width="26.00390625" style="31" customWidth="1"/>
    <col min="8" max="8" width="9.7109375" style="31" customWidth="1"/>
    <col min="9" max="9" width="13.140625" style="31" customWidth="1"/>
    <col min="10" max="10" width="12.7109375" style="31" hidden="1" customWidth="1"/>
    <col min="11" max="11" width="23.140625" style="31" customWidth="1"/>
    <col min="12" max="12" width="6.28125" style="103" customWidth="1"/>
    <col min="13" max="13" width="8.7109375" style="104" customWidth="1"/>
    <col min="14" max="14" width="5.7109375" style="31" customWidth="1"/>
    <col min="15" max="15" width="6.421875" style="103" customWidth="1"/>
    <col min="16" max="16" width="8.7109375" style="104" customWidth="1"/>
    <col min="17" max="17" width="3.7109375" style="31" customWidth="1"/>
    <col min="18" max="18" width="6.421875" style="103" customWidth="1"/>
    <col min="19" max="19" width="8.7109375" style="104" customWidth="1"/>
    <col min="20" max="20" width="3.7109375" style="31" customWidth="1"/>
    <col min="21" max="22" width="4.8515625" style="31" customWidth="1"/>
    <col min="23" max="23" width="6.28125" style="31" customWidth="1"/>
    <col min="24" max="24" width="6.7109375" style="31" hidden="1" customWidth="1"/>
    <col min="25" max="25" width="9.7109375" style="104" customWidth="1"/>
    <col min="26" max="26" width="7.28125" style="31" customWidth="1"/>
    <col min="27" max="27" width="0.42578125" style="31" customWidth="1"/>
    <col min="28" max="16384" width="9.140625" style="31" customWidth="1"/>
  </cols>
  <sheetData>
    <row r="1" spans="1:26" s="90" customFormat="1" ht="55.5" customHeight="1">
      <c r="A1" s="288" t="s">
        <v>122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26" s="92" customFormat="1" ht="15.75" customHeight="1">
      <c r="A2" s="290" t="s">
        <v>86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s="92" customFormat="1" ht="15.75" customHeight="1">
      <c r="A3" s="308" t="s">
        <v>204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</row>
    <row r="4" spans="1:26" s="92" customFormat="1" ht="15.75" customHeight="1">
      <c r="A4" s="291" t="s">
        <v>111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</row>
    <row r="5" spans="1:26" ht="18.75" customHeight="1">
      <c r="A5" s="292" t="s">
        <v>292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</row>
    <row r="6" spans="1:26" ht="18.7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s="96" customFormat="1" ht="15" customHeight="1">
      <c r="A7" s="20" t="s">
        <v>17</v>
      </c>
      <c r="B7" s="93"/>
      <c r="C7" s="94"/>
      <c r="D7" s="94"/>
      <c r="E7" s="94"/>
      <c r="F7" s="94"/>
      <c r="G7" s="94"/>
      <c r="H7" s="94"/>
      <c r="I7" s="95"/>
      <c r="J7" s="95"/>
      <c r="V7" s="293" t="s">
        <v>121</v>
      </c>
      <c r="W7" s="293"/>
      <c r="X7" s="293"/>
      <c r="Y7" s="293"/>
      <c r="Z7" s="293"/>
    </row>
    <row r="8" spans="1:26" s="97" customFormat="1" ht="19.5" customHeight="1">
      <c r="A8" s="309" t="s">
        <v>87</v>
      </c>
      <c r="B8" s="310" t="s">
        <v>3</v>
      </c>
      <c r="C8" s="311" t="s">
        <v>4</v>
      </c>
      <c r="D8" s="313" t="s">
        <v>88</v>
      </c>
      <c r="E8" s="313" t="s">
        <v>6</v>
      </c>
      <c r="F8" s="309" t="s">
        <v>7</v>
      </c>
      <c r="G8" s="313" t="s">
        <v>89</v>
      </c>
      <c r="H8" s="313" t="s">
        <v>6</v>
      </c>
      <c r="I8" s="313" t="s">
        <v>9</v>
      </c>
      <c r="J8" s="106"/>
      <c r="K8" s="313" t="s">
        <v>11</v>
      </c>
      <c r="L8" s="314" t="s">
        <v>90</v>
      </c>
      <c r="M8" s="314"/>
      <c r="N8" s="314"/>
      <c r="O8" s="314" t="s">
        <v>91</v>
      </c>
      <c r="P8" s="314"/>
      <c r="Q8" s="314"/>
      <c r="R8" s="314" t="s">
        <v>92</v>
      </c>
      <c r="S8" s="314"/>
      <c r="T8" s="314"/>
      <c r="U8" s="316" t="s">
        <v>93</v>
      </c>
      <c r="V8" s="311" t="s">
        <v>94</v>
      </c>
      <c r="W8" s="309" t="s">
        <v>95</v>
      </c>
      <c r="X8" s="310" t="s">
        <v>96</v>
      </c>
      <c r="Y8" s="315" t="s">
        <v>97</v>
      </c>
      <c r="Z8" s="315" t="s">
        <v>98</v>
      </c>
    </row>
    <row r="9" spans="1:26" s="97" customFormat="1" ht="39.75" customHeight="1">
      <c r="A9" s="309"/>
      <c r="B9" s="310"/>
      <c r="C9" s="312"/>
      <c r="D9" s="313"/>
      <c r="E9" s="313"/>
      <c r="F9" s="309"/>
      <c r="G9" s="313"/>
      <c r="H9" s="313"/>
      <c r="I9" s="313"/>
      <c r="J9" s="106"/>
      <c r="K9" s="313"/>
      <c r="L9" s="98" t="s">
        <v>99</v>
      </c>
      <c r="M9" s="99" t="s">
        <v>100</v>
      </c>
      <c r="N9" s="100" t="s">
        <v>87</v>
      </c>
      <c r="O9" s="98" t="s">
        <v>99</v>
      </c>
      <c r="P9" s="99" t="s">
        <v>100</v>
      </c>
      <c r="Q9" s="100" t="s">
        <v>87</v>
      </c>
      <c r="R9" s="98" t="s">
        <v>99</v>
      </c>
      <c r="S9" s="99" t="s">
        <v>100</v>
      </c>
      <c r="T9" s="100" t="s">
        <v>87</v>
      </c>
      <c r="U9" s="317"/>
      <c r="V9" s="312"/>
      <c r="W9" s="309"/>
      <c r="X9" s="310"/>
      <c r="Y9" s="315"/>
      <c r="Z9" s="315"/>
    </row>
    <row r="10" spans="1:26" s="135" customFormat="1" ht="43.5" customHeight="1">
      <c r="A10" s="129">
        <v>1</v>
      </c>
      <c r="B10" s="130"/>
      <c r="C10" s="167"/>
      <c r="D10" s="70" t="s">
        <v>208</v>
      </c>
      <c r="E10" s="45" t="s">
        <v>209</v>
      </c>
      <c r="F10" s="236">
        <v>3</v>
      </c>
      <c r="G10" s="128" t="s">
        <v>210</v>
      </c>
      <c r="H10" s="52" t="s">
        <v>211</v>
      </c>
      <c r="I10" s="50" t="s">
        <v>212</v>
      </c>
      <c r="J10" s="50" t="s">
        <v>19</v>
      </c>
      <c r="K10" s="55" t="s">
        <v>27</v>
      </c>
      <c r="L10" s="131">
        <v>231.5</v>
      </c>
      <c r="M10" s="168">
        <f>L10/3.3-IF($U10=1,0.5,IF($U10=2,1,0))</f>
        <v>70.15151515151516</v>
      </c>
      <c r="N10" s="132">
        <f>RANK(M10,M$10:M$13,0)</f>
        <v>1</v>
      </c>
      <c r="O10" s="131">
        <v>241</v>
      </c>
      <c r="P10" s="168">
        <f>O10/3.3-IF($U10=1,0.5,IF($U10=2,1,0))</f>
        <v>73.03030303030303</v>
      </c>
      <c r="Q10" s="132">
        <f>RANK(P10,P$10:P$13,0)</f>
        <v>1</v>
      </c>
      <c r="R10" s="131">
        <v>232.5</v>
      </c>
      <c r="S10" s="168">
        <f>R10/3.3-IF($U10=1,0.5,IF($U10=2,1,0))</f>
        <v>70.45454545454545</v>
      </c>
      <c r="T10" s="132">
        <f>RANK(S10,S$10:S$13,0)</f>
        <v>2</v>
      </c>
      <c r="U10" s="132"/>
      <c r="V10" s="132"/>
      <c r="W10" s="131">
        <f>L10+O10+R10</f>
        <v>705</v>
      </c>
      <c r="X10" s="133"/>
      <c r="Y10" s="168">
        <f>ROUND(SUM(M10,P10,S10)/3,3)</f>
        <v>71.212</v>
      </c>
      <c r="Z10" s="134" t="s">
        <v>101</v>
      </c>
    </row>
    <row r="11" spans="1:26" s="135" customFormat="1" ht="43.5" customHeight="1">
      <c r="A11" s="129">
        <v>2</v>
      </c>
      <c r="B11" s="130"/>
      <c r="C11" s="167"/>
      <c r="D11" s="24" t="s">
        <v>59</v>
      </c>
      <c r="E11" s="25" t="s">
        <v>60</v>
      </c>
      <c r="F11" s="29" t="s">
        <v>24</v>
      </c>
      <c r="G11" s="23" t="s">
        <v>61</v>
      </c>
      <c r="H11" s="52" t="s">
        <v>62</v>
      </c>
      <c r="I11" s="53" t="s">
        <v>63</v>
      </c>
      <c r="J11" s="83" t="s">
        <v>28</v>
      </c>
      <c r="K11" s="44" t="s">
        <v>20</v>
      </c>
      <c r="L11" s="131">
        <v>225.5</v>
      </c>
      <c r="M11" s="168">
        <f>L11/3.3-IF($U11=1,0.5,IF($U11=2,1,0))</f>
        <v>68.33333333333334</v>
      </c>
      <c r="N11" s="132">
        <f>RANK(M11,M$10:M$13,0)</f>
        <v>2</v>
      </c>
      <c r="O11" s="131">
        <v>234.5</v>
      </c>
      <c r="P11" s="168">
        <f>O11/3.3-IF($U11=1,0.5,IF($U11=2,1,0))</f>
        <v>71.06060606060606</v>
      </c>
      <c r="Q11" s="132">
        <f>RANK(P11,P$10:P$13,0)</f>
        <v>2</v>
      </c>
      <c r="R11" s="131">
        <v>234.5</v>
      </c>
      <c r="S11" s="168">
        <f>R11/3.3-IF($U11=1,0.5,IF($U11=2,1,0))</f>
        <v>71.06060606060606</v>
      </c>
      <c r="T11" s="132">
        <f>RANK(S11,S$10:S$13,0)</f>
        <v>1</v>
      </c>
      <c r="U11" s="132"/>
      <c r="V11" s="132"/>
      <c r="W11" s="131">
        <f>L11+O11+R11</f>
        <v>694.5</v>
      </c>
      <c r="X11" s="133"/>
      <c r="Y11" s="168">
        <f>ROUND(SUM(M11,P11,S11)/3,3)</f>
        <v>70.152</v>
      </c>
      <c r="Z11" s="134" t="s">
        <v>101</v>
      </c>
    </row>
    <row r="12" spans="1:26" s="135" customFormat="1" ht="43.5" customHeight="1">
      <c r="A12" s="129">
        <v>3</v>
      </c>
      <c r="B12" s="130"/>
      <c r="C12" s="167"/>
      <c r="D12" s="70" t="s">
        <v>205</v>
      </c>
      <c r="E12" s="25" t="s">
        <v>70</v>
      </c>
      <c r="F12" s="235" t="s">
        <v>24</v>
      </c>
      <c r="G12" s="77" t="s">
        <v>206</v>
      </c>
      <c r="H12" s="78" t="s">
        <v>207</v>
      </c>
      <c r="I12" s="65" t="s">
        <v>113</v>
      </c>
      <c r="J12" s="79" t="s">
        <v>21</v>
      </c>
      <c r="K12" s="67" t="s">
        <v>20</v>
      </c>
      <c r="L12" s="131">
        <v>223</v>
      </c>
      <c r="M12" s="168">
        <f>L12/3.3-IF($U12=1,0.5,IF($U12=2,1,0))</f>
        <v>67.57575757575758</v>
      </c>
      <c r="N12" s="132">
        <f>RANK(M12,M$10:M$13,0)</f>
        <v>3</v>
      </c>
      <c r="O12" s="131">
        <v>227</v>
      </c>
      <c r="P12" s="168">
        <f>O12/3.3-IF($U12=1,0.5,IF($U12=2,1,0))</f>
        <v>68.7878787878788</v>
      </c>
      <c r="Q12" s="132">
        <f>RANK(P12,P$10:P$13,0)</f>
        <v>3</v>
      </c>
      <c r="R12" s="131">
        <v>220</v>
      </c>
      <c r="S12" s="168">
        <f>R12/3.3-IF($U12=1,0.5,IF($U12=2,1,0))</f>
        <v>66.66666666666667</v>
      </c>
      <c r="T12" s="132">
        <f>RANK(S12,S$10:S$13,0)</f>
        <v>3</v>
      </c>
      <c r="U12" s="132"/>
      <c r="V12" s="132"/>
      <c r="W12" s="131">
        <f>L12+O12+R12</f>
        <v>670</v>
      </c>
      <c r="X12" s="133"/>
      <c r="Y12" s="168">
        <f>ROUND(SUM(M12,P12,S12)/3,3)</f>
        <v>67.677</v>
      </c>
      <c r="Z12" s="134" t="s">
        <v>101</v>
      </c>
    </row>
    <row r="13" spans="1:26" s="135" customFormat="1" ht="43.5" customHeight="1">
      <c r="A13" s="129">
        <v>4</v>
      </c>
      <c r="B13" s="130"/>
      <c r="C13" s="169"/>
      <c r="D13" s="237" t="s">
        <v>213</v>
      </c>
      <c r="E13" s="195" t="s">
        <v>214</v>
      </c>
      <c r="F13" s="238" t="s">
        <v>22</v>
      </c>
      <c r="G13" s="239" t="s">
        <v>215</v>
      </c>
      <c r="H13" s="21" t="s">
        <v>216</v>
      </c>
      <c r="I13" s="197" t="s">
        <v>217</v>
      </c>
      <c r="J13" s="198" t="s">
        <v>218</v>
      </c>
      <c r="K13" s="199" t="s">
        <v>219</v>
      </c>
      <c r="L13" s="131">
        <v>198.5</v>
      </c>
      <c r="M13" s="168">
        <f>L13/3.3-IF($U13=1,0.5,IF($U13=2,1,0))</f>
        <v>60.151515151515156</v>
      </c>
      <c r="N13" s="132">
        <f>RANK(M13,M$10:M$13,0)</f>
        <v>4</v>
      </c>
      <c r="O13" s="131">
        <v>201</v>
      </c>
      <c r="P13" s="168">
        <f>O13/3.3-IF($U13=1,0.5,IF($U13=2,1,0))</f>
        <v>60.909090909090914</v>
      </c>
      <c r="Q13" s="132">
        <f>RANK(P13,P$10:P$13,0)</f>
        <v>4</v>
      </c>
      <c r="R13" s="131">
        <v>195</v>
      </c>
      <c r="S13" s="168">
        <f>R13/3.3-IF($U13=1,0.5,IF($U13=2,1,0))</f>
        <v>59.09090909090909</v>
      </c>
      <c r="T13" s="132">
        <f>RANK(S13,S$10:S$13,0)</f>
        <v>4</v>
      </c>
      <c r="U13" s="132"/>
      <c r="V13" s="132"/>
      <c r="W13" s="131">
        <f>L13+O13+R13</f>
        <v>594.5</v>
      </c>
      <c r="X13" s="133"/>
      <c r="Y13" s="168">
        <f>ROUND(SUM(M13,P13,S13)/3,3)</f>
        <v>60.051</v>
      </c>
      <c r="Z13" s="134" t="s">
        <v>101</v>
      </c>
    </row>
    <row r="14" spans="1:26" ht="48" customHeight="1">
      <c r="A14" s="40"/>
      <c r="B14" s="40"/>
      <c r="C14" s="40"/>
      <c r="D14" s="40"/>
      <c r="E14" s="40"/>
      <c r="F14" s="40"/>
      <c r="G14" s="40"/>
      <c r="H14" s="40"/>
      <c r="J14" s="40"/>
      <c r="K14" s="30"/>
      <c r="L14" s="42"/>
      <c r="M14" s="40"/>
      <c r="N14" s="40"/>
      <c r="O14" s="101"/>
      <c r="P14" s="102"/>
      <c r="Q14" s="40"/>
      <c r="R14" s="101"/>
      <c r="S14" s="102"/>
      <c r="T14" s="40"/>
      <c r="U14" s="40"/>
      <c r="V14" s="40"/>
      <c r="W14" s="40"/>
      <c r="X14" s="40"/>
      <c r="Y14" s="102"/>
      <c r="Z14" s="40"/>
    </row>
    <row r="15" spans="1:26" ht="26.25" customHeight="1">
      <c r="A15" s="40"/>
      <c r="B15" s="40"/>
      <c r="C15" s="40"/>
      <c r="D15" s="40" t="s">
        <v>15</v>
      </c>
      <c r="E15" s="40"/>
      <c r="F15" s="40"/>
      <c r="G15" s="40"/>
      <c r="H15" s="40"/>
      <c r="J15" s="40"/>
      <c r="K15" s="30" t="s">
        <v>123</v>
      </c>
      <c r="L15" s="42"/>
      <c r="M15" s="40"/>
      <c r="N15" s="40"/>
      <c r="O15" s="101"/>
      <c r="P15" s="102"/>
      <c r="Q15" s="40"/>
      <c r="R15" s="101"/>
      <c r="S15" s="102"/>
      <c r="T15" s="40"/>
      <c r="U15" s="40"/>
      <c r="V15" s="40"/>
      <c r="W15" s="40"/>
      <c r="X15" s="40"/>
      <c r="Y15" s="102"/>
      <c r="Z15" s="40"/>
    </row>
    <row r="16" spans="1:26" ht="17.25" customHeight="1">
      <c r="A16" s="40"/>
      <c r="B16" s="40"/>
      <c r="C16" s="40"/>
      <c r="D16" s="40"/>
      <c r="E16" s="40"/>
      <c r="F16" s="40"/>
      <c r="G16" s="40"/>
      <c r="H16" s="40"/>
      <c r="J16" s="40"/>
      <c r="K16" s="40"/>
      <c r="L16" s="42"/>
      <c r="M16" s="40"/>
      <c r="N16" s="40"/>
      <c r="O16" s="101"/>
      <c r="P16" s="102"/>
      <c r="Q16" s="40"/>
      <c r="R16" s="101"/>
      <c r="S16" s="102"/>
      <c r="T16" s="40"/>
      <c r="U16" s="40"/>
      <c r="V16" s="40"/>
      <c r="W16" s="40"/>
      <c r="X16" s="40"/>
      <c r="Y16" s="102"/>
      <c r="Z16" s="40"/>
    </row>
    <row r="17" spans="1:26" ht="27.75" customHeight="1">
      <c r="A17" s="40"/>
      <c r="B17" s="40"/>
      <c r="C17" s="40"/>
      <c r="D17" s="40" t="s">
        <v>16</v>
      </c>
      <c r="E17" s="40"/>
      <c r="F17" s="40"/>
      <c r="G17" s="40"/>
      <c r="H17" s="40"/>
      <c r="J17" s="40"/>
      <c r="K17" s="30" t="s">
        <v>85</v>
      </c>
      <c r="L17" s="42"/>
      <c r="M17" s="31"/>
      <c r="O17" s="101"/>
      <c r="P17" s="102"/>
      <c r="Q17" s="40"/>
      <c r="R17" s="101"/>
      <c r="S17" s="102"/>
      <c r="T17" s="40"/>
      <c r="U17" s="40"/>
      <c r="V17" s="40"/>
      <c r="W17" s="40"/>
      <c r="X17" s="40"/>
      <c r="Y17" s="102"/>
      <c r="Z17" s="40"/>
    </row>
  </sheetData>
  <sheetProtection/>
  <mergeCells count="25">
    <mergeCell ref="H8:H9"/>
    <mergeCell ref="Z8:Z9"/>
    <mergeCell ref="R8:T8"/>
    <mergeCell ref="U8:U9"/>
    <mergeCell ref="V8:V9"/>
    <mergeCell ref="W8:W9"/>
    <mergeCell ref="X8:X9"/>
    <mergeCell ref="Y8:Y9"/>
    <mergeCell ref="I8:I9"/>
    <mergeCell ref="K8:K9"/>
    <mergeCell ref="L8:N8"/>
    <mergeCell ref="O8:Q8"/>
    <mergeCell ref="A8:A9"/>
    <mergeCell ref="B8:B9"/>
    <mergeCell ref="C8:C9"/>
    <mergeCell ref="D8:D9"/>
    <mergeCell ref="E8:E9"/>
    <mergeCell ref="F8:F9"/>
    <mergeCell ref="G8:G9"/>
    <mergeCell ref="A1:Z1"/>
    <mergeCell ref="A2:Z2"/>
    <mergeCell ref="A3:Z3"/>
    <mergeCell ref="A4:Z4"/>
    <mergeCell ref="A5:Z5"/>
    <mergeCell ref="V7:Z7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view="pageBreakPreview" zoomScale="75" zoomScaleNormal="75" zoomScaleSheetLayoutView="75" zoomScalePageLayoutView="0" workbookViewId="0" topLeftCell="A8">
      <selection activeCell="K14" sqref="K14"/>
    </sheetView>
  </sheetViews>
  <sheetFormatPr defaultColWidth="9.140625" defaultRowHeight="12.75"/>
  <cols>
    <col min="1" max="1" width="5.57421875" style="136" customWidth="1"/>
    <col min="2" max="2" width="4.7109375" style="136" hidden="1" customWidth="1"/>
    <col min="3" max="3" width="7.7109375" style="136" hidden="1" customWidth="1"/>
    <col min="4" max="4" width="18.28125" style="136" customWidth="1"/>
    <col min="5" max="5" width="8.7109375" style="136" customWidth="1"/>
    <col min="6" max="6" width="7.57421875" style="136" customWidth="1"/>
    <col min="7" max="7" width="34.28125" style="136" customWidth="1"/>
    <col min="8" max="8" width="9.8515625" style="137" customWidth="1"/>
    <col min="9" max="9" width="17.140625" style="136" customWidth="1"/>
    <col min="10" max="10" width="12.7109375" style="136" hidden="1" customWidth="1"/>
    <col min="11" max="11" width="23.421875" style="136" customWidth="1"/>
    <col min="12" max="12" width="6.7109375" style="139" customWidth="1"/>
    <col min="13" max="13" width="9.8515625" style="140" customWidth="1"/>
    <col min="14" max="14" width="3.7109375" style="136" customWidth="1"/>
    <col min="15" max="15" width="6.8515625" style="139" customWidth="1"/>
    <col min="16" max="16" width="9.8515625" style="140" customWidth="1"/>
    <col min="17" max="17" width="3.7109375" style="136" customWidth="1"/>
    <col min="18" max="18" width="6.8515625" style="139" customWidth="1"/>
    <col min="19" max="19" width="9.57421875" style="140" customWidth="1"/>
    <col min="20" max="20" width="3.7109375" style="136" customWidth="1"/>
    <col min="21" max="22" width="4.8515625" style="136" customWidth="1"/>
    <col min="23" max="23" width="8.7109375" style="136" customWidth="1"/>
    <col min="24" max="24" width="6.28125" style="136" hidden="1" customWidth="1"/>
    <col min="25" max="25" width="12.00390625" style="140" customWidth="1"/>
    <col min="26" max="26" width="6.8515625" style="136" customWidth="1"/>
    <col min="27" max="16384" width="9.140625" style="136" customWidth="1"/>
  </cols>
  <sheetData>
    <row r="1" spans="1:26" s="90" customFormat="1" ht="51.75" customHeight="1">
      <c r="A1" s="288" t="s">
        <v>122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26" s="91" customFormat="1" ht="19.5" customHeight="1">
      <c r="A2" s="289" t="s">
        <v>108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s="92" customFormat="1" ht="20.25" customHeight="1">
      <c r="A3" s="290" t="s">
        <v>86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s="92" customFormat="1" ht="22.5" customHeight="1">
      <c r="A4" s="291" t="s">
        <v>262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</row>
    <row r="5" spans="1:26" s="31" customFormat="1" ht="21.75" customHeight="1">
      <c r="A5" s="292" t="s">
        <v>277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</row>
    <row r="6" spans="1:26" s="31" customFormat="1" ht="21.7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s="96" customFormat="1" ht="15" customHeight="1">
      <c r="A7" s="20" t="s">
        <v>17</v>
      </c>
      <c r="B7" s="93"/>
      <c r="C7" s="94"/>
      <c r="D7" s="94"/>
      <c r="E7" s="94"/>
      <c r="F7" s="94"/>
      <c r="G7" s="94"/>
      <c r="H7" s="94"/>
      <c r="I7" s="95"/>
      <c r="J7" s="95"/>
      <c r="V7" s="293" t="s">
        <v>263</v>
      </c>
      <c r="W7" s="293"/>
      <c r="X7" s="293"/>
      <c r="Y7" s="293"/>
      <c r="Z7" s="293"/>
    </row>
    <row r="8" spans="1:26" s="118" customFormat="1" ht="19.5" customHeight="1">
      <c r="A8" s="294" t="s">
        <v>87</v>
      </c>
      <c r="B8" s="295" t="s">
        <v>4</v>
      </c>
      <c r="C8" s="295" t="s">
        <v>4</v>
      </c>
      <c r="D8" s="298" t="s">
        <v>88</v>
      </c>
      <c r="E8" s="298" t="s">
        <v>6</v>
      </c>
      <c r="F8" s="294" t="s">
        <v>7</v>
      </c>
      <c r="G8" s="298" t="s">
        <v>89</v>
      </c>
      <c r="H8" s="299" t="s">
        <v>6</v>
      </c>
      <c r="I8" s="298" t="s">
        <v>9</v>
      </c>
      <c r="J8" s="298"/>
      <c r="K8" s="298" t="s">
        <v>11</v>
      </c>
      <c r="L8" s="300" t="s">
        <v>90</v>
      </c>
      <c r="M8" s="301"/>
      <c r="N8" s="302"/>
      <c r="O8" s="300" t="s">
        <v>91</v>
      </c>
      <c r="P8" s="301"/>
      <c r="Q8" s="302"/>
      <c r="R8" s="300" t="s">
        <v>92</v>
      </c>
      <c r="S8" s="301"/>
      <c r="T8" s="302"/>
      <c r="U8" s="306" t="s">
        <v>93</v>
      </c>
      <c r="V8" s="296" t="s">
        <v>94</v>
      </c>
      <c r="W8" s="294" t="s">
        <v>95</v>
      </c>
      <c r="X8" s="295" t="s">
        <v>96</v>
      </c>
      <c r="Y8" s="303" t="s">
        <v>97</v>
      </c>
      <c r="Z8" s="304" t="s">
        <v>103</v>
      </c>
    </row>
    <row r="9" spans="1:26" s="118" customFormat="1" ht="39.75" customHeight="1">
      <c r="A9" s="294"/>
      <c r="B9" s="295"/>
      <c r="C9" s="295"/>
      <c r="D9" s="298"/>
      <c r="E9" s="298"/>
      <c r="F9" s="294"/>
      <c r="G9" s="298"/>
      <c r="H9" s="299"/>
      <c r="I9" s="298"/>
      <c r="J9" s="298"/>
      <c r="K9" s="298"/>
      <c r="L9" s="119" t="s">
        <v>99</v>
      </c>
      <c r="M9" s="120" t="s">
        <v>100</v>
      </c>
      <c r="N9" s="121" t="s">
        <v>87</v>
      </c>
      <c r="O9" s="119" t="s">
        <v>99</v>
      </c>
      <c r="P9" s="120" t="s">
        <v>100</v>
      </c>
      <c r="Q9" s="121" t="s">
        <v>87</v>
      </c>
      <c r="R9" s="119" t="s">
        <v>99</v>
      </c>
      <c r="S9" s="120" t="s">
        <v>100</v>
      </c>
      <c r="T9" s="121" t="s">
        <v>87</v>
      </c>
      <c r="U9" s="307"/>
      <c r="V9" s="297"/>
      <c r="W9" s="294"/>
      <c r="X9" s="295"/>
      <c r="Y9" s="303"/>
      <c r="Z9" s="305"/>
    </row>
    <row r="10" spans="1:26" s="118" customFormat="1" ht="46.5" customHeight="1">
      <c r="A10" s="324" t="s">
        <v>109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</row>
    <row r="11" spans="1:26" s="122" customFormat="1" ht="43.5" customHeight="1">
      <c r="A11" s="123">
        <v>1</v>
      </c>
      <c r="B11" s="201"/>
      <c r="C11" s="216"/>
      <c r="D11" s="241" t="s">
        <v>29</v>
      </c>
      <c r="E11" s="242" t="s">
        <v>30</v>
      </c>
      <c r="F11" s="196">
        <v>2</v>
      </c>
      <c r="G11" s="128" t="s">
        <v>196</v>
      </c>
      <c r="H11" s="217" t="s">
        <v>25</v>
      </c>
      <c r="I11" s="218" t="s">
        <v>21</v>
      </c>
      <c r="J11" s="50" t="s">
        <v>26</v>
      </c>
      <c r="K11" s="51" t="s">
        <v>20</v>
      </c>
      <c r="L11" s="125">
        <v>182.5</v>
      </c>
      <c r="M11" s="202">
        <f aca="true" t="shared" si="0" ref="M11:M16">L11/2.6-IF($U11=1,0.5,IF($U11=2,1,0))</f>
        <v>70.1923076923077</v>
      </c>
      <c r="N11" s="203">
        <f aca="true" t="shared" si="1" ref="N11:N16">RANK(M11,M$11:M$16,0)</f>
        <v>1</v>
      </c>
      <c r="O11" s="125">
        <v>185</v>
      </c>
      <c r="P11" s="202">
        <f aca="true" t="shared" si="2" ref="P11:P16">O11/2.6-IF($U11=1,0.5,IF($U11=2,1,0))</f>
        <v>71.15384615384615</v>
      </c>
      <c r="Q11" s="203">
        <f aca="true" t="shared" si="3" ref="Q11:Q16">RANK(P11,P$11:P$16,0)</f>
        <v>1</v>
      </c>
      <c r="R11" s="125">
        <v>184.5</v>
      </c>
      <c r="S11" s="202">
        <f aca="true" t="shared" si="4" ref="S11:S16">R11/2.6-IF($U11=1,0.5,IF($U11=2,1,0))</f>
        <v>70.96153846153845</v>
      </c>
      <c r="T11" s="203">
        <f aca="true" t="shared" si="5" ref="T11:T16">RANK(S11,S$11:S$16,0)</f>
        <v>1</v>
      </c>
      <c r="U11" s="126"/>
      <c r="V11" s="124"/>
      <c r="W11" s="125">
        <f aca="true" t="shared" si="6" ref="W11:W16">L11+O11+R11</f>
        <v>552</v>
      </c>
      <c r="X11" s="124"/>
      <c r="Y11" s="202">
        <f aca="true" t="shared" si="7" ref="Y11:Y16">ROUND(SUM(M11,P11,S11)/3,3)</f>
        <v>70.769</v>
      </c>
      <c r="Z11" s="126">
        <v>2</v>
      </c>
    </row>
    <row r="12" spans="1:26" s="122" customFormat="1" ht="43.5" customHeight="1">
      <c r="A12" s="123">
        <v>2</v>
      </c>
      <c r="B12" s="201"/>
      <c r="C12" s="216"/>
      <c r="D12" s="70" t="s">
        <v>245</v>
      </c>
      <c r="E12" s="195" t="s">
        <v>246</v>
      </c>
      <c r="F12" s="196">
        <v>2</v>
      </c>
      <c r="G12" s="128" t="s">
        <v>252</v>
      </c>
      <c r="H12" s="21" t="s">
        <v>253</v>
      </c>
      <c r="I12" s="197" t="s">
        <v>249</v>
      </c>
      <c r="J12" s="198" t="s">
        <v>250</v>
      </c>
      <c r="K12" s="199" t="s">
        <v>251</v>
      </c>
      <c r="L12" s="125">
        <v>178.5</v>
      </c>
      <c r="M12" s="202">
        <f t="shared" si="0"/>
        <v>68.65384615384615</v>
      </c>
      <c r="N12" s="203">
        <f t="shared" si="1"/>
        <v>2</v>
      </c>
      <c r="O12" s="125">
        <v>177.5</v>
      </c>
      <c r="P12" s="202">
        <f t="shared" si="2"/>
        <v>68.26923076923077</v>
      </c>
      <c r="Q12" s="203">
        <f t="shared" si="3"/>
        <v>4</v>
      </c>
      <c r="R12" s="125">
        <v>182</v>
      </c>
      <c r="S12" s="202">
        <f t="shared" si="4"/>
        <v>70</v>
      </c>
      <c r="T12" s="203">
        <f t="shared" si="5"/>
        <v>2</v>
      </c>
      <c r="U12" s="126"/>
      <c r="V12" s="124"/>
      <c r="W12" s="125">
        <f t="shared" si="6"/>
        <v>538</v>
      </c>
      <c r="X12" s="124"/>
      <c r="Y12" s="202">
        <f t="shared" si="7"/>
        <v>68.974</v>
      </c>
      <c r="Z12" s="126">
        <v>2</v>
      </c>
    </row>
    <row r="13" spans="1:26" s="122" customFormat="1" ht="43.5" customHeight="1">
      <c r="A13" s="123">
        <v>3</v>
      </c>
      <c r="B13" s="201"/>
      <c r="C13" s="216"/>
      <c r="D13" s="70" t="s">
        <v>245</v>
      </c>
      <c r="E13" s="195" t="s">
        <v>246</v>
      </c>
      <c r="F13" s="196">
        <v>2</v>
      </c>
      <c r="G13" s="128" t="s">
        <v>247</v>
      </c>
      <c r="H13" s="21" t="s">
        <v>248</v>
      </c>
      <c r="I13" s="197" t="s">
        <v>249</v>
      </c>
      <c r="J13" s="198" t="s">
        <v>250</v>
      </c>
      <c r="K13" s="199" t="s">
        <v>251</v>
      </c>
      <c r="L13" s="125">
        <v>175.5</v>
      </c>
      <c r="M13" s="202">
        <f t="shared" si="0"/>
        <v>67.5</v>
      </c>
      <c r="N13" s="203">
        <f t="shared" si="1"/>
        <v>4</v>
      </c>
      <c r="O13" s="125">
        <v>175.5</v>
      </c>
      <c r="P13" s="202">
        <f t="shared" si="2"/>
        <v>67.5</v>
      </c>
      <c r="Q13" s="203">
        <f t="shared" si="3"/>
        <v>5</v>
      </c>
      <c r="R13" s="125">
        <v>181</v>
      </c>
      <c r="S13" s="202">
        <f t="shared" si="4"/>
        <v>69.61538461538461</v>
      </c>
      <c r="T13" s="203">
        <f t="shared" si="5"/>
        <v>3</v>
      </c>
      <c r="U13" s="126"/>
      <c r="V13" s="124"/>
      <c r="W13" s="125">
        <f t="shared" si="6"/>
        <v>532</v>
      </c>
      <c r="X13" s="124"/>
      <c r="Y13" s="202">
        <f t="shared" si="7"/>
        <v>68.205</v>
      </c>
      <c r="Z13" s="126">
        <v>2</v>
      </c>
    </row>
    <row r="14" spans="1:26" s="122" customFormat="1" ht="43.5" customHeight="1">
      <c r="A14" s="123">
        <v>4</v>
      </c>
      <c r="B14" s="201"/>
      <c r="C14" s="216"/>
      <c r="D14" s="82" t="s">
        <v>82</v>
      </c>
      <c r="E14" s="156" t="s">
        <v>83</v>
      </c>
      <c r="F14" s="193">
        <v>1</v>
      </c>
      <c r="G14" s="89" t="s">
        <v>189</v>
      </c>
      <c r="H14" s="53" t="s">
        <v>84</v>
      </c>
      <c r="I14" s="159" t="s">
        <v>81</v>
      </c>
      <c r="J14" s="85" t="s">
        <v>57</v>
      </c>
      <c r="K14" s="44" t="s">
        <v>190</v>
      </c>
      <c r="L14" s="125">
        <v>176</v>
      </c>
      <c r="M14" s="202">
        <f t="shared" si="0"/>
        <v>67.6923076923077</v>
      </c>
      <c r="N14" s="203">
        <f t="shared" si="1"/>
        <v>3</v>
      </c>
      <c r="O14" s="125">
        <v>178</v>
      </c>
      <c r="P14" s="202">
        <f t="shared" si="2"/>
        <v>68.46153846153845</v>
      </c>
      <c r="Q14" s="203">
        <f t="shared" si="3"/>
        <v>2</v>
      </c>
      <c r="R14" s="125">
        <v>175.5</v>
      </c>
      <c r="S14" s="202">
        <f t="shared" si="4"/>
        <v>67.5</v>
      </c>
      <c r="T14" s="203">
        <f t="shared" si="5"/>
        <v>4</v>
      </c>
      <c r="U14" s="126"/>
      <c r="V14" s="124"/>
      <c r="W14" s="125">
        <f t="shared" si="6"/>
        <v>529.5</v>
      </c>
      <c r="X14" s="124"/>
      <c r="Y14" s="202">
        <f t="shared" si="7"/>
        <v>67.885</v>
      </c>
      <c r="Z14" s="126">
        <v>2</v>
      </c>
    </row>
    <row r="15" spans="1:26" s="122" customFormat="1" ht="43.5" customHeight="1">
      <c r="A15" s="123">
        <v>5</v>
      </c>
      <c r="B15" s="201"/>
      <c r="C15" s="216"/>
      <c r="D15" s="70" t="s">
        <v>48</v>
      </c>
      <c r="E15" s="21" t="s">
        <v>49</v>
      </c>
      <c r="F15" s="196" t="s">
        <v>18</v>
      </c>
      <c r="G15" s="128" t="s">
        <v>202</v>
      </c>
      <c r="H15" s="52" t="s">
        <v>50</v>
      </c>
      <c r="I15" s="220" t="s">
        <v>51</v>
      </c>
      <c r="J15" s="221" t="s">
        <v>28</v>
      </c>
      <c r="K15" s="199" t="s">
        <v>17</v>
      </c>
      <c r="L15" s="125">
        <v>174</v>
      </c>
      <c r="M15" s="202">
        <f t="shared" si="0"/>
        <v>66.92307692307692</v>
      </c>
      <c r="N15" s="203">
        <f t="shared" si="1"/>
        <v>6</v>
      </c>
      <c r="O15" s="125">
        <v>178</v>
      </c>
      <c r="P15" s="202">
        <f t="shared" si="2"/>
        <v>68.46153846153845</v>
      </c>
      <c r="Q15" s="203">
        <f t="shared" si="3"/>
        <v>2</v>
      </c>
      <c r="R15" s="125">
        <v>175</v>
      </c>
      <c r="S15" s="202">
        <f t="shared" si="4"/>
        <v>67.3076923076923</v>
      </c>
      <c r="T15" s="203">
        <f t="shared" si="5"/>
        <v>5</v>
      </c>
      <c r="U15" s="126"/>
      <c r="V15" s="124"/>
      <c r="W15" s="125">
        <f t="shared" si="6"/>
        <v>527</v>
      </c>
      <c r="X15" s="124"/>
      <c r="Y15" s="202">
        <f t="shared" si="7"/>
        <v>67.564</v>
      </c>
      <c r="Z15" s="126">
        <v>2</v>
      </c>
    </row>
    <row r="16" spans="1:26" s="122" customFormat="1" ht="43.5" customHeight="1">
      <c r="A16" s="123">
        <v>6</v>
      </c>
      <c r="B16" s="201"/>
      <c r="C16" s="216"/>
      <c r="D16" s="47" t="s">
        <v>191</v>
      </c>
      <c r="E16" s="66" t="s">
        <v>192</v>
      </c>
      <c r="F16" s="48" t="s">
        <v>18</v>
      </c>
      <c r="G16" s="49" t="s">
        <v>193</v>
      </c>
      <c r="H16" s="21" t="s">
        <v>194</v>
      </c>
      <c r="I16" s="22" t="s">
        <v>195</v>
      </c>
      <c r="J16" s="59" t="s">
        <v>26</v>
      </c>
      <c r="K16" s="81" t="s">
        <v>20</v>
      </c>
      <c r="L16" s="125">
        <v>174.5</v>
      </c>
      <c r="M16" s="202">
        <f t="shared" si="0"/>
        <v>67.11538461538461</v>
      </c>
      <c r="N16" s="203">
        <f t="shared" si="1"/>
        <v>5</v>
      </c>
      <c r="O16" s="125">
        <v>172</v>
      </c>
      <c r="P16" s="202">
        <f t="shared" si="2"/>
        <v>66.15384615384615</v>
      </c>
      <c r="Q16" s="203">
        <f t="shared" si="3"/>
        <v>6</v>
      </c>
      <c r="R16" s="125">
        <v>172.5</v>
      </c>
      <c r="S16" s="202">
        <f t="shared" si="4"/>
        <v>66.34615384615384</v>
      </c>
      <c r="T16" s="203">
        <f t="shared" si="5"/>
        <v>6</v>
      </c>
      <c r="U16" s="126"/>
      <c r="V16" s="124"/>
      <c r="W16" s="125">
        <f t="shared" si="6"/>
        <v>519</v>
      </c>
      <c r="X16" s="124"/>
      <c r="Y16" s="202">
        <f t="shared" si="7"/>
        <v>66.538</v>
      </c>
      <c r="Z16" s="126">
        <v>2</v>
      </c>
    </row>
    <row r="17" spans="1:26" s="122" customFormat="1" ht="43.5" customHeight="1">
      <c r="A17" s="321" t="s">
        <v>106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3"/>
    </row>
    <row r="18" spans="1:26" s="122" customFormat="1" ht="43.5" customHeight="1">
      <c r="A18" s="123">
        <v>1</v>
      </c>
      <c r="B18" s="201"/>
      <c r="C18" s="216"/>
      <c r="D18" s="82" t="s">
        <v>78</v>
      </c>
      <c r="E18" s="27" t="s">
        <v>79</v>
      </c>
      <c r="F18" s="193">
        <v>3</v>
      </c>
      <c r="G18" s="23" t="s">
        <v>107</v>
      </c>
      <c r="H18" s="53" t="s">
        <v>80</v>
      </c>
      <c r="I18" s="86" t="s">
        <v>74</v>
      </c>
      <c r="J18" s="222" t="s">
        <v>81</v>
      </c>
      <c r="K18" s="44" t="s">
        <v>190</v>
      </c>
      <c r="L18" s="125">
        <v>171.5</v>
      </c>
      <c r="M18" s="202">
        <f>L18/2.6-IF($U18=1,0.5,IF($U18=2,1,0))</f>
        <v>65.96153846153845</v>
      </c>
      <c r="N18" s="203">
        <v>1</v>
      </c>
      <c r="O18" s="125">
        <v>175</v>
      </c>
      <c r="P18" s="202">
        <f>O18/2.6-IF($U18=1,0.5,IF($U18=2,1,0))</f>
        <v>67.3076923076923</v>
      </c>
      <c r="Q18" s="203">
        <v>1</v>
      </c>
      <c r="R18" s="125">
        <v>174</v>
      </c>
      <c r="S18" s="202">
        <f>R18/2.6-IF($U18=1,0.5,IF($U18=2,1,0))</f>
        <v>66.92307692307692</v>
      </c>
      <c r="T18" s="203">
        <v>1</v>
      </c>
      <c r="U18" s="126"/>
      <c r="V18" s="124"/>
      <c r="W18" s="125">
        <f>L18+O18+R18</f>
        <v>520.5</v>
      </c>
      <c r="X18" s="124"/>
      <c r="Y18" s="202">
        <f>ROUND(SUM(M18,P18,S18)/3,3)</f>
        <v>66.731</v>
      </c>
      <c r="Z18" s="126" t="s">
        <v>101</v>
      </c>
    </row>
    <row r="19" spans="1:26" s="122" customFormat="1" ht="43.5" customHeight="1">
      <c r="A19" s="141"/>
      <c r="B19" s="223"/>
      <c r="C19" s="224"/>
      <c r="D19" s="234"/>
      <c r="E19" s="225"/>
      <c r="F19" s="226"/>
      <c r="G19" s="227"/>
      <c r="H19" s="228"/>
      <c r="I19" s="229"/>
      <c r="J19" s="230"/>
      <c r="K19" s="231"/>
      <c r="L19" s="151"/>
      <c r="M19" s="232"/>
      <c r="N19" s="233"/>
      <c r="O19" s="151"/>
      <c r="P19" s="232"/>
      <c r="Q19" s="233"/>
      <c r="R19" s="151"/>
      <c r="S19" s="232"/>
      <c r="T19" s="233"/>
      <c r="U19" s="154"/>
      <c r="V19" s="154"/>
      <c r="W19" s="151"/>
      <c r="X19" s="142"/>
      <c r="Y19" s="232"/>
      <c r="Z19" s="154"/>
    </row>
    <row r="20" spans="1:26" s="31" customFormat="1" ht="26.25" customHeight="1">
      <c r="A20" s="40"/>
      <c r="B20" s="40"/>
      <c r="C20" s="40"/>
      <c r="D20" s="40" t="s">
        <v>15</v>
      </c>
      <c r="E20" s="40"/>
      <c r="F20" s="40"/>
      <c r="G20" s="40"/>
      <c r="H20" s="40"/>
      <c r="J20" s="40"/>
      <c r="K20" s="30" t="s">
        <v>123</v>
      </c>
      <c r="L20" s="42"/>
      <c r="M20" s="40"/>
      <c r="N20" s="40"/>
      <c r="O20" s="101"/>
      <c r="P20" s="102"/>
      <c r="Q20" s="40"/>
      <c r="R20" s="101"/>
      <c r="S20" s="102"/>
      <c r="T20" s="40"/>
      <c r="U20" s="40"/>
      <c r="V20" s="40"/>
      <c r="W20" s="40"/>
      <c r="X20" s="40"/>
      <c r="Y20" s="102"/>
      <c r="Z20" s="40"/>
    </row>
    <row r="21" spans="1:26" s="31" customFormat="1" ht="17.25" customHeight="1">
      <c r="A21" s="40"/>
      <c r="B21" s="40"/>
      <c r="C21" s="40"/>
      <c r="D21" s="40"/>
      <c r="E21" s="40"/>
      <c r="F21" s="40"/>
      <c r="G21" s="40"/>
      <c r="H21" s="40"/>
      <c r="J21" s="40"/>
      <c r="K21" s="40"/>
      <c r="L21" s="42"/>
      <c r="M21" s="40"/>
      <c r="N21" s="40"/>
      <c r="O21" s="101"/>
      <c r="P21" s="102"/>
      <c r="Q21" s="40"/>
      <c r="R21" s="101"/>
      <c r="S21" s="102"/>
      <c r="T21" s="40"/>
      <c r="U21" s="40"/>
      <c r="V21" s="40"/>
      <c r="W21" s="40"/>
      <c r="X21" s="40"/>
      <c r="Y21" s="102"/>
      <c r="Z21" s="40"/>
    </row>
    <row r="22" spans="1:26" s="31" customFormat="1" ht="27.75" customHeight="1">
      <c r="A22" s="40"/>
      <c r="B22" s="40"/>
      <c r="C22" s="40"/>
      <c r="D22" s="40" t="s">
        <v>16</v>
      </c>
      <c r="E22" s="40"/>
      <c r="F22" s="40"/>
      <c r="G22" s="40"/>
      <c r="H22" s="40"/>
      <c r="J22" s="40"/>
      <c r="K22" s="30" t="s">
        <v>85</v>
      </c>
      <c r="L22" s="42"/>
      <c r="O22" s="101"/>
      <c r="P22" s="102"/>
      <c r="Q22" s="40"/>
      <c r="R22" s="101"/>
      <c r="S22" s="102"/>
      <c r="T22" s="40"/>
      <c r="U22" s="40"/>
      <c r="V22" s="40"/>
      <c r="W22" s="40"/>
      <c r="X22" s="40"/>
      <c r="Y22" s="102"/>
      <c r="Z22" s="40"/>
    </row>
    <row r="23" spans="1:26" s="31" customFormat="1" ht="48" customHeight="1">
      <c r="A23" s="40"/>
      <c r="B23" s="40"/>
      <c r="C23" s="40"/>
      <c r="D23" s="40"/>
      <c r="E23" s="40"/>
      <c r="F23" s="40"/>
      <c r="G23" s="40"/>
      <c r="H23" s="40"/>
      <c r="J23" s="40"/>
      <c r="K23" s="30"/>
      <c r="L23" s="42"/>
      <c r="M23" s="40"/>
      <c r="N23" s="40"/>
      <c r="O23" s="101"/>
      <c r="P23" s="102"/>
      <c r="Q23" s="40"/>
      <c r="R23" s="101"/>
      <c r="S23" s="102"/>
      <c r="T23" s="40"/>
      <c r="U23" s="40"/>
      <c r="V23" s="40"/>
      <c r="W23" s="40"/>
      <c r="X23" s="40"/>
      <c r="Y23" s="102"/>
      <c r="Z23" s="40"/>
    </row>
    <row r="24" spans="11:13" ht="12.75">
      <c r="K24" s="115"/>
      <c r="L24" s="138"/>
      <c r="M24" s="115"/>
    </row>
    <row r="25" spans="11:13" ht="12.75">
      <c r="K25" s="115"/>
      <c r="L25" s="138"/>
      <c r="M25" s="115"/>
    </row>
    <row r="36" ht="12.75">
      <c r="F36" s="40"/>
    </row>
    <row r="37" ht="12.75">
      <c r="F37" s="40"/>
    </row>
  </sheetData>
  <sheetProtection/>
  <mergeCells count="28">
    <mergeCell ref="A1:Z1"/>
    <mergeCell ref="A2:Z2"/>
    <mergeCell ref="A3:Z3"/>
    <mergeCell ref="A4:Z4"/>
    <mergeCell ref="A5:Z5"/>
    <mergeCell ref="V7:Z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N8"/>
    <mergeCell ref="Y8:Y9"/>
    <mergeCell ref="Z8:Z9"/>
    <mergeCell ref="A10:Z10"/>
    <mergeCell ref="A17:Z17"/>
    <mergeCell ref="O8:Q8"/>
    <mergeCell ref="R8:T8"/>
    <mergeCell ref="U8:U9"/>
    <mergeCell ref="V8:V9"/>
    <mergeCell ref="W8:W9"/>
    <mergeCell ref="X8:X9"/>
  </mergeCells>
  <printOptions/>
  <pageMargins left="0.1968503937007874" right="0.1968503937007874" top="0" bottom="0.1968503937007874" header="0" footer="0.31496062992125984"/>
  <pageSetup fitToHeight="0" fitToWidth="1" horizontalDpi="600" verticalDpi="600" orientation="landscape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view="pageBreakPreview" zoomScale="75" zoomScaleNormal="75" zoomScaleSheetLayoutView="75" zoomScalePageLayoutView="0" workbookViewId="0" topLeftCell="A2">
      <selection activeCell="K14" sqref="K14"/>
    </sheetView>
  </sheetViews>
  <sheetFormatPr defaultColWidth="9.140625" defaultRowHeight="12.75"/>
  <cols>
    <col min="1" max="1" width="5.57421875" style="136" customWidth="1"/>
    <col min="2" max="2" width="4.7109375" style="136" hidden="1" customWidth="1"/>
    <col min="3" max="3" width="8.28125" style="136" hidden="1" customWidth="1"/>
    <col min="4" max="4" width="19.140625" style="136" customWidth="1"/>
    <col min="5" max="5" width="8.7109375" style="136" customWidth="1"/>
    <col min="6" max="6" width="7.57421875" style="136" customWidth="1"/>
    <col min="7" max="7" width="30.57421875" style="136" customWidth="1"/>
    <col min="8" max="8" width="10.00390625" style="137" customWidth="1"/>
    <col min="9" max="9" width="16.7109375" style="136" customWidth="1"/>
    <col min="10" max="10" width="12.7109375" style="136" hidden="1" customWidth="1"/>
    <col min="11" max="11" width="23.421875" style="136" customWidth="1"/>
    <col min="12" max="12" width="6.7109375" style="139" customWidth="1"/>
    <col min="13" max="13" width="9.8515625" style="140" customWidth="1"/>
    <col min="14" max="14" width="3.7109375" style="136" customWidth="1"/>
    <col min="15" max="15" width="6.8515625" style="139" customWidth="1"/>
    <col min="16" max="16" width="9.8515625" style="140" customWidth="1"/>
    <col min="17" max="17" width="3.7109375" style="136" customWidth="1"/>
    <col min="18" max="18" width="6.8515625" style="139" customWidth="1"/>
    <col min="19" max="19" width="9.57421875" style="140" customWidth="1"/>
    <col min="20" max="20" width="3.7109375" style="136" customWidth="1"/>
    <col min="21" max="22" width="4.8515625" style="136" customWidth="1"/>
    <col min="23" max="23" width="7.28125" style="136" customWidth="1"/>
    <col min="24" max="24" width="7.00390625" style="136" hidden="1" customWidth="1"/>
    <col min="25" max="25" width="10.140625" style="140" customWidth="1"/>
    <col min="26" max="26" width="7.00390625" style="136" customWidth="1"/>
    <col min="27" max="16384" width="9.140625" style="136" customWidth="1"/>
  </cols>
  <sheetData>
    <row r="1" spans="1:26" s="90" customFormat="1" ht="54" customHeight="1">
      <c r="A1" s="288" t="s">
        <v>122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26" s="91" customFormat="1" ht="15.75" customHeight="1">
      <c r="A2" s="289" t="s">
        <v>108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s="92" customFormat="1" ht="15.75" customHeight="1">
      <c r="A3" s="290" t="s">
        <v>86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s="92" customFormat="1" ht="15.75" customHeight="1">
      <c r="A4" s="325" t="s">
        <v>264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</row>
    <row r="5" spans="1:26" s="31" customFormat="1" ht="18.75" customHeight="1">
      <c r="A5" s="292" t="s">
        <v>277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</row>
    <row r="6" spans="1:26" s="31" customFormat="1" ht="18.7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s="96" customFormat="1" ht="15" customHeight="1">
      <c r="A7" s="20" t="s">
        <v>17</v>
      </c>
      <c r="B7" s="93"/>
      <c r="C7" s="94"/>
      <c r="D7" s="94"/>
      <c r="E7" s="94"/>
      <c r="F7" s="94"/>
      <c r="G7" s="94"/>
      <c r="H7" s="94"/>
      <c r="I7" s="95"/>
      <c r="J7" s="95"/>
      <c r="V7" s="293" t="s">
        <v>263</v>
      </c>
      <c r="W7" s="293"/>
      <c r="X7" s="293"/>
      <c r="Y7" s="293"/>
      <c r="Z7" s="293"/>
    </row>
    <row r="8" spans="1:26" s="118" customFormat="1" ht="19.5" customHeight="1">
      <c r="A8" s="294" t="s">
        <v>87</v>
      </c>
      <c r="B8" s="295" t="s">
        <v>4</v>
      </c>
      <c r="C8" s="295" t="s">
        <v>4</v>
      </c>
      <c r="D8" s="298" t="s">
        <v>88</v>
      </c>
      <c r="E8" s="298" t="s">
        <v>6</v>
      </c>
      <c r="F8" s="294" t="s">
        <v>7</v>
      </c>
      <c r="G8" s="298" t="s">
        <v>89</v>
      </c>
      <c r="H8" s="299" t="s">
        <v>6</v>
      </c>
      <c r="I8" s="298" t="s">
        <v>9</v>
      </c>
      <c r="J8" s="298"/>
      <c r="K8" s="298" t="s">
        <v>11</v>
      </c>
      <c r="L8" s="300" t="s">
        <v>90</v>
      </c>
      <c r="M8" s="301"/>
      <c r="N8" s="302"/>
      <c r="O8" s="300" t="s">
        <v>91</v>
      </c>
      <c r="P8" s="301"/>
      <c r="Q8" s="302"/>
      <c r="R8" s="300" t="s">
        <v>92</v>
      </c>
      <c r="S8" s="301"/>
      <c r="T8" s="302"/>
      <c r="U8" s="306" t="s">
        <v>93</v>
      </c>
      <c r="V8" s="296" t="s">
        <v>94</v>
      </c>
      <c r="W8" s="330" t="s">
        <v>95</v>
      </c>
      <c r="X8" s="326" t="s">
        <v>96</v>
      </c>
      <c r="Y8" s="328" t="s">
        <v>97</v>
      </c>
      <c r="Z8" s="304" t="s">
        <v>103</v>
      </c>
    </row>
    <row r="9" spans="1:26" s="118" customFormat="1" ht="39.75" customHeight="1">
      <c r="A9" s="294"/>
      <c r="B9" s="295"/>
      <c r="C9" s="295"/>
      <c r="D9" s="298"/>
      <c r="E9" s="298"/>
      <c r="F9" s="294"/>
      <c r="G9" s="298"/>
      <c r="H9" s="299"/>
      <c r="I9" s="298"/>
      <c r="J9" s="298"/>
      <c r="K9" s="298"/>
      <c r="L9" s="119" t="s">
        <v>99</v>
      </c>
      <c r="M9" s="120" t="s">
        <v>100</v>
      </c>
      <c r="N9" s="121" t="s">
        <v>87</v>
      </c>
      <c r="O9" s="119" t="s">
        <v>99</v>
      </c>
      <c r="P9" s="120" t="s">
        <v>100</v>
      </c>
      <c r="Q9" s="121" t="s">
        <v>87</v>
      </c>
      <c r="R9" s="119" t="s">
        <v>99</v>
      </c>
      <c r="S9" s="120" t="s">
        <v>100</v>
      </c>
      <c r="T9" s="121" t="s">
        <v>87</v>
      </c>
      <c r="U9" s="307"/>
      <c r="V9" s="297"/>
      <c r="W9" s="331"/>
      <c r="X9" s="327"/>
      <c r="Y9" s="329"/>
      <c r="Z9" s="305"/>
    </row>
    <row r="10" spans="1:26" s="122" customFormat="1" ht="41.25" customHeight="1">
      <c r="A10" s="321" t="s">
        <v>106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3"/>
    </row>
    <row r="11" spans="1:26" s="122" customFormat="1" ht="41.25" customHeight="1">
      <c r="A11" s="123">
        <v>1</v>
      </c>
      <c r="B11" s="158"/>
      <c r="C11" s="216"/>
      <c r="D11" s="61" t="s">
        <v>64</v>
      </c>
      <c r="E11" s="46" t="s">
        <v>65</v>
      </c>
      <c r="F11" s="29">
        <v>2</v>
      </c>
      <c r="G11" s="128" t="s">
        <v>203</v>
      </c>
      <c r="H11" s="53" t="s">
        <v>66</v>
      </c>
      <c r="I11" s="50" t="s">
        <v>71</v>
      </c>
      <c r="J11" s="50" t="s">
        <v>58</v>
      </c>
      <c r="K11" s="44" t="s">
        <v>27</v>
      </c>
      <c r="L11" s="125">
        <v>197</v>
      </c>
      <c r="M11" s="202">
        <f>L11/2.8-IF($U11=1,0.5,IF($U11=2,1,0))</f>
        <v>70.35714285714286</v>
      </c>
      <c r="N11" s="203">
        <f>RANK(M11,M$11:M$12,0)</f>
        <v>1</v>
      </c>
      <c r="O11" s="125">
        <v>197</v>
      </c>
      <c r="P11" s="202">
        <f>O11/2.8-IF($U11=1,0.5,IF($U11=2,1,0))</f>
        <v>70.35714285714286</v>
      </c>
      <c r="Q11" s="203">
        <f>RANK(P11,P$11:P$12,0)</f>
        <v>1</v>
      </c>
      <c r="R11" s="125">
        <v>197</v>
      </c>
      <c r="S11" s="202">
        <f>R11/2.8-IF($U11=1,0.5,IF($U11=2,1,0))</f>
        <v>70.35714285714286</v>
      </c>
      <c r="T11" s="203">
        <f>RANK(S11,S$11:S$12,0)</f>
        <v>1</v>
      </c>
      <c r="U11" s="126"/>
      <c r="V11" s="124"/>
      <c r="W11" s="125">
        <f>L11+O11+R11</f>
        <v>591</v>
      </c>
      <c r="X11" s="124"/>
      <c r="Y11" s="202">
        <f>ROUND(SUM(M11,P11,S11)/3,3)</f>
        <v>70.357</v>
      </c>
      <c r="Z11" s="126" t="s">
        <v>101</v>
      </c>
    </row>
    <row r="12" spans="1:26" s="122" customFormat="1" ht="41.25" customHeight="1">
      <c r="A12" s="123">
        <v>2</v>
      </c>
      <c r="B12" s="158"/>
      <c r="C12" s="216"/>
      <c r="D12" s="82" t="s">
        <v>78</v>
      </c>
      <c r="E12" s="27" t="s">
        <v>79</v>
      </c>
      <c r="F12" s="193">
        <v>3</v>
      </c>
      <c r="G12" s="23" t="s">
        <v>107</v>
      </c>
      <c r="H12" s="53" t="s">
        <v>80</v>
      </c>
      <c r="I12" s="86" t="s">
        <v>74</v>
      </c>
      <c r="J12" s="222" t="s">
        <v>81</v>
      </c>
      <c r="K12" s="44" t="s">
        <v>190</v>
      </c>
      <c r="L12" s="125">
        <v>182.5</v>
      </c>
      <c r="M12" s="202">
        <f>L12/2.8-IF($U12=1,0.5,IF($U12=2,1,0))</f>
        <v>65.17857142857143</v>
      </c>
      <c r="N12" s="203">
        <f>RANK(M12,M$11:M$12,0)</f>
        <v>2</v>
      </c>
      <c r="O12" s="125">
        <v>183.5</v>
      </c>
      <c r="P12" s="202">
        <f>O12/2.8-IF($U12=1,0.5,IF($U12=2,1,0))</f>
        <v>65.53571428571429</v>
      </c>
      <c r="Q12" s="203">
        <f>RANK(P12,P$11:P$12,0)</f>
        <v>2</v>
      </c>
      <c r="R12" s="125">
        <v>185</v>
      </c>
      <c r="S12" s="202">
        <f>R12/2.8-IF($U12=1,0.5,IF($U12=2,1,0))</f>
        <v>66.07142857142857</v>
      </c>
      <c r="T12" s="203">
        <f>RANK(S12,S$11:S$12,0)</f>
        <v>2</v>
      </c>
      <c r="U12" s="126"/>
      <c r="V12" s="124"/>
      <c r="W12" s="125">
        <f>L12+O12+R12</f>
        <v>551</v>
      </c>
      <c r="X12" s="124"/>
      <c r="Y12" s="202">
        <f>ROUND(SUM(M12,P12,S12)/3,3)</f>
        <v>65.595</v>
      </c>
      <c r="Z12" s="126" t="s">
        <v>101</v>
      </c>
    </row>
    <row r="13" spans="1:26" s="118" customFormat="1" ht="51" customHeight="1">
      <c r="A13" s="324" t="s">
        <v>109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</row>
    <row r="14" spans="1:26" s="122" customFormat="1" ht="41.25" customHeight="1">
      <c r="A14" s="123">
        <v>1</v>
      </c>
      <c r="B14" s="158"/>
      <c r="C14" s="216"/>
      <c r="D14" s="280" t="s">
        <v>48</v>
      </c>
      <c r="E14" s="281" t="s">
        <v>49</v>
      </c>
      <c r="F14" s="282" t="s">
        <v>18</v>
      </c>
      <c r="G14" s="279" t="s">
        <v>202</v>
      </c>
      <c r="H14" s="52" t="s">
        <v>50</v>
      </c>
      <c r="I14" s="220" t="s">
        <v>51</v>
      </c>
      <c r="J14" s="221" t="s">
        <v>28</v>
      </c>
      <c r="K14" s="199" t="s">
        <v>17</v>
      </c>
      <c r="L14" s="125">
        <v>184</v>
      </c>
      <c r="M14" s="202">
        <f>L14/2.8-IF($U14=1,0.5,IF($U14=2,1,0))</f>
        <v>65.71428571428572</v>
      </c>
      <c r="N14" s="203">
        <f>RANK(M14,M$14:M$15,0)</f>
        <v>1</v>
      </c>
      <c r="O14" s="125">
        <v>187</v>
      </c>
      <c r="P14" s="202">
        <f>O14/2.8-IF($U14=1,0.5,IF($U14=2,1,0))</f>
        <v>66.78571428571429</v>
      </c>
      <c r="Q14" s="203">
        <f>RANK(P14,P$14:P$15,0)</f>
        <v>1</v>
      </c>
      <c r="R14" s="125">
        <v>184.5</v>
      </c>
      <c r="S14" s="202">
        <f>R14/2.8-IF($U14=1,0.5,IF($U14=2,1,0))</f>
        <v>65.89285714285715</v>
      </c>
      <c r="T14" s="203">
        <f>RANK(S14,S$14:S$15,0)</f>
        <v>1</v>
      </c>
      <c r="U14" s="126"/>
      <c r="V14" s="124"/>
      <c r="W14" s="125">
        <f>L14+O14+R14</f>
        <v>555.5</v>
      </c>
      <c r="X14" s="124"/>
      <c r="Y14" s="202">
        <f>ROUND(SUM(M14,P14,S14)/3,3)</f>
        <v>66.131</v>
      </c>
      <c r="Z14" s="126" t="s">
        <v>101</v>
      </c>
    </row>
    <row r="15" spans="1:26" s="122" customFormat="1" ht="42.75" customHeight="1">
      <c r="A15" s="123">
        <v>2</v>
      </c>
      <c r="B15" s="124"/>
      <c r="C15" s="216"/>
      <c r="D15" s="82" t="s">
        <v>82</v>
      </c>
      <c r="E15" s="156" t="s">
        <v>83</v>
      </c>
      <c r="F15" s="193">
        <v>1</v>
      </c>
      <c r="G15" s="89" t="s">
        <v>189</v>
      </c>
      <c r="H15" s="53" t="s">
        <v>84</v>
      </c>
      <c r="I15" s="159" t="s">
        <v>81</v>
      </c>
      <c r="J15" s="85" t="s">
        <v>57</v>
      </c>
      <c r="K15" s="44" t="s">
        <v>190</v>
      </c>
      <c r="L15" s="125">
        <v>163.5</v>
      </c>
      <c r="M15" s="202">
        <f>L15/2.8-IF($U15=1,0.5,IF($U15=2,1,0))</f>
        <v>58.392857142857146</v>
      </c>
      <c r="N15" s="203">
        <f>RANK(M15,M$14:M$15,0)</f>
        <v>2</v>
      </c>
      <c r="O15" s="125">
        <v>171.5</v>
      </c>
      <c r="P15" s="202">
        <f>O15/2.8-IF($U15=1,0.5,IF($U15=2,1,0))</f>
        <v>61.25000000000001</v>
      </c>
      <c r="Q15" s="203">
        <f>RANK(P15,P$14:P$15,0)</f>
        <v>2</v>
      </c>
      <c r="R15" s="125">
        <v>169.5</v>
      </c>
      <c r="S15" s="202">
        <f>R15/2.8-IF($U15=1,0.5,IF($U15=2,1,0))</f>
        <v>60.53571428571429</v>
      </c>
      <c r="T15" s="203">
        <f>RANK(S15,S$14:S$15,0)</f>
        <v>2</v>
      </c>
      <c r="U15" s="126"/>
      <c r="V15" s="124"/>
      <c r="W15" s="125">
        <f>L15+O15+R15</f>
        <v>504.5</v>
      </c>
      <c r="X15" s="124"/>
      <c r="Y15" s="202">
        <f>ROUND(SUM(M15,P15,S15)/3,3)</f>
        <v>60.06</v>
      </c>
      <c r="Z15" s="126" t="s">
        <v>101</v>
      </c>
    </row>
    <row r="16" spans="1:26" s="122" customFormat="1" ht="39" customHeight="1">
      <c r="A16" s="141"/>
      <c r="B16" s="142"/>
      <c r="C16" s="160"/>
      <c r="D16" s="161"/>
      <c r="E16" s="162"/>
      <c r="F16" s="114"/>
      <c r="G16" s="163"/>
      <c r="H16" s="112"/>
      <c r="I16" s="164"/>
      <c r="J16" s="165"/>
      <c r="K16" s="166"/>
      <c r="L16" s="151"/>
      <c r="M16" s="152"/>
      <c r="N16" s="153"/>
      <c r="O16" s="151"/>
      <c r="P16" s="152"/>
      <c r="Q16" s="153"/>
      <c r="R16" s="151"/>
      <c r="S16" s="152"/>
      <c r="T16" s="153"/>
      <c r="U16" s="154"/>
      <c r="V16" s="142"/>
      <c r="W16" s="151"/>
      <c r="X16" s="142"/>
      <c r="Y16" s="152"/>
      <c r="Z16" s="154"/>
    </row>
    <row r="17" spans="1:26" s="31" customFormat="1" ht="26.25" customHeight="1">
      <c r="A17" s="40"/>
      <c r="B17" s="40"/>
      <c r="C17" s="40"/>
      <c r="D17" s="40" t="s">
        <v>15</v>
      </c>
      <c r="E17" s="40"/>
      <c r="F17" s="40"/>
      <c r="G17" s="40"/>
      <c r="H17" s="40"/>
      <c r="J17" s="40"/>
      <c r="K17" s="30" t="s">
        <v>123</v>
      </c>
      <c r="L17" s="42"/>
      <c r="M17" s="40"/>
      <c r="N17" s="40"/>
      <c r="O17" s="101"/>
      <c r="P17" s="102"/>
      <c r="Q17" s="40"/>
      <c r="R17" s="101"/>
      <c r="S17" s="102"/>
      <c r="T17" s="40"/>
      <c r="U17" s="40"/>
      <c r="V17" s="40"/>
      <c r="W17" s="40"/>
      <c r="X17" s="40"/>
      <c r="Y17" s="102"/>
      <c r="Z17" s="40"/>
    </row>
    <row r="18" spans="1:26" s="31" customFormat="1" ht="17.25" customHeight="1">
      <c r="A18" s="40"/>
      <c r="B18" s="40"/>
      <c r="C18" s="40"/>
      <c r="D18" s="40"/>
      <c r="E18" s="40"/>
      <c r="F18" s="40"/>
      <c r="G18" s="40"/>
      <c r="H18" s="40"/>
      <c r="J18" s="40"/>
      <c r="K18" s="40"/>
      <c r="L18" s="42"/>
      <c r="M18" s="40"/>
      <c r="N18" s="40"/>
      <c r="O18" s="101"/>
      <c r="P18" s="102"/>
      <c r="Q18" s="40"/>
      <c r="R18" s="101"/>
      <c r="S18" s="102"/>
      <c r="T18" s="40"/>
      <c r="U18" s="40"/>
      <c r="V18" s="40"/>
      <c r="W18" s="40"/>
      <c r="X18" s="40"/>
      <c r="Y18" s="102"/>
      <c r="Z18" s="40"/>
    </row>
    <row r="19" spans="1:26" s="31" customFormat="1" ht="27.75" customHeight="1">
      <c r="A19" s="40"/>
      <c r="B19" s="40"/>
      <c r="C19" s="40"/>
      <c r="D19" s="40" t="s">
        <v>16</v>
      </c>
      <c r="E19" s="40"/>
      <c r="F19" s="40"/>
      <c r="G19" s="40"/>
      <c r="H19" s="40"/>
      <c r="J19" s="40"/>
      <c r="K19" s="30" t="s">
        <v>85</v>
      </c>
      <c r="L19" s="42"/>
      <c r="O19" s="101"/>
      <c r="P19" s="102"/>
      <c r="Q19" s="40"/>
      <c r="R19" s="101"/>
      <c r="S19" s="102"/>
      <c r="T19" s="40"/>
      <c r="U19" s="40"/>
      <c r="V19" s="40"/>
      <c r="W19" s="40"/>
      <c r="X19" s="40"/>
      <c r="Y19" s="102"/>
      <c r="Z19" s="40"/>
    </row>
    <row r="20" spans="11:13" ht="12.75">
      <c r="K20" s="115"/>
      <c r="L20" s="138"/>
      <c r="M20" s="115"/>
    </row>
    <row r="31" ht="12.75">
      <c r="F31" s="40"/>
    </row>
    <row r="32" ht="12.75">
      <c r="F32" s="40"/>
    </row>
  </sheetData>
  <sheetProtection/>
  <protectedRanges>
    <protectedRange sqref="K14" name="Диапазон1_3_1_1_3_11_1_1_3_1_1_2_1_1_1"/>
  </protectedRanges>
  <mergeCells count="28">
    <mergeCell ref="A1:Z1"/>
    <mergeCell ref="A2:Z2"/>
    <mergeCell ref="A3:Z3"/>
    <mergeCell ref="A4:Z4"/>
    <mergeCell ref="A5:Z5"/>
    <mergeCell ref="V7:Z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N8"/>
    <mergeCell ref="Y8:Y9"/>
    <mergeCell ref="Z8:Z9"/>
    <mergeCell ref="A13:Z13"/>
    <mergeCell ref="A10:Z10"/>
    <mergeCell ref="O8:Q8"/>
    <mergeCell ref="R8:T8"/>
    <mergeCell ref="U8:U9"/>
    <mergeCell ref="V8:V9"/>
    <mergeCell ref="W8:W9"/>
    <mergeCell ref="X8:X9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Лябохов Даниэль</dc:creator>
  <cp:keywords/>
  <dc:description/>
  <cp:lastModifiedBy>user1</cp:lastModifiedBy>
  <cp:lastPrinted>2019-10-06T12:16:16Z</cp:lastPrinted>
  <dcterms:created xsi:type="dcterms:W3CDTF">2018-02-14T07:49:33Z</dcterms:created>
  <dcterms:modified xsi:type="dcterms:W3CDTF">2019-10-08T15:04:11Z</dcterms:modified>
  <cp:category/>
  <cp:version/>
  <cp:contentType/>
  <cp:contentStatus/>
</cp:coreProperties>
</file>