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activeTab="16"/>
  </bookViews>
  <sheets>
    <sheet name="МЛ" sheetId="1" r:id="rId1"/>
    <sheet name="БП" sheetId="2" r:id="rId2"/>
    <sheet name="ППАд" sheetId="3" r:id="rId3"/>
    <sheet name="ППВд" sheetId="4" r:id="rId4"/>
    <sheet name="КПД" sheetId="5" r:id="rId5"/>
    <sheet name="ЛПд" sheetId="6" r:id="rId6"/>
    <sheet name="ППЮН" sheetId="7" r:id="rId7"/>
    <sheet name="КПЮН" sheetId="8" r:id="rId8"/>
    <sheet name="ЛПюн" sheetId="9" r:id="rId9"/>
    <sheet name="МП" sheetId="10" r:id="rId10"/>
    <sheet name="СП" sheetId="11" r:id="rId11"/>
    <sheet name="ЭКВИ1" sheetId="12" r:id="rId12"/>
    <sheet name="УТ" sheetId="13" r:id="rId13"/>
    <sheet name="Выбор" sheetId="14" r:id="rId14"/>
    <sheet name="МЛ 4" sheetId="15" r:id="rId15"/>
    <sheet name="МЛ 7" sheetId="16" r:id="rId16"/>
    <sheet name="ППюнок" sheetId="17" r:id="rId17"/>
    <sheet name="ППА ок " sheetId="18" r:id="rId18"/>
    <sheet name="ППВ ок" sheetId="19" r:id="rId19"/>
    <sheet name="Судейская" sheetId="20" r:id="rId20"/>
  </sheets>
  <definedNames>
    <definedName name="_xlnm.Print_Area" localSheetId="13">'Выбор'!$A$1:$Z$15</definedName>
    <definedName name="_xlnm.Print_Area" localSheetId="8">'ЛПюн'!$A$1:$Z$19</definedName>
    <definedName name="_xlnm.Print_Area" localSheetId="0">'МЛ'!$A$1:$L$60</definedName>
    <definedName name="_xlnm.Print_Area" localSheetId="14">'МЛ 4'!$A$1:$S$13</definedName>
    <definedName name="_xlnm.Print_Area" localSheetId="15">'МЛ 7'!$A$1:$U$13</definedName>
    <definedName name="_xlnm.Print_Area" localSheetId="17">'ППА ок '!$A$1:$Y$18</definedName>
    <definedName name="_xlnm.Print_Area" localSheetId="18">'ППВ ок'!$A$1:$Y$15</definedName>
    <definedName name="_xlnm.Print_Area" localSheetId="16">'ППюнок'!$A$1:$Z$25</definedName>
  </definedNames>
  <calcPr fullCalcOnLoad="1"/>
</workbook>
</file>

<file path=xl/sharedStrings.xml><?xml version="1.0" encoding="utf-8"?>
<sst xmlns="http://schemas.openxmlformats.org/spreadsheetml/2006/main" count="1742" uniqueCount="424">
  <si>
    <t>Выездка</t>
  </si>
  <si>
    <t>Мастер-лист</t>
  </si>
  <si>
    <t>КСК "Дерби" / Ленинградская область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</si>
  <si>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</si>
  <si>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</si>
  <si>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</si>
  <si>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</si>
  <si>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</si>
  <si>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</si>
  <si>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</si>
  <si>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</si>
  <si>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</si>
  <si>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</si>
  <si>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</si>
  <si>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</si>
  <si>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</si>
  <si>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Ветеринарный врач</t>
  </si>
  <si>
    <t>Красненкова А. - Ленинградская область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</si>
  <si>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</si>
  <si>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</si>
  <si>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</si>
  <si>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</si>
  <si>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</si>
  <si>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</si>
  <si>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</si>
  <si>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</si>
  <si>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</si>
  <si>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</si>
  <si>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</si>
  <si>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</si>
  <si>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</si>
  <si>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</si>
  <si>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</si>
  <si>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</si>
  <si>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</si>
  <si>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Горбачева И.</t>
  </si>
  <si>
    <t>КСК "Дерби"/
Ленинградская область</t>
  </si>
  <si>
    <t>1Ю</t>
  </si>
  <si>
    <t>011277</t>
  </si>
  <si>
    <t>Вихрова Л.</t>
  </si>
  <si>
    <t>самостоятельно</t>
  </si>
  <si>
    <t>Ружинская Е.</t>
  </si>
  <si>
    <t>ПРЕДВАРИТЕЛЬНЫЙ ПРИЗ А. ДЕТИ</t>
  </si>
  <si>
    <t>ОК</t>
  </si>
  <si>
    <t>б/р</t>
  </si>
  <si>
    <r>
      <t xml:space="preserve">КОМАРОВА
</t>
    </r>
    <r>
      <rPr>
        <sz val="8"/>
        <rFont val="Verdana"/>
        <family val="2"/>
      </rPr>
      <t>Ольга</t>
    </r>
  </si>
  <si>
    <t>КСК "Приор"/
Ленинградская область</t>
  </si>
  <si>
    <r>
      <t xml:space="preserve">АРАГОРН-11, </t>
    </r>
    <r>
      <rPr>
        <sz val="8"/>
        <rFont val="Verdana"/>
        <family val="2"/>
      </rPr>
      <t>жер, т.гнед, Пограничник, Россия</t>
    </r>
  </si>
  <si>
    <t>016649</t>
  </si>
  <si>
    <t>Хмелев М.</t>
  </si>
  <si>
    <t>Прихожай В.</t>
  </si>
  <si>
    <t>КК "Форсайд"/
Ленинградская область</t>
  </si>
  <si>
    <t>Дети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</si>
  <si>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</si>
  <si>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</si>
  <si>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СПб ГБОУ ДОД СДЮСШОР по кс и сп</t>
  </si>
  <si>
    <t>005505</t>
  </si>
  <si>
    <t>010475</t>
  </si>
  <si>
    <r>
      <t xml:space="preserve">АНАШКИНА </t>
    </r>
    <r>
      <rPr>
        <sz val="8"/>
        <rFont val="Verdana"/>
        <family val="2"/>
      </rPr>
      <t>Маргарита, 2003</t>
    </r>
  </si>
  <si>
    <t>Принцева Ю.</t>
  </si>
  <si>
    <t>Смородина Ю.</t>
  </si>
  <si>
    <t>012920</t>
  </si>
  <si>
    <t>КОМАНДНЫЙ ПРИЗ. ДЕТИ</t>
  </si>
  <si>
    <t>ПРЕДВАРИТЕЛЬНЫЙ ПРИЗ. ЮНОШИ</t>
  </si>
  <si>
    <t>Юноши</t>
  </si>
  <si>
    <r>
      <t xml:space="preserve">ТВОРОГОВА-КУЗНЕЦОВА
</t>
    </r>
    <r>
      <rPr>
        <sz val="8"/>
        <rFont val="Verdana"/>
        <family val="2"/>
      </rPr>
      <t>Полина,2001</t>
    </r>
  </si>
  <si>
    <t>008538</t>
  </si>
  <si>
    <t>Новинская М.</t>
  </si>
  <si>
    <t>Чебунина О.</t>
  </si>
  <si>
    <t>Огулова Н.</t>
  </si>
  <si>
    <t>КСК "Приор"/
Санкт-Петербург</t>
  </si>
  <si>
    <t>КОМАНДНЫЙ ПРИЗ. ЮНОШИ</t>
  </si>
  <si>
    <t>Боброва М.</t>
  </si>
  <si>
    <t>016651</t>
  </si>
  <si>
    <t>Симонов О.</t>
  </si>
  <si>
    <t>Веклич Н.</t>
  </si>
  <si>
    <t>007597</t>
  </si>
  <si>
    <t>Лудина И.</t>
  </si>
  <si>
    <t>МС</t>
  </si>
  <si>
    <t>МАЛЫЙ ПРИЗ</t>
  </si>
  <si>
    <t>ЭКВИ 1</t>
  </si>
  <si>
    <t>КСК "Дерби"/
Санкт-Петербург</t>
  </si>
  <si>
    <t>013709</t>
  </si>
  <si>
    <t>000682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</si>
  <si>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</si>
  <si>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</si>
  <si>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</si>
  <si>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009920</t>
  </si>
  <si>
    <t>Бундас И.</t>
  </si>
  <si>
    <t>Езда по выбору</t>
  </si>
  <si>
    <t>011233</t>
  </si>
  <si>
    <t>Вишнева В.</t>
  </si>
  <si>
    <t>Езда</t>
  </si>
  <si>
    <t>ПРЕДВАРИТЕЛЬНЫЙ ПРИЗ В. ДЕТИ</t>
  </si>
  <si>
    <t>ЛИЧНЫЙ ПРИЗ. ДЕТИ</t>
  </si>
  <si>
    <t>ПРЕДВАРИТЕЛЬНЫЙ ПРИЗ . ЮНОШИ</t>
  </si>
  <si>
    <t>Открытый класс</t>
  </si>
  <si>
    <r>
      <t xml:space="preserve">ГАРНИК 
</t>
    </r>
    <r>
      <rPr>
        <sz val="8"/>
        <rFont val="Verdana"/>
        <family val="2"/>
      </rPr>
      <t>Анастасия</t>
    </r>
  </si>
  <si>
    <t>007989</t>
  </si>
  <si>
    <r>
      <t xml:space="preserve">СТАКОРД-03, </t>
    </r>
    <r>
      <rPr>
        <sz val="8"/>
        <rFont val="Verdana"/>
        <family val="2"/>
      </rPr>
      <t>мер, рыж, ганн, Стаккато, Германия</t>
    </r>
  </si>
  <si>
    <t>010490</t>
  </si>
  <si>
    <t>Гарник А.</t>
  </si>
  <si>
    <t>КСК им. Ю. Русаковой / 
Санкт-Петербург</t>
  </si>
  <si>
    <t>ЛИЧНЫЙ ПРИЗ. ЮНОШИ</t>
  </si>
  <si>
    <t>СП №1</t>
  </si>
  <si>
    <t>БП</t>
  </si>
  <si>
    <r>
      <t xml:space="preserve">ЖИГАЛОВА
</t>
    </r>
    <r>
      <rPr>
        <sz val="8"/>
        <rFont val="Verdana"/>
        <family val="2"/>
      </rPr>
      <t>Галина</t>
    </r>
  </si>
  <si>
    <t>000959</t>
  </si>
  <si>
    <r>
      <t>КАПРИОЛЬ В-07</t>
    </r>
    <r>
      <rPr>
        <sz val="8"/>
        <rFont val="Verdana"/>
        <family val="2"/>
      </rPr>
      <t>, мер, бул, KWPN, Хеммингуэй, Голландия</t>
    </r>
  </si>
  <si>
    <t>010645</t>
  </si>
  <si>
    <t>Танков А.</t>
  </si>
  <si>
    <t>Комякова К.</t>
  </si>
  <si>
    <t>001482</t>
  </si>
  <si>
    <t>011827</t>
  </si>
  <si>
    <t>Мицкувене Я.</t>
  </si>
  <si>
    <t>Состав судейской:</t>
  </si>
  <si>
    <t xml:space="preserve"> -</t>
  </si>
  <si>
    <t>Большой приз</t>
  </si>
  <si>
    <t>Средний приз №1</t>
  </si>
  <si>
    <t>Нарышкова Н.</t>
  </si>
  <si>
    <t>011198</t>
  </si>
  <si>
    <r>
      <t>ОСИНА</t>
    </r>
    <r>
      <rPr>
        <sz val="8"/>
        <rFont val="Verdana"/>
        <family val="2"/>
      </rPr>
      <t xml:space="preserve"> Ольга</t>
    </r>
  </si>
  <si>
    <t>013487</t>
  </si>
  <si>
    <t>004451</t>
  </si>
  <si>
    <t>Санталова О.</t>
  </si>
  <si>
    <t>КК "Форсайд" / 
Ленинградская область</t>
  </si>
  <si>
    <t>057801</t>
  </si>
  <si>
    <t>016384</t>
  </si>
  <si>
    <t>011806</t>
  </si>
  <si>
    <t>Власова А.</t>
  </si>
  <si>
    <t>006802</t>
  </si>
  <si>
    <t>Бусина Е.</t>
  </si>
  <si>
    <t>Кушнир Л.</t>
  </si>
  <si>
    <t>006242</t>
  </si>
  <si>
    <t>Шутова А.</t>
  </si>
  <si>
    <t>Топаз В.</t>
  </si>
  <si>
    <t>014226</t>
  </si>
  <si>
    <t>ЛП
юн</t>
  </si>
  <si>
    <r>
      <t>СТЕЛЛА-08 (128)</t>
    </r>
    <r>
      <rPr>
        <sz val="8"/>
        <rFont val="Verdana"/>
        <family val="2"/>
      </rPr>
      <t>, коб., уэльск. пони, Лемонштилл Ройал Флайт, Голландия</t>
    </r>
  </si>
  <si>
    <t>СОРЕВНОВАНИЯ НА ПРИЗЫ КСК "ДЕРБИ"</t>
  </si>
  <si>
    <t>КУБОК ВЫЗОВА. УСЛОЖНЕННЫЙ ТЕСТ (модифицированный)</t>
  </si>
  <si>
    <t xml:space="preserve">Член ГСК - </t>
  </si>
  <si>
    <t xml:space="preserve">Главный секретарь - </t>
  </si>
  <si>
    <t xml:space="preserve">Шеф-стюард - </t>
  </si>
  <si>
    <t xml:space="preserve">Читчики: </t>
  </si>
  <si>
    <t xml:space="preserve">Главный судья - </t>
  </si>
  <si>
    <t>Огулова Н.В.</t>
  </si>
  <si>
    <t>Смородина Ю.В.</t>
  </si>
  <si>
    <t>Остапенко О.П.</t>
  </si>
  <si>
    <t xml:space="preserve">Протоколы - </t>
  </si>
  <si>
    <t xml:space="preserve">Румянцева Е.А. </t>
  </si>
  <si>
    <t xml:space="preserve">Зам. главный секретаря - </t>
  </si>
  <si>
    <t>Егорова А.А.</t>
  </si>
  <si>
    <t>Технический Делегат -</t>
  </si>
  <si>
    <t>Цветков В.С.</t>
  </si>
  <si>
    <t xml:space="preserve">Стюард - </t>
  </si>
  <si>
    <t>Горбачева И.М.</t>
  </si>
  <si>
    <t xml:space="preserve">Ветеринарный врач - </t>
  </si>
  <si>
    <t>Красненкова А.А.</t>
  </si>
  <si>
    <t>Поддубная Т.А.</t>
  </si>
  <si>
    <t>Должность</t>
  </si>
  <si>
    <t>ФИО</t>
  </si>
  <si>
    <t>Категория</t>
  </si>
  <si>
    <t>Регион</t>
  </si>
  <si>
    <t>Оценка</t>
  </si>
  <si>
    <t>ВК</t>
  </si>
  <si>
    <t>1К</t>
  </si>
  <si>
    <t>2К</t>
  </si>
  <si>
    <t>Санкт-Петербург</t>
  </si>
  <si>
    <t>Ленинградская область</t>
  </si>
  <si>
    <t>Тех.секретарь</t>
  </si>
  <si>
    <t>Березкина А.Д.</t>
  </si>
  <si>
    <t>КУБОК ЛЕНИНГРАДСКОЙ ОБЛАСТИ 2017 года, 4 ЭТАП
СОРЕВНОВАНИЯ НА ПРИЗЫ КСК "ДЕРБИ"
Региональные соревнования</t>
  </si>
  <si>
    <t>КУБОК ЛЕНИНГРАДСКОЙ ОБЛАСТИ 2017 года, 4 ЭТАП</t>
  </si>
  <si>
    <t>26 августа 2017</t>
  </si>
  <si>
    <r>
      <t xml:space="preserve">БЕЛЫХ
</t>
    </r>
    <r>
      <rPr>
        <sz val="8"/>
        <rFont val="Verdana"/>
        <family val="2"/>
      </rPr>
      <t>Ксения,2003</t>
    </r>
  </si>
  <si>
    <t>015303</t>
  </si>
  <si>
    <r>
      <t xml:space="preserve">АРГОНАВТ-07, </t>
    </r>
    <r>
      <rPr>
        <sz val="8"/>
        <rFont val="Verdana"/>
        <family val="2"/>
      </rPr>
      <t>мер, вор, полукр.</t>
    </r>
  </si>
  <si>
    <t>011268</t>
  </si>
  <si>
    <t>Киселева Г.</t>
  </si>
  <si>
    <t>ч.вл/
Санкт-Петербург</t>
  </si>
  <si>
    <r>
      <t xml:space="preserve">ИВАНОВА
</t>
    </r>
    <r>
      <rPr>
        <sz val="8"/>
        <rFont val="Verdana"/>
        <family val="2"/>
      </rPr>
      <t>Ольга,2003</t>
    </r>
  </si>
  <si>
    <r>
      <t xml:space="preserve">КОРОТУН
</t>
    </r>
    <r>
      <rPr>
        <sz val="8"/>
        <rFont val="Verdana"/>
        <family val="2"/>
      </rPr>
      <t>Анастасия,2006</t>
    </r>
  </si>
  <si>
    <r>
      <t xml:space="preserve">АЙ ЭМ ЗЕ КИНГ-05, </t>
    </r>
    <r>
      <rPr>
        <sz val="8"/>
        <rFont val="Verdana"/>
        <family val="2"/>
      </rPr>
      <t>(148), мер, сер, гол.тепл, Идзард, Нидерланды</t>
    </r>
  </si>
  <si>
    <t>016174</t>
  </si>
  <si>
    <t>Коротун Н.</t>
  </si>
  <si>
    <t>КСК "Комарово"/
Санкт-Петербург</t>
  </si>
  <si>
    <r>
      <t xml:space="preserve">РУЖИНСКАЯ
</t>
    </r>
    <r>
      <rPr>
        <sz val="8"/>
        <rFont val="Verdana"/>
        <family val="2"/>
      </rPr>
      <t>Виктория,2005</t>
    </r>
  </si>
  <si>
    <r>
      <t xml:space="preserve">АЛФЕРОВА
</t>
    </r>
    <r>
      <rPr>
        <sz val="8"/>
        <rFont val="Verdana"/>
        <family val="2"/>
      </rPr>
      <t>Елизавета,2005</t>
    </r>
  </si>
  <si>
    <r>
      <t xml:space="preserve">САММЕР ДРИМ-08, </t>
    </r>
    <r>
      <rPr>
        <sz val="8"/>
        <rFont val="Verdana"/>
        <family val="2"/>
      </rPr>
      <t xml:space="preserve">кобыла, гн. уэльс.пони, Карманас Эдел Бой </t>
    </r>
  </si>
  <si>
    <t>011846</t>
  </si>
  <si>
    <t>Локтионов В.</t>
  </si>
  <si>
    <t>Рыкова А.</t>
  </si>
  <si>
    <r>
      <t xml:space="preserve">АРАШТАЕВА
</t>
    </r>
    <r>
      <rPr>
        <sz val="8"/>
        <rFont val="Verdana"/>
        <family val="2"/>
      </rPr>
      <t>Карина,2003</t>
    </r>
  </si>
  <si>
    <t>003803</t>
  </si>
  <si>
    <r>
      <t xml:space="preserve">РАНТЬЕ-05, </t>
    </r>
    <r>
      <rPr>
        <sz val="8"/>
        <rFont val="Verdana"/>
        <family val="2"/>
      </rPr>
      <t>мерин, гн. трак., Эсхил Учхоз "Пушкинское" СПбГАУ</t>
    </r>
  </si>
  <si>
    <t>005618</t>
  </si>
  <si>
    <t>Борисенко А.</t>
  </si>
  <si>
    <r>
      <t xml:space="preserve">КОРОЛЁВА
</t>
    </r>
    <r>
      <rPr>
        <sz val="8"/>
        <rFont val="Verdana"/>
        <family val="2"/>
      </rPr>
      <t>Владислава,2003</t>
    </r>
  </si>
  <si>
    <r>
      <t xml:space="preserve">КАРДОН-02, </t>
    </r>
    <r>
      <rPr>
        <sz val="8"/>
        <rFont val="Verdana"/>
        <family val="2"/>
      </rPr>
      <t>мерин, св.-гн. буд., Кархид Кировский к/з</t>
    </r>
  </si>
  <si>
    <t>КСК "Мустанг"/
Санкт-Пет ербург</t>
  </si>
  <si>
    <r>
      <t xml:space="preserve">ПРОНИНА 
</t>
    </r>
    <r>
      <rPr>
        <sz val="8"/>
        <rFont val="Verdana"/>
        <family val="2"/>
      </rPr>
      <t>Анна, 2004</t>
    </r>
  </si>
  <si>
    <t>009604</t>
  </si>
  <si>
    <r>
      <t xml:space="preserve">ОРДЕН-99, </t>
    </r>
    <r>
      <rPr>
        <sz val="8"/>
        <rFont val="Verdana"/>
        <family val="2"/>
      </rPr>
      <t>рыж, трак, Драгун, кз им.Доватора</t>
    </r>
  </si>
  <si>
    <t>006237</t>
  </si>
  <si>
    <t>КСК "Дерби" / 
Ленинградская область</t>
  </si>
  <si>
    <r>
      <t xml:space="preserve">ЭМИР ГР-11, </t>
    </r>
    <r>
      <rPr>
        <sz val="8"/>
        <rFont val="Verdana"/>
        <family val="2"/>
      </rPr>
      <t>мер., рыж., полукр., Эсхил, Россия</t>
    </r>
  </si>
  <si>
    <r>
      <t xml:space="preserve">ЕФИМОВА 
</t>
    </r>
    <r>
      <rPr>
        <sz val="8"/>
        <rFont val="Verdana"/>
        <family val="2"/>
      </rPr>
      <t>Мария</t>
    </r>
  </si>
  <si>
    <t>002503</t>
  </si>
  <si>
    <r>
      <t xml:space="preserve">РЕБЕККА-04, </t>
    </r>
    <r>
      <rPr>
        <sz val="8"/>
        <rFont val="Verdana"/>
        <family val="2"/>
      </rPr>
      <t xml:space="preserve">кобыла, рыж. полукр., Каролин Фоксглав </t>
    </r>
  </si>
  <si>
    <t>007675</t>
  </si>
  <si>
    <t>Зайцев Б.А.
..</t>
  </si>
  <si>
    <t>Зайцев Б.</t>
  </si>
  <si>
    <r>
      <t xml:space="preserve">ГИСМАТУЛИНА
</t>
    </r>
    <r>
      <rPr>
        <sz val="8"/>
        <rFont val="Verdana"/>
        <family val="2"/>
      </rPr>
      <t>Алина,2004</t>
    </r>
  </si>
  <si>
    <t>027804</t>
  </si>
  <si>
    <r>
      <t xml:space="preserve">РЕД ФОКС-08, </t>
    </r>
    <r>
      <rPr>
        <sz val="8"/>
        <rFont val="Verdana"/>
        <family val="2"/>
      </rPr>
      <t>мер, гол.тепл, Грибальди</t>
    </r>
  </si>
  <si>
    <t>КСК "Комарово"/
Ленинградская область</t>
  </si>
  <si>
    <r>
      <t xml:space="preserve">ГОРБАЧЕВА 
</t>
    </r>
    <r>
      <rPr>
        <sz val="8"/>
        <rFont val="Verdana"/>
        <family val="2"/>
      </rPr>
      <t>Юлия, 2000</t>
    </r>
  </si>
  <si>
    <t>003900</t>
  </si>
  <si>
    <r>
      <t>БРИЗ РЕЙН М-08,</t>
    </r>
    <r>
      <rPr>
        <sz val="8"/>
        <rFont val="Verdana"/>
        <family val="2"/>
      </rPr>
      <t xml:space="preserve"> мер, вор, ганн, Брест, пф Маланичевых</t>
    </r>
  </si>
  <si>
    <t>026103</t>
  </si>
  <si>
    <r>
      <t xml:space="preserve">ФЛИБУСТЬЕР-07, </t>
    </r>
    <r>
      <rPr>
        <sz val="8"/>
        <rFont val="Verdana"/>
        <family val="2"/>
      </rPr>
      <t>мер., вор., ганн., Ковбой, Гродненская область</t>
    </r>
  </si>
  <si>
    <t>009505</t>
  </si>
  <si>
    <t>СПб ГБОУ ДОД 
СДЮСШОР по кс и сп</t>
  </si>
  <si>
    <t>СПб ГБОУ ДОД СДЮСШОР по кс и сп/Санкт-Петербург</t>
  </si>
  <si>
    <r>
      <t xml:space="preserve">БАРИТОН-00, </t>
    </r>
    <r>
      <rPr>
        <sz val="8"/>
        <rFont val="Verdana"/>
        <family val="2"/>
      </rPr>
      <t>жер, т.рыж, УВП, Тембр, Украина</t>
    </r>
  </si>
  <si>
    <t>000734</t>
  </si>
  <si>
    <r>
      <t xml:space="preserve">УРБИ ЭТ ОРБИ-01, </t>
    </r>
    <r>
      <rPr>
        <sz val="8"/>
        <rFont val="Verdana"/>
        <family val="2"/>
      </rPr>
      <t>мер, гнед, гол.тепл, Индоктро, Нидерланды</t>
    </r>
  </si>
  <si>
    <t>007889</t>
  </si>
  <si>
    <t>Лебедева И.</t>
  </si>
  <si>
    <r>
      <t xml:space="preserve">НОВИЧКОВА
</t>
    </r>
    <r>
      <rPr>
        <sz val="8"/>
        <rFont val="Verdana"/>
        <family val="2"/>
      </rPr>
      <t>Елизавета, 2002</t>
    </r>
  </si>
  <si>
    <r>
      <t xml:space="preserve">ЭЛЬ КАПОНЕ ДЖИ-09, </t>
    </r>
    <r>
      <rPr>
        <sz val="8"/>
        <rFont val="Verdana"/>
        <family val="2"/>
      </rPr>
      <t>гн, гол.тепл, Ван гог, Нидерланды</t>
    </r>
  </si>
  <si>
    <t>Першина А.</t>
  </si>
  <si>
    <r>
      <t xml:space="preserve">СОБОЛЕНКО
</t>
    </r>
    <r>
      <rPr>
        <sz val="8"/>
        <rFont val="Verdana"/>
        <family val="2"/>
      </rPr>
      <t>Александра, 2003</t>
    </r>
  </si>
  <si>
    <t>034303</t>
  </si>
  <si>
    <r>
      <t xml:space="preserve">ЛАРРИ КАРЛТОН-07, </t>
    </r>
    <r>
      <rPr>
        <sz val="8"/>
        <rFont val="Verdana"/>
        <family val="2"/>
      </rPr>
      <t>мер, гнед, баврск, Ландпринц, Германия</t>
    </r>
  </si>
  <si>
    <r>
      <t xml:space="preserve">ИВАНОВА
</t>
    </r>
    <r>
      <rPr>
        <sz val="8"/>
        <rFont val="Verdana"/>
        <family val="2"/>
      </rPr>
      <t>Александра,2003</t>
    </r>
  </si>
  <si>
    <t>009703</t>
  </si>
  <si>
    <r>
      <t xml:space="preserve">ИВАНОВА
</t>
    </r>
    <r>
      <rPr>
        <sz val="8"/>
        <rFont val="Verdana"/>
        <family val="2"/>
      </rPr>
      <t>Ксения</t>
    </r>
  </si>
  <si>
    <t>003583</t>
  </si>
  <si>
    <r>
      <t xml:space="preserve">ПРЭТТИ ВУМЕН-08, </t>
    </r>
    <r>
      <rPr>
        <sz val="8"/>
        <rFont val="Verdana"/>
        <family val="2"/>
      </rPr>
      <t>коб, рыж, трак, Племерос 64, Россия</t>
    </r>
  </si>
  <si>
    <t>010509</t>
  </si>
  <si>
    <t>Иванова К.</t>
  </si>
  <si>
    <t>Фадеева О.</t>
  </si>
  <si>
    <t>КСК "Аллюр"/
Ленинградская область</t>
  </si>
  <si>
    <r>
      <t xml:space="preserve">КРУМПЕЛЬ
</t>
    </r>
    <r>
      <rPr>
        <sz val="8"/>
        <rFont val="Verdana"/>
        <family val="2"/>
      </rPr>
      <t>Ирина,1996</t>
    </r>
  </si>
  <si>
    <r>
      <t xml:space="preserve">ФЕЛИЦИЯ-05, </t>
    </r>
    <r>
      <rPr>
        <sz val="8"/>
        <rFont val="Verdana"/>
        <family val="2"/>
      </rPr>
      <t>коб, т.гнед, ольден, Цаубертанц, КК Прометей</t>
    </r>
  </si>
  <si>
    <t>004034</t>
  </si>
  <si>
    <t>Бахвалова Н.</t>
  </si>
  <si>
    <r>
      <t>ЛИНКОЛЬН</t>
    </r>
    <r>
      <rPr>
        <sz val="8"/>
        <rFont val="Verdana"/>
        <family val="2"/>
      </rPr>
      <t>-02, жер., т.-гнед., ганн., Loretto, Литва</t>
    </r>
  </si>
  <si>
    <t>Каледна Д.</t>
  </si>
  <si>
    <r>
      <t xml:space="preserve">КОМЯКОВА
</t>
    </r>
    <r>
      <rPr>
        <sz val="8"/>
        <rFont val="Verdana"/>
        <family val="2"/>
      </rPr>
      <t>Кира</t>
    </r>
  </si>
  <si>
    <t>АЙРИКС-06</t>
  </si>
  <si>
    <t>006995</t>
  </si>
  <si>
    <r>
      <t xml:space="preserve">БУНДАС
</t>
    </r>
    <r>
      <rPr>
        <sz val="8"/>
        <rFont val="Verdana"/>
        <family val="2"/>
      </rPr>
      <t>Ирина</t>
    </r>
  </si>
  <si>
    <r>
      <t xml:space="preserve">САХАРА-07, </t>
    </r>
    <r>
      <rPr>
        <sz val="8"/>
        <rFont val="Verdana"/>
        <family val="2"/>
      </rPr>
      <t>коб., рыж, латв, Спартакус, Латвия</t>
    </r>
  </si>
  <si>
    <r>
      <t xml:space="preserve">ПАВЛОВА
</t>
    </r>
    <r>
      <rPr>
        <sz val="8"/>
        <rFont val="Verdana"/>
        <family val="2"/>
      </rPr>
      <t>Валерия,2001</t>
    </r>
  </si>
  <si>
    <t>051801</t>
  </si>
  <si>
    <r>
      <t xml:space="preserve">ЭРЕНПРАЙС-09, </t>
    </r>
    <r>
      <rPr>
        <sz val="8"/>
        <rFont val="Verdana"/>
        <family val="2"/>
      </rPr>
      <t>мер, рыж, вест, Эренпар, Россия</t>
    </r>
  </si>
  <si>
    <t>Евстигнеева Т.</t>
  </si>
  <si>
    <t>КК "Форсайд"/
Санкт-Петербург</t>
  </si>
  <si>
    <r>
      <t xml:space="preserve">РУЖИНСКАЯ
</t>
    </r>
    <r>
      <rPr>
        <sz val="8"/>
        <rFont val="Verdana"/>
        <family val="2"/>
      </rPr>
      <t>Евгения</t>
    </r>
  </si>
  <si>
    <t>003378</t>
  </si>
  <si>
    <r>
      <t xml:space="preserve">ИВАНОВА 
</t>
    </r>
    <r>
      <rPr>
        <sz val="8"/>
        <rFont val="Verdana"/>
        <family val="2"/>
      </rPr>
      <t>Елена</t>
    </r>
  </si>
  <si>
    <t>013073</t>
  </si>
  <si>
    <r>
      <t>ХАРДАНГЕР М- 10</t>
    </r>
    <r>
      <rPr>
        <sz val="8"/>
        <rFont val="Verdana"/>
        <family val="2"/>
      </rPr>
      <t>, жер., гнед., ганн., Ходар, Россия</t>
    </r>
  </si>
  <si>
    <t>010496</t>
  </si>
  <si>
    <t>Иванова Н.</t>
  </si>
  <si>
    <t>КСК "Охта" / 
Ленинградская область</t>
  </si>
  <si>
    <r>
      <t xml:space="preserve">ЛЕДНЕВА
</t>
    </r>
    <r>
      <rPr>
        <sz val="8"/>
        <rFont val="Verdana"/>
        <family val="2"/>
      </rPr>
      <t>Татьяна,1998</t>
    </r>
  </si>
  <si>
    <r>
      <t xml:space="preserve">ГРИНОБЛЬ-08, </t>
    </r>
    <r>
      <rPr>
        <sz val="8"/>
        <rFont val="Verdana"/>
        <family val="2"/>
      </rPr>
      <t>жер, гнед, трак, Фетишас, Литва</t>
    </r>
  </si>
  <si>
    <t>Ч/вл/
Санкт-Петербург</t>
  </si>
  <si>
    <r>
      <t xml:space="preserve">ШУТОВА
</t>
    </r>
    <r>
      <rPr>
        <sz val="8"/>
        <rFont val="Verdana"/>
        <family val="2"/>
      </rPr>
      <t>Анна</t>
    </r>
  </si>
  <si>
    <t>020283</t>
  </si>
  <si>
    <r>
      <t xml:space="preserve">МАРШАЛ-05, </t>
    </r>
    <r>
      <rPr>
        <sz val="8"/>
        <rFont val="Verdana"/>
        <family val="2"/>
      </rPr>
      <t>жер., гнед., русская полукр., Леон, ООО "Ковчег"</t>
    </r>
  </si>
  <si>
    <t>КСК "Аллюр" /
Санкт-Петербург</t>
  </si>
  <si>
    <r>
      <t xml:space="preserve">КИМ
</t>
    </r>
    <r>
      <rPr>
        <sz val="8"/>
        <rFont val="Verdana"/>
        <family val="2"/>
      </rPr>
      <t>Евгения</t>
    </r>
  </si>
  <si>
    <r>
      <t xml:space="preserve">ХОРВАТ-02, </t>
    </r>
    <r>
      <rPr>
        <sz val="8"/>
        <rFont val="Verdana"/>
        <family val="2"/>
      </rPr>
      <t>мер, гнд, полукр, Ролинг, Курская область</t>
    </r>
  </si>
  <si>
    <t>010631</t>
  </si>
  <si>
    <t>Ким Е.</t>
  </si>
  <si>
    <t>КК "Трава"/
Ленинградская область</t>
  </si>
  <si>
    <r>
      <t xml:space="preserve">ВОЖОВА
</t>
    </r>
    <r>
      <rPr>
        <sz val="8"/>
        <rFont val="Verdana"/>
        <family val="2"/>
      </rPr>
      <t>Ксения,1997</t>
    </r>
  </si>
  <si>
    <r>
      <t>ИСАЯ ЭЙЧ-13,</t>
    </r>
    <r>
      <rPr>
        <sz val="8"/>
        <rFont val="Verdana"/>
        <family val="2"/>
      </rPr>
      <t xml:space="preserve"> мерин, гн. голл., Давино В.О.Д </t>
    </r>
  </si>
  <si>
    <t>018344</t>
  </si>
  <si>
    <t>Вожова К.</t>
  </si>
  <si>
    <t>Ч.вл/
Санкт-Петербург</t>
  </si>
  <si>
    <r>
      <t xml:space="preserve">САВЕЛЬЕВА
</t>
    </r>
    <r>
      <rPr>
        <sz val="8"/>
        <rFont val="Verdana"/>
        <family val="2"/>
      </rPr>
      <t>Ирина</t>
    </r>
  </si>
  <si>
    <r>
      <t xml:space="preserve">КУШНИР
</t>
    </r>
    <r>
      <rPr>
        <sz val="8"/>
        <rFont val="Verdana"/>
        <family val="2"/>
      </rPr>
      <t>Лира</t>
    </r>
  </si>
  <si>
    <t>009486</t>
  </si>
  <si>
    <r>
      <t xml:space="preserve">ЛОБЕР КРАНЦ-08, </t>
    </r>
    <r>
      <rPr>
        <sz val="8"/>
        <rFont val="Verdana"/>
        <family val="2"/>
      </rPr>
      <t>гнед, ган, Дон Фредерико, Германия</t>
    </r>
  </si>
  <si>
    <t>011244</t>
  </si>
  <si>
    <r>
      <t xml:space="preserve">ПРИХОЖАЙ
</t>
    </r>
    <r>
      <rPr>
        <sz val="8"/>
        <rFont val="Verdana"/>
        <family val="2"/>
      </rPr>
      <t>Виктория</t>
    </r>
  </si>
  <si>
    <r>
      <t xml:space="preserve">БЛЕК ДЖЕК-06, </t>
    </r>
    <r>
      <rPr>
        <sz val="8"/>
        <rFont val="Verdana"/>
        <family val="2"/>
      </rPr>
      <t>мер, вор, полукр, Испания</t>
    </r>
  </si>
  <si>
    <r>
      <t xml:space="preserve">СТЕПАНОВА
</t>
    </r>
    <r>
      <rPr>
        <sz val="8"/>
        <rFont val="Verdana"/>
        <family val="2"/>
      </rPr>
      <t>Наталья</t>
    </r>
  </si>
  <si>
    <r>
      <t xml:space="preserve">КУВЕЙТ-09, </t>
    </r>
    <r>
      <rPr>
        <sz val="8"/>
        <rFont val="Verdana"/>
        <family val="2"/>
      </rPr>
      <t>мер, гнед, помесь, Конкорд, Ростовская область</t>
    </r>
  </si>
  <si>
    <t>008990</t>
  </si>
  <si>
    <t>Степанова Н.</t>
  </si>
  <si>
    <r>
      <t xml:space="preserve">ДАНИЛОВА
</t>
    </r>
    <r>
      <rPr>
        <sz val="8"/>
        <rFont val="Verdana"/>
        <family val="2"/>
      </rPr>
      <t>Ирина</t>
    </r>
  </si>
  <si>
    <t>002171</t>
  </si>
  <si>
    <r>
      <t>ТРЕВОР-07,</t>
    </r>
    <r>
      <rPr>
        <sz val="10"/>
        <rFont val="Times New Roman"/>
        <family val="1"/>
      </rPr>
      <t xml:space="preserve"> </t>
    </r>
    <r>
      <rPr>
        <sz val="8"/>
        <rFont val="Verdana"/>
        <family val="2"/>
      </rPr>
      <t>жер, сол, уэльск.пони, Хеншоф Рафаэль, Нидерланды</t>
    </r>
  </si>
  <si>
    <t>008947</t>
  </si>
  <si>
    <t>Данилова И.</t>
  </si>
  <si>
    <t>КСК "Аллюр"/
Карелия</t>
  </si>
  <si>
    <r>
      <t xml:space="preserve">РЫКОВА
</t>
    </r>
    <r>
      <rPr>
        <sz val="8"/>
        <rFont val="Verdana"/>
        <family val="2"/>
      </rPr>
      <t>Анна</t>
    </r>
  </si>
  <si>
    <t xml:space="preserve">011487 </t>
  </si>
  <si>
    <r>
      <t xml:space="preserve">КОТТОН-04, </t>
    </r>
    <r>
      <rPr>
        <sz val="8"/>
        <rFont val="Verdana"/>
        <family val="2"/>
      </rPr>
      <t xml:space="preserve">мерин, рыж. ган., Caruso </t>
    </r>
  </si>
  <si>
    <t>005441</t>
  </si>
  <si>
    <r>
      <t xml:space="preserve">САНТАЛОВА
</t>
    </r>
    <r>
      <rPr>
        <sz val="8"/>
        <rFont val="Verdana"/>
        <family val="2"/>
      </rPr>
      <t>Ольга</t>
    </r>
  </si>
  <si>
    <r>
      <t xml:space="preserve">НИХРОМ-08, </t>
    </r>
    <r>
      <rPr>
        <sz val="8"/>
        <rFont val="Verdana"/>
        <family val="2"/>
      </rPr>
      <t xml:space="preserve">гн, полукр, Нафненат, Орловская область </t>
    </r>
  </si>
  <si>
    <t>Евдакимов А.</t>
  </si>
  <si>
    <r>
      <t xml:space="preserve">РОНДАЦЦО-09, </t>
    </r>
    <r>
      <rPr>
        <sz val="8"/>
        <rFont val="Verdana"/>
        <family val="2"/>
      </rPr>
      <t>мер, гнед, латв, Ритмс, Латвия</t>
    </r>
  </si>
  <si>
    <r>
      <t xml:space="preserve">ЗИНЧЕНКО
</t>
    </r>
    <r>
      <rPr>
        <sz val="8"/>
        <rFont val="Verdana"/>
        <family val="2"/>
      </rPr>
      <t>Анастасия</t>
    </r>
  </si>
  <si>
    <t>027496</t>
  </si>
  <si>
    <r>
      <t xml:space="preserve">ОЛЬБОРГ-05, </t>
    </r>
    <r>
      <rPr>
        <sz val="8"/>
        <rFont val="Verdana"/>
        <family val="2"/>
      </rPr>
      <t xml:space="preserve">мерин, рыж. рус.рыс., Багдад </t>
    </r>
  </si>
  <si>
    <t>008532</t>
  </si>
  <si>
    <t>Степанова И.</t>
  </si>
  <si>
    <r>
      <t xml:space="preserve">ГУЩИНА
</t>
    </r>
    <r>
      <rPr>
        <sz val="8"/>
        <rFont val="Verdana"/>
        <family val="2"/>
      </rPr>
      <t>Марина,1999</t>
    </r>
  </si>
  <si>
    <t>058399</t>
  </si>
  <si>
    <t>Нестеренко К.</t>
  </si>
  <si>
    <r>
      <t xml:space="preserve">МЯГКОВА
</t>
    </r>
    <r>
      <rPr>
        <sz val="8"/>
        <rFont val="Verdana"/>
        <family val="2"/>
      </rPr>
      <t>Мария</t>
    </r>
  </si>
  <si>
    <r>
      <t xml:space="preserve">АМАРЕНС ФОН ООСТЕНБУРГ-08, </t>
    </r>
    <r>
      <rPr>
        <sz val="8"/>
        <rFont val="Verdana"/>
        <family val="2"/>
      </rPr>
      <t xml:space="preserve">коб, вор. фриз., Доайтсен 420 </t>
    </r>
  </si>
  <si>
    <t>011325</t>
  </si>
  <si>
    <t>Мягкова М.</t>
  </si>
  <si>
    <t>КСК "Классика"/
Санкт-Петербург</t>
  </si>
  <si>
    <r>
      <t xml:space="preserve">НЕСТЕРЕНКО
</t>
    </r>
    <r>
      <rPr>
        <sz val="8"/>
        <rFont val="Verdana"/>
        <family val="2"/>
      </rPr>
      <t>Карина</t>
    </r>
  </si>
  <si>
    <t>005694</t>
  </si>
  <si>
    <r>
      <t>ПЕРСПЕКТИВНЫЙ-11,</t>
    </r>
    <r>
      <rPr>
        <sz val="8"/>
        <rFont val="Verdana"/>
        <family val="2"/>
      </rPr>
      <t xml:space="preserve"> жеребец, гн. орл., Проказник 51 </t>
    </r>
  </si>
  <si>
    <t>011291</t>
  </si>
  <si>
    <t>Чернега А.</t>
  </si>
  <si>
    <r>
      <t xml:space="preserve">КАЧУРИНА
</t>
    </r>
    <r>
      <rPr>
        <sz val="8"/>
        <rFont val="Verdana"/>
        <family val="2"/>
      </rPr>
      <t>Арина,2002</t>
    </r>
  </si>
  <si>
    <t>042802</t>
  </si>
  <si>
    <r>
      <t xml:space="preserve">ВИЗАНТИЯ-00, </t>
    </r>
    <r>
      <rPr>
        <sz val="8"/>
        <rFont val="Verdana"/>
        <family val="2"/>
      </rPr>
      <t>коб, вор, помесь, Звездный мальчик, Ленинградская область</t>
    </r>
  </si>
  <si>
    <t>008527</t>
  </si>
  <si>
    <t>Васильева И.</t>
  </si>
  <si>
    <t>Хмелев М. - 1К - Ленинградская область</t>
  </si>
  <si>
    <t>Егорова А. - ВК - Санкт-Петербург</t>
  </si>
  <si>
    <r>
      <t xml:space="preserve">Судьи: </t>
    </r>
    <r>
      <rPr>
        <sz val="10"/>
        <rFont val="Verdana"/>
        <family val="2"/>
      </rPr>
      <t>Н - Ахачинский А. - ВК - Санкт-Петербург, С - Хмелев М. - 1К - Ленинградская область, М - Горбачева И. - 2К - Ленинградская область</t>
    </r>
  </si>
  <si>
    <t>Нестеренко И.</t>
  </si>
  <si>
    <t>КСК "Невский стиль"/
Ленинградская область</t>
  </si>
  <si>
    <t>017440</t>
  </si>
  <si>
    <t>БЛАГОВЕСТ-07</t>
  </si>
  <si>
    <t>_</t>
  </si>
  <si>
    <t>2Ю</t>
  </si>
  <si>
    <r>
      <t xml:space="preserve">Судьи: </t>
    </r>
    <r>
      <rPr>
        <sz val="10"/>
        <rFont val="Verdana"/>
        <family val="2"/>
      </rPr>
      <t>Н - Хмелев М. - 1К - Ленинградская область, С - Ахачинский А. - ВК - Санкт-Петербург, М -Огулова Н. - 1К - Ленинградская область</t>
    </r>
  </si>
  <si>
    <t>КУБОК ЛЕНИНГРАДСКОЙ ОБЛАСТИ 2017 года, 4 ЭТАП
СОРЕВНОВАНИЯ НА ПРИЗЫ КСК "ДЕРБИ"</t>
  </si>
  <si>
    <t>Ахачинский А.А.</t>
  </si>
  <si>
    <t>Хмелев М.В. - 1К - Ленинградская область</t>
  </si>
  <si>
    <r>
      <t xml:space="preserve">Судьи: </t>
    </r>
    <r>
      <rPr>
        <sz val="10"/>
        <rFont val="Verdana"/>
        <family val="2"/>
      </rPr>
      <t>Н - Хмелев М. - 1К - Ленинградская область, С - Огулова Н. - 1К - Ленинградская область, М - Ахачинский А. - ВК - Санкт-Петербург</t>
    </r>
  </si>
  <si>
    <t>сошел</t>
  </si>
  <si>
    <t>КСК им.Ю.Русаковой/
Ленинградская область</t>
  </si>
  <si>
    <r>
      <t xml:space="preserve">Судьи: </t>
    </r>
    <r>
      <rPr>
        <sz val="10"/>
        <rFont val="Verdana"/>
        <family val="2"/>
      </rPr>
      <t>Н - Горбачева И. - 2К - Ленинградская область, С - Огулова Н. - 1К - Ленинградская область, М - Ахачинский А. - ВК - Санкт-Петербург</t>
    </r>
  </si>
  <si>
    <t>КСК "Вента-Арена" / Ленинградская область</t>
  </si>
  <si>
    <t>22 августа 2017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</si>
  <si>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</si>
  <si>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</si>
  <si>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</si>
  <si>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</si>
  <si>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</si>
  <si>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</si>
  <si>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</si>
  <si>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</si>
  <si>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Тест FEI 2009г. (ред. 2016) «Езда для 4-летних лошадей»</t>
  </si>
  <si>
    <t>Оценка за качество элементов</t>
  </si>
  <si>
    <t>Оценка за технику</t>
  </si>
  <si>
    <t>Тест FEI 2009г. (ред. 2016г.) «Предварительная езда для 7-летних лошадей.»</t>
  </si>
  <si>
    <t>Судьи: Ахачинский А., Горбачева И., Огулова Н.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</si>
  <si>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 С - Горбачева И. - 2К - Ленинградская область, М - Ахачинский А. - ВК - Санкт-Петербург</t>
    </r>
  </si>
  <si>
    <r>
      <t xml:space="preserve">ХЕППИНЕС-04, </t>
    </r>
    <r>
      <rPr>
        <sz val="8"/>
        <rFont val="Verdana"/>
        <family val="2"/>
      </rPr>
      <t>мер, т.гнед, трак, Пикот 58, Рязанский опытный к/з</t>
    </r>
  </si>
  <si>
    <t>002591</t>
  </si>
  <si>
    <r>
      <t xml:space="preserve">Судьи: </t>
    </r>
    <r>
      <rPr>
        <sz val="10"/>
        <rFont val="Verdana"/>
        <family val="2"/>
      </rPr>
      <t>Н - Горбачева И. - 2К - Ленинградская область, С - Ахачинский А. - ВК - Санкт-Петербург, М - Огулова Н. - 1К - Ленинградская область</t>
    </r>
  </si>
  <si>
    <r>
      <t xml:space="preserve">Судьи: </t>
    </r>
    <r>
      <rPr>
        <sz val="10"/>
        <rFont val="Verdana"/>
        <family val="2"/>
      </rPr>
      <t>Н - Хмелев М. - 1К - Ленинградская область, С - Ахачинский А. - ВК - Санкт-Петербург, М - Огулова Н. - 1К - Ленинградская область</t>
    </r>
  </si>
  <si>
    <t>допущен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</si>
  <si>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</si>
  <si>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</si>
  <si>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</si>
  <si>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</si>
  <si>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</si>
  <si>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</si>
  <si>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</si>
  <si>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</si>
  <si>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</si>
  <si>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</si>
  <si>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</si>
  <si>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</si>
  <si>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</si>
  <si>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</si>
  <si>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</si>
  <si>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</si>
  <si>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</si>
  <si>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</si>
  <si>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</si>
  <si>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</si>
  <si>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</si>
  <si>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</si>
  <si>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</si>
  <si>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</si>
  <si>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</si>
  <si>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</si>
  <si>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</si>
  <si>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</si>
  <si>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</si>
  <si>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</si>
  <si>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</si>
  <si>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</si>
  <si>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</si>
  <si>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</si>
  <si>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</si>
  <si>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</si>
  <si>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</si>
  <si>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</si>
  <si>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</si>
  <si>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</si>
  <si>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</si>
  <si>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</si>
  <si>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</si>
  <si>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</si>
  <si>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</si>
  <si>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</si>
  <si>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</si>
  <si>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</si>
  <si>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25-26 августа 2017г</t>
  </si>
  <si>
    <t>Ружинская Е.В.</t>
  </si>
  <si>
    <t>Президент апелляционного комитета</t>
  </si>
  <si>
    <t>Борисенко А.П.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</si>
</sst>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&quot;SFr.&quot;\ #,##0;&quot;SFr.&quot;\ \-#,##0"/>
    <numFmt numFmtId="168" formatCode="_ &quot;SFr.&quot;\ * #,##0.00_ ;_ &quot;SFr.&quot;\ * \-#,##0.00_ ;_ &quot;SFr.&quot;\ * &quot;-&quot;??_ ;_ @_ "/>
    <numFmt numFmtId="169" formatCode="_-* #,##0.00&quot;р.&quot;_-;\-* #,##0.00&quot;р.&quot;_-;_-* \-??&quot;р.&quot;_-;_-@_-"/>
    <numFmt numFmtId="170" formatCode="0.000"/>
    <numFmt numFmtId="171" formatCode="0.0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9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7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2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30" fillId="12" borderId="1" applyNumberFormat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0" fillId="12" borderId="1" applyNumberFormat="0" applyAlignment="0" applyProtection="0"/>
    <xf numFmtId="0" fontId="31" fillId="38" borderId="2" applyNumberFormat="0" applyAlignment="0" applyProtection="0"/>
    <xf numFmtId="0" fontId="31" fillId="39" borderId="2" applyNumberFormat="0" applyAlignment="0" applyProtection="0"/>
    <xf numFmtId="0" fontId="31" fillId="39" borderId="2" applyNumberFormat="0" applyAlignment="0" applyProtection="0"/>
    <xf numFmtId="0" fontId="31" fillId="38" borderId="2" applyNumberFormat="0" applyAlignment="0" applyProtection="0"/>
    <xf numFmtId="0" fontId="32" fillId="38" borderId="1" applyNumberFormat="0" applyAlignment="0" applyProtection="0"/>
    <xf numFmtId="0" fontId="32" fillId="39" borderId="1" applyNumberFormat="0" applyAlignment="0" applyProtection="0"/>
    <xf numFmtId="0" fontId="32" fillId="39" borderId="1" applyNumberFormat="0" applyAlignment="0" applyProtection="0"/>
    <xf numFmtId="0" fontId="32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9" fontId="1" fillId="0" borderId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ill="0" applyBorder="0" applyAlignment="0" applyProtection="0"/>
    <xf numFmtId="166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0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9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33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40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0" borderId="1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0" fillId="45" borderId="12" applyNumberFormat="0" applyAlignment="0" applyProtection="0"/>
    <xf numFmtId="0" fontId="1" fillId="45" borderId="12" applyNumberFormat="0" applyAlignment="0" applyProtection="0"/>
    <xf numFmtId="0" fontId="1" fillId="45" borderId="12" applyNumberFormat="0" applyAlignment="0" applyProtection="0"/>
    <xf numFmtId="0" fontId="1" fillId="44" borderId="12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732" applyFont="1" applyAlignment="1" applyProtection="1">
      <alignment vertical="center"/>
      <protection locked="0"/>
    </xf>
    <xf numFmtId="0" fontId="6" fillId="0" borderId="15" xfId="729" applyFont="1" applyFill="1" applyBorder="1" applyAlignment="1" applyProtection="1">
      <alignment horizontal="center" vertical="center" wrapText="1"/>
      <protection locked="0"/>
    </xf>
    <xf numFmtId="49" fontId="6" fillId="0" borderId="15" xfId="731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747" applyFont="1" applyFill="1" applyBorder="1" applyAlignment="1" applyProtection="1">
      <alignment horizontal="center" vertical="center"/>
      <protection locked="0"/>
    </xf>
    <xf numFmtId="0" fontId="6" fillId="0" borderId="15" xfId="738" applyFont="1" applyFill="1" applyBorder="1" applyAlignment="1" applyProtection="1">
      <alignment horizontal="center" vertical="center" wrapText="1"/>
      <protection locked="0"/>
    </xf>
    <xf numFmtId="0" fontId="13" fillId="0" borderId="0" xfId="742" applyFont="1" applyAlignment="1" applyProtection="1">
      <alignment vertical="center"/>
      <protection locked="0"/>
    </xf>
    <xf numFmtId="0" fontId="5" fillId="0" borderId="0" xfId="742" applyFont="1" applyProtection="1">
      <alignment/>
      <protection locked="0"/>
    </xf>
    <xf numFmtId="0" fontId="5" fillId="0" borderId="0" xfId="742" applyFont="1" applyAlignment="1" applyProtection="1">
      <alignment wrapText="1"/>
      <protection locked="0"/>
    </xf>
    <xf numFmtId="0" fontId="5" fillId="0" borderId="0" xfId="742" applyFont="1" applyAlignment="1" applyProtection="1">
      <alignment shrinkToFit="1"/>
      <protection locked="0"/>
    </xf>
    <xf numFmtId="0" fontId="5" fillId="0" borderId="0" xfId="742" applyFont="1" applyAlignment="1" applyProtection="1">
      <alignment horizontal="left"/>
      <protection locked="0"/>
    </xf>
    <xf numFmtId="0" fontId="11" fillId="0" borderId="0" xfId="742" applyFont="1" applyProtection="1">
      <alignment/>
      <protection locked="0"/>
    </xf>
    <xf numFmtId="0" fontId="12" fillId="0" borderId="0" xfId="742" applyFont="1" applyAlignment="1" applyProtection="1">
      <alignment horizontal="right" vertical="center"/>
      <protection locked="0"/>
    </xf>
    <xf numFmtId="0" fontId="5" fillId="46" borderId="15" xfId="742" applyFont="1" applyFill="1" applyBorder="1" applyAlignment="1" applyProtection="1">
      <alignment horizontal="center" vertical="center" textRotation="90" wrapText="1"/>
      <protection locked="0"/>
    </xf>
    <xf numFmtId="0" fontId="5" fillId="46" borderId="15" xfId="742" applyFont="1" applyFill="1" applyBorder="1" applyAlignment="1" applyProtection="1">
      <alignment horizontal="center" vertical="center" wrapText="1"/>
      <protection locked="0"/>
    </xf>
    <xf numFmtId="49" fontId="6" fillId="46" borderId="15" xfId="742" applyNumberFormat="1" applyFont="1" applyFill="1" applyBorder="1" applyAlignment="1" applyProtection="1">
      <alignment horizontal="center" vertical="center"/>
      <protection locked="0"/>
    </xf>
    <xf numFmtId="0" fontId="14" fillId="0" borderId="15" xfId="74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42" applyFill="1" applyAlignment="1" applyProtection="1">
      <alignment vertical="center"/>
      <protection locked="0"/>
    </xf>
    <xf numFmtId="49" fontId="6" fillId="0" borderId="15" xfId="747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730" applyFont="1" applyFill="1" applyBorder="1" applyAlignment="1" applyProtection="1">
      <alignment horizontal="center" vertical="center" wrapText="1"/>
      <protection locked="0"/>
    </xf>
    <xf numFmtId="0" fontId="1" fillId="0" borderId="0" xfId="742" applyFont="1" applyFill="1" applyAlignment="1" applyProtection="1">
      <alignment horizontal="center" vertical="center"/>
      <protection locked="0"/>
    </xf>
    <xf numFmtId="0" fontId="8" fillId="0" borderId="0" xfId="742" applyFont="1" applyFill="1" applyAlignment="1" applyProtection="1">
      <alignment horizontal="center" vertical="center"/>
      <protection locked="0"/>
    </xf>
    <xf numFmtId="0" fontId="1" fillId="0" borderId="0" xfId="742" applyFill="1" applyAlignment="1" applyProtection="1">
      <alignment horizontal="center" vertical="center" wrapText="1"/>
      <protection locked="0"/>
    </xf>
    <xf numFmtId="0" fontId="2" fillId="0" borderId="0" xfId="733" applyNumberFormat="1" applyFont="1" applyFill="1" applyBorder="1" applyAlignment="1" applyProtection="1">
      <alignment vertical="center"/>
      <protection locked="0"/>
    </xf>
    <xf numFmtId="49" fontId="2" fillId="0" borderId="0" xfId="733" applyNumberFormat="1" applyFont="1" applyFill="1" applyBorder="1" applyAlignment="1" applyProtection="1">
      <alignment vertical="center"/>
      <protection locked="0"/>
    </xf>
    <xf numFmtId="0" fontId="2" fillId="0" borderId="0" xfId="733" applyFont="1" applyAlignment="1" applyProtection="1">
      <alignment vertical="center"/>
      <protection locked="0"/>
    </xf>
    <xf numFmtId="0" fontId="1" fillId="0" borderId="0" xfId="733" applyNumberFormat="1" applyFont="1" applyFill="1" applyBorder="1" applyAlignment="1" applyProtection="1">
      <alignment horizontal="center" vertical="center"/>
      <protection locked="0"/>
    </xf>
    <xf numFmtId="0" fontId="1" fillId="0" borderId="0" xfId="733" applyNumberFormat="1" applyFont="1" applyFill="1" applyBorder="1" applyAlignment="1" applyProtection="1">
      <alignment vertical="center"/>
      <protection locked="0"/>
    </xf>
    <xf numFmtId="0" fontId="2" fillId="0" borderId="0" xfId="740" applyFont="1" applyFill="1" applyAlignment="1" applyProtection="1">
      <alignment horizontal="left" vertical="center"/>
      <protection locked="0"/>
    </xf>
    <xf numFmtId="0" fontId="1" fillId="0" borderId="0" xfId="742" applyNumberFormat="1" applyFont="1" applyFill="1" applyBorder="1" applyAlignment="1" applyProtection="1">
      <alignment vertical="center" wrapText="1"/>
      <protection locked="0"/>
    </xf>
    <xf numFmtId="49" fontId="1" fillId="0" borderId="0" xfId="742" applyNumberFormat="1" applyFont="1" applyFill="1" applyBorder="1" applyAlignment="1" applyProtection="1">
      <alignment vertical="center" wrapText="1"/>
      <protection locked="0"/>
    </xf>
    <xf numFmtId="0" fontId="8" fillId="0" borderId="0" xfId="74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42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729" applyFont="1" applyFill="1" applyBorder="1" applyAlignment="1" applyProtection="1">
      <alignment horizontal="center" vertical="center"/>
      <protection locked="0"/>
    </xf>
    <xf numFmtId="0" fontId="6" fillId="0" borderId="16" xfId="729" applyFont="1" applyFill="1" applyBorder="1" applyAlignment="1" applyProtection="1">
      <alignment horizontal="center" vertical="center" wrapText="1"/>
      <protection locked="0"/>
    </xf>
    <xf numFmtId="49" fontId="6" fillId="0" borderId="17" xfId="731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742" applyNumberFormat="1" applyFont="1" applyFill="1" applyBorder="1" applyAlignment="1" applyProtection="1">
      <alignment horizontal="center" vertical="center"/>
      <protection locked="0"/>
    </xf>
    <xf numFmtId="49" fontId="2" fillId="0" borderId="15" xfId="547" applyNumberFormat="1" applyFont="1" applyFill="1" applyBorder="1" applyAlignment="1">
      <alignment horizontal="center" vertical="center" wrapText="1"/>
      <protection/>
    </xf>
    <xf numFmtId="0" fontId="7" fillId="0" borderId="0" xfId="566">
      <alignment/>
      <protection/>
    </xf>
    <xf numFmtId="0" fontId="8" fillId="0" borderId="0" xfId="732" applyFont="1" applyAlignment="1" applyProtection="1">
      <alignment vertical="center"/>
      <protection locked="0"/>
    </xf>
    <xf numFmtId="0" fontId="1" fillId="0" borderId="0" xfId="732" applyFont="1" applyAlignment="1" applyProtection="1">
      <alignment vertical="center"/>
      <protection locked="0"/>
    </xf>
    <xf numFmtId="0" fontId="9" fillId="0" borderId="0" xfId="732" applyFont="1" applyAlignment="1" applyProtection="1">
      <alignment horizontal="center"/>
      <protection locked="0"/>
    </xf>
    <xf numFmtId="0" fontId="4" fillId="0" borderId="0" xfId="745" applyFont="1" applyProtection="1">
      <alignment/>
      <protection locked="0"/>
    </xf>
    <xf numFmtId="0" fontId="4" fillId="0" borderId="0" xfId="745" applyFont="1" applyAlignment="1" applyProtection="1">
      <alignment wrapText="1"/>
      <protection locked="0"/>
    </xf>
    <xf numFmtId="0" fontId="12" fillId="0" borderId="0" xfId="740" applyFont="1" applyBorder="1" applyAlignment="1" applyProtection="1">
      <alignment horizontal="right" vertical="center"/>
      <protection locked="0"/>
    </xf>
    <xf numFmtId="0" fontId="17" fillId="0" borderId="0" xfId="745" applyFont="1" applyProtection="1">
      <alignment/>
      <protection locked="0"/>
    </xf>
    <xf numFmtId="0" fontId="4" fillId="46" borderId="15" xfId="745" applyFont="1" applyFill="1" applyBorder="1" applyAlignment="1" applyProtection="1">
      <alignment horizontal="center" vertical="center" wrapText="1"/>
      <protection locked="0"/>
    </xf>
    <xf numFmtId="0" fontId="18" fillId="0" borderId="0" xfId="732" applyFont="1" applyAlignment="1" applyProtection="1">
      <alignment vertical="center"/>
      <protection locked="0"/>
    </xf>
    <xf numFmtId="1" fontId="10" fillId="46" borderId="15" xfId="735" applyNumberFormat="1" applyFont="1" applyFill="1" applyBorder="1" applyAlignment="1" applyProtection="1">
      <alignment horizontal="center" vertical="center" textRotation="90" wrapText="1"/>
      <protection locked="0"/>
    </xf>
    <xf numFmtId="170" fontId="10" fillId="46" borderId="15" xfId="735" applyNumberFormat="1" applyFont="1" applyFill="1" applyBorder="1" applyAlignment="1" applyProtection="1">
      <alignment horizontal="center" vertical="center" wrapText="1"/>
      <protection locked="0"/>
    </xf>
    <xf numFmtId="0" fontId="10" fillId="46" borderId="15" xfId="735" applyFont="1" applyFill="1" applyBorder="1" applyAlignment="1" applyProtection="1">
      <alignment horizontal="center" vertical="center" textRotation="90" wrapText="1"/>
      <protection locked="0"/>
    </xf>
    <xf numFmtId="0" fontId="19" fillId="0" borderId="15" xfId="735" applyFont="1" applyBorder="1" applyAlignment="1" applyProtection="1">
      <alignment horizontal="center" vertical="center" wrapText="1"/>
      <protection locked="0"/>
    </xf>
    <xf numFmtId="0" fontId="2" fillId="0" borderId="15" xfId="745" applyFont="1" applyFill="1" applyBorder="1" applyAlignment="1" applyProtection="1">
      <alignment horizontal="center" vertical="center"/>
      <protection locked="0"/>
    </xf>
    <xf numFmtId="171" fontId="20" fillId="0" borderId="15" xfId="732" applyNumberFormat="1" applyFont="1" applyBorder="1" applyAlignment="1" applyProtection="1">
      <alignment horizontal="center" vertical="center" wrapText="1"/>
      <protection locked="0"/>
    </xf>
    <xf numFmtId="170" fontId="21" fillId="0" borderId="15" xfId="732" applyNumberFormat="1" applyFont="1" applyBorder="1" applyAlignment="1" applyProtection="1">
      <alignment horizontal="center" vertical="center" wrapText="1"/>
      <protection locked="0"/>
    </xf>
    <xf numFmtId="0" fontId="22" fillId="0" borderId="15" xfId="732" applyFont="1" applyBorder="1" applyAlignment="1" applyProtection="1">
      <alignment horizontal="center" vertical="center" wrapText="1"/>
      <protection locked="0"/>
    </xf>
    <xf numFmtId="1" fontId="20" fillId="0" borderId="15" xfId="732" applyNumberFormat="1" applyFont="1" applyBorder="1" applyAlignment="1" applyProtection="1">
      <alignment horizontal="center" vertical="center" wrapText="1"/>
      <protection locked="0"/>
    </xf>
    <xf numFmtId="0" fontId="23" fillId="0" borderId="15" xfId="732" applyFont="1" applyBorder="1" applyAlignment="1" applyProtection="1">
      <alignment horizontal="center" vertical="center" wrapText="1"/>
      <protection locked="0"/>
    </xf>
    <xf numFmtId="0" fontId="2" fillId="0" borderId="0" xfId="735" applyFont="1" applyBorder="1" applyAlignment="1" applyProtection="1">
      <alignment horizontal="center" vertical="center" wrapText="1"/>
      <protection locked="0"/>
    </xf>
    <xf numFmtId="0" fontId="2" fillId="0" borderId="0" xfId="745" applyFont="1" applyFill="1" applyBorder="1" applyAlignment="1" applyProtection="1">
      <alignment horizontal="center" vertical="center"/>
      <protection locked="0"/>
    </xf>
    <xf numFmtId="0" fontId="2" fillId="0" borderId="0" xfId="742" applyNumberFormat="1" applyFont="1" applyFill="1" applyBorder="1" applyAlignment="1" applyProtection="1">
      <alignment horizontal="center" vertical="center"/>
      <protection locked="0"/>
    </xf>
    <xf numFmtId="49" fontId="5" fillId="0" borderId="0" xfId="729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73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9" applyFont="1" applyFill="1" applyBorder="1" applyAlignment="1" applyProtection="1">
      <alignment horizontal="center" vertical="center" wrapText="1"/>
      <protection locked="0"/>
    </xf>
    <xf numFmtId="49" fontId="5" fillId="46" borderId="0" xfId="361" applyNumberFormat="1" applyFont="1" applyFill="1" applyBorder="1" applyAlignment="1" applyProtection="1">
      <alignment vertical="center" wrapText="1"/>
      <protection locked="0"/>
    </xf>
    <xf numFmtId="49" fontId="6" fillId="0" borderId="0" xfId="729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361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61" applyNumberFormat="1" applyFont="1" applyFill="1" applyBorder="1" applyAlignment="1" applyProtection="1">
      <alignment horizontal="left" vertical="center" wrapText="1"/>
      <protection locked="0"/>
    </xf>
    <xf numFmtId="171" fontId="6" fillId="0" borderId="0" xfId="732" applyNumberFormat="1" applyFont="1" applyBorder="1" applyAlignment="1" applyProtection="1">
      <alignment horizontal="center" vertical="center" wrapText="1"/>
      <protection locked="0"/>
    </xf>
    <xf numFmtId="170" fontId="25" fillId="0" borderId="0" xfId="732" applyNumberFormat="1" applyFont="1" applyBorder="1" applyAlignment="1" applyProtection="1">
      <alignment horizontal="center" vertical="center" wrapText="1"/>
      <protection locked="0"/>
    </xf>
    <xf numFmtId="0" fontId="5" fillId="0" borderId="0" xfId="732" applyFont="1" applyBorder="1" applyAlignment="1" applyProtection="1">
      <alignment horizontal="center" vertical="center" wrapText="1"/>
      <protection locked="0"/>
    </xf>
    <xf numFmtId="1" fontId="6" fillId="0" borderId="0" xfId="732" applyNumberFormat="1" applyFont="1" applyBorder="1" applyAlignment="1" applyProtection="1">
      <alignment horizontal="center" vertical="center" wrapText="1"/>
      <protection locked="0"/>
    </xf>
    <xf numFmtId="0" fontId="2" fillId="0" borderId="0" xfId="732" applyNumberFormat="1" applyFont="1" applyFill="1" applyBorder="1" applyAlignment="1" applyProtection="1">
      <alignment vertical="center"/>
      <protection locked="0"/>
    </xf>
    <xf numFmtId="0" fontId="1" fillId="0" borderId="0" xfId="732" applyNumberFormat="1" applyFont="1" applyFill="1" applyBorder="1" applyAlignment="1" applyProtection="1">
      <alignment horizontal="center" vertical="center"/>
      <protection locked="0"/>
    </xf>
    <xf numFmtId="1" fontId="2" fillId="0" borderId="0" xfId="732" applyNumberFormat="1" applyFont="1" applyAlignment="1" applyProtection="1">
      <alignment vertical="center"/>
      <protection locked="0"/>
    </xf>
    <xf numFmtId="170" fontId="2" fillId="0" borderId="0" xfId="732" applyNumberFormat="1" applyFont="1" applyAlignment="1" applyProtection="1">
      <alignment vertical="center"/>
      <protection locked="0"/>
    </xf>
    <xf numFmtId="0" fontId="1" fillId="0" borderId="0" xfId="732" applyNumberFormat="1" applyFont="1" applyFill="1" applyBorder="1" applyAlignment="1" applyProtection="1">
      <alignment vertical="center"/>
      <protection locked="0"/>
    </xf>
    <xf numFmtId="0" fontId="15" fillId="0" borderId="0" xfId="745" applyFont="1" applyAlignment="1" applyProtection="1">
      <alignment vertical="center" wrapText="1"/>
      <protection locked="0"/>
    </xf>
    <xf numFmtId="1" fontId="15" fillId="0" borderId="0" xfId="745" applyNumberFormat="1" applyFont="1" applyAlignment="1" applyProtection="1">
      <alignment vertical="center" wrapText="1"/>
      <protection locked="0"/>
    </xf>
    <xf numFmtId="170" fontId="26" fillId="0" borderId="0" xfId="745" applyNumberFormat="1" applyFont="1" applyAlignment="1" applyProtection="1">
      <alignment horizontal="center" vertical="center"/>
      <protection locked="0"/>
    </xf>
    <xf numFmtId="0" fontId="26" fillId="0" borderId="0" xfId="745" applyFont="1" applyAlignment="1" applyProtection="1">
      <alignment horizontal="center" vertical="center"/>
      <protection locked="0"/>
    </xf>
    <xf numFmtId="1" fontId="26" fillId="0" borderId="0" xfId="745" applyNumberFormat="1" applyFont="1" applyAlignment="1" applyProtection="1">
      <alignment horizontal="center" vertical="center"/>
      <protection locked="0"/>
    </xf>
    <xf numFmtId="0" fontId="1" fillId="0" borderId="0" xfId="745" applyAlignment="1" applyProtection="1">
      <alignment vertical="center"/>
      <protection locked="0"/>
    </xf>
    <xf numFmtId="170" fontId="1" fillId="0" borderId="0" xfId="745" applyNumberFormat="1" applyAlignment="1" applyProtection="1">
      <alignment vertical="center"/>
      <protection locked="0"/>
    </xf>
    <xf numFmtId="1" fontId="1" fillId="0" borderId="0" xfId="732" applyNumberFormat="1" applyFont="1" applyAlignment="1" applyProtection="1">
      <alignment vertical="center"/>
      <protection locked="0"/>
    </xf>
    <xf numFmtId="170" fontId="1" fillId="0" borderId="0" xfId="732" applyNumberFormat="1" applyFont="1" applyAlignment="1" applyProtection="1">
      <alignment vertical="center"/>
      <protection locked="0"/>
    </xf>
    <xf numFmtId="170" fontId="25" fillId="0" borderId="15" xfId="732" applyNumberFormat="1" applyFont="1" applyBorder="1" applyAlignment="1" applyProtection="1">
      <alignment horizontal="center" vertical="center" wrapText="1"/>
      <protection locked="0"/>
    </xf>
    <xf numFmtId="0" fontId="2" fillId="0" borderId="15" xfId="745" applyNumberFormat="1" applyFont="1" applyFill="1" applyBorder="1" applyAlignment="1" applyProtection="1">
      <alignment horizontal="center" vertical="center"/>
      <protection locked="0"/>
    </xf>
    <xf numFmtId="49" fontId="5" fillId="0" borderId="15" xfId="729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363" applyNumberFormat="1" applyFont="1" applyFill="1" applyBorder="1" applyAlignment="1" applyProtection="1">
      <alignment vertical="center" wrapText="1"/>
      <protection locked="0"/>
    </xf>
    <xf numFmtId="49" fontId="24" fillId="0" borderId="15" xfId="729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73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729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363" applyNumberFormat="1" applyFont="1" applyFill="1" applyBorder="1" applyAlignment="1" applyProtection="1">
      <alignment horizontal="left" vertical="center"/>
      <protection locked="0"/>
    </xf>
    <xf numFmtId="49" fontId="6" fillId="0" borderId="17" xfId="729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368" applyNumberFormat="1" applyFont="1" applyFill="1" applyBorder="1" applyAlignment="1" applyProtection="1">
      <alignment vertical="center" wrapText="1"/>
      <protection locked="0"/>
    </xf>
    <xf numFmtId="49" fontId="6" fillId="0" borderId="15" xfId="363" applyNumberFormat="1" applyFont="1" applyFill="1" applyBorder="1" applyAlignment="1" applyProtection="1">
      <alignment horizontal="center" vertical="center"/>
      <protection locked="0"/>
    </xf>
    <xf numFmtId="0" fontId="5" fillId="0" borderId="15" xfId="746" applyFont="1" applyFill="1" applyBorder="1" applyAlignment="1" applyProtection="1">
      <alignment horizontal="left" vertical="center" wrapText="1"/>
      <protection locked="0"/>
    </xf>
    <xf numFmtId="49" fontId="6" fillId="0" borderId="15" xfId="573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36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35" applyFont="1" applyBorder="1" applyAlignment="1" applyProtection="1">
      <alignment horizontal="center" vertical="center" wrapText="1"/>
      <protection locked="0"/>
    </xf>
    <xf numFmtId="0" fontId="2" fillId="0" borderId="0" xfId="745" applyNumberFormat="1" applyFont="1" applyFill="1" applyBorder="1" applyAlignment="1" applyProtection="1">
      <alignment horizontal="center" vertical="center"/>
      <protection locked="0"/>
    </xf>
    <xf numFmtId="49" fontId="5" fillId="0" borderId="0" xfId="73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30" applyFont="1" applyFill="1" applyBorder="1" applyAlignment="1" applyProtection="1">
      <alignment horizontal="center" vertical="center" wrapText="1"/>
      <protection locked="0"/>
    </xf>
    <xf numFmtId="49" fontId="5" fillId="0" borderId="0" xfId="363" applyNumberFormat="1" applyFont="1" applyFill="1" applyBorder="1" applyAlignment="1" applyProtection="1">
      <alignment vertical="center" wrapText="1"/>
      <protection locked="0"/>
    </xf>
    <xf numFmtId="49" fontId="6" fillId="0" borderId="0" xfId="363" applyNumberFormat="1" applyFont="1" applyFill="1" applyBorder="1" applyAlignment="1" applyProtection="1">
      <alignment horizontal="left" vertical="center"/>
      <protection locked="0"/>
    </xf>
    <xf numFmtId="49" fontId="6" fillId="0" borderId="0" xfId="363" applyNumberFormat="1" applyFont="1" applyFill="1" applyBorder="1" applyAlignment="1" applyProtection="1">
      <alignment horizontal="left" vertical="center" wrapText="1"/>
      <protection locked="0"/>
    </xf>
    <xf numFmtId="171" fontId="20" fillId="0" borderId="0" xfId="732" applyNumberFormat="1" applyFont="1" applyBorder="1" applyAlignment="1" applyProtection="1">
      <alignment horizontal="center" vertical="center" wrapText="1"/>
      <protection locked="0"/>
    </xf>
    <xf numFmtId="170" fontId="21" fillId="0" borderId="0" xfId="732" applyNumberFormat="1" applyFont="1" applyBorder="1" applyAlignment="1" applyProtection="1">
      <alignment horizontal="center" vertical="center" wrapText="1"/>
      <protection locked="0"/>
    </xf>
    <xf numFmtId="0" fontId="22" fillId="0" borderId="0" xfId="732" applyFont="1" applyBorder="1" applyAlignment="1" applyProtection="1">
      <alignment horizontal="center" vertical="center" wrapText="1"/>
      <protection locked="0"/>
    </xf>
    <xf numFmtId="1" fontId="20" fillId="0" borderId="0" xfId="732" applyNumberFormat="1" applyFont="1" applyBorder="1" applyAlignment="1" applyProtection="1">
      <alignment horizontal="center" vertical="center" wrapText="1"/>
      <protection locked="0"/>
    </xf>
    <xf numFmtId="0" fontId="23" fillId="0" borderId="0" xfId="732" applyFont="1" applyBorder="1" applyAlignment="1" applyProtection="1">
      <alignment horizontal="center" vertical="center" wrapText="1"/>
      <protection locked="0"/>
    </xf>
    <xf numFmtId="49" fontId="5" fillId="0" borderId="18" xfId="363" applyNumberFormat="1" applyFont="1" applyFill="1" applyBorder="1" applyAlignment="1" applyProtection="1">
      <alignment vertical="center" wrapText="1"/>
      <protection locked="0"/>
    </xf>
    <xf numFmtId="0" fontId="2" fillId="0" borderId="15" xfId="74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30" applyNumberFormat="1" applyFont="1" applyFill="1" applyBorder="1" applyAlignment="1" applyProtection="1">
      <alignment horizontal="center" vertical="center"/>
      <protection locked="0"/>
    </xf>
    <xf numFmtId="0" fontId="6" fillId="0" borderId="0" xfId="738" applyFont="1" applyFill="1" applyBorder="1" applyAlignment="1" applyProtection="1">
      <alignment horizontal="center" vertical="center" wrapText="1"/>
      <protection locked="0"/>
    </xf>
    <xf numFmtId="0" fontId="19" fillId="0" borderId="15" xfId="735" applyFont="1" applyFill="1" applyBorder="1" applyAlignment="1" applyProtection="1">
      <alignment horizontal="center" vertical="center" wrapText="1"/>
      <protection locked="0"/>
    </xf>
    <xf numFmtId="0" fontId="8" fillId="0" borderId="0" xfId="732" applyFont="1" applyFill="1" applyAlignment="1" applyProtection="1">
      <alignment vertical="center"/>
      <protection locked="0"/>
    </xf>
    <xf numFmtId="0" fontId="45" fillId="0" borderId="0" xfId="732" applyFont="1" applyAlignment="1" applyProtection="1">
      <alignment vertical="center"/>
      <protection locked="0"/>
    </xf>
    <xf numFmtId="49" fontId="5" fillId="0" borderId="0" xfId="368" applyNumberFormat="1" applyFont="1" applyFill="1" applyBorder="1" applyAlignment="1" applyProtection="1">
      <alignment vertical="center" wrapText="1"/>
      <protection locked="0"/>
    </xf>
    <xf numFmtId="49" fontId="6" fillId="0" borderId="15" xfId="289" applyNumberFormat="1" applyFont="1" applyFill="1" applyBorder="1" applyAlignment="1" applyProtection="1">
      <alignment vertical="center" wrapText="1"/>
      <protection locked="0"/>
    </xf>
    <xf numFmtId="49" fontId="6" fillId="0" borderId="15" xfId="289" applyNumberFormat="1" applyFont="1" applyFill="1" applyBorder="1" applyAlignment="1" applyProtection="1">
      <alignment vertical="center"/>
      <protection locked="0"/>
    </xf>
    <xf numFmtId="0" fontId="2" fillId="0" borderId="0" xfId="745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73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29" applyFont="1" applyFill="1" applyBorder="1" applyAlignment="1" applyProtection="1">
      <alignment horizontal="left" vertical="center" wrapText="1"/>
      <protection locked="0"/>
    </xf>
    <xf numFmtId="49" fontId="6" fillId="0" borderId="0" xfId="363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0" fontId="46" fillId="0" borderId="0" xfId="732" applyNumberFormat="1" applyFont="1" applyFill="1" applyBorder="1" applyAlignment="1" applyProtection="1">
      <alignment vertical="center"/>
      <protection locked="0"/>
    </xf>
    <xf numFmtId="0" fontId="28" fillId="0" borderId="0" xfId="546" applyFont="1">
      <alignment/>
      <protection/>
    </xf>
    <xf numFmtId="0" fontId="28" fillId="0" borderId="0" xfId="732" applyNumberFormat="1" applyFont="1" applyFill="1" applyBorder="1" applyAlignment="1" applyProtection="1">
      <alignment vertical="center"/>
      <protection locked="0"/>
    </xf>
    <xf numFmtId="0" fontId="28" fillId="0" borderId="0" xfId="732" applyNumberFormat="1" applyFont="1" applyFill="1" applyBorder="1" applyAlignment="1" applyProtection="1">
      <alignment horizontal="center" vertical="center"/>
      <protection locked="0"/>
    </xf>
    <xf numFmtId="0" fontId="5" fillId="0" borderId="0" xfId="736" applyFont="1" applyFill="1" applyBorder="1" applyAlignment="1" applyProtection="1">
      <alignment vertical="center" wrapText="1"/>
      <protection locked="0"/>
    </xf>
    <xf numFmtId="49" fontId="6" fillId="0" borderId="0" xfId="66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6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44" applyFont="1" applyFill="1" applyBorder="1" applyAlignment="1" applyProtection="1">
      <alignment vertical="center" wrapText="1"/>
      <protection locked="0"/>
    </xf>
    <xf numFmtId="49" fontId="6" fillId="0" borderId="0" xfId="74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36" applyFont="1" applyFill="1" applyBorder="1" applyAlignment="1" applyProtection="1">
      <alignment horizontal="center" vertical="center" wrapText="1"/>
      <protection locked="0"/>
    </xf>
    <xf numFmtId="49" fontId="5" fillId="0" borderId="0" xfId="361" applyNumberFormat="1" applyFont="1" applyFill="1" applyBorder="1" applyAlignment="1" applyProtection="1">
      <alignment vertical="center" wrapText="1"/>
      <protection locked="0"/>
    </xf>
    <xf numFmtId="0" fontId="5" fillId="0" borderId="0" xfId="737" applyFont="1" applyFill="1" applyBorder="1" applyAlignment="1" applyProtection="1">
      <alignment vertical="center" wrapText="1"/>
      <protection locked="0"/>
    </xf>
    <xf numFmtId="49" fontId="6" fillId="0" borderId="0" xfId="638" applyNumberFormat="1" applyFont="1" applyFill="1" applyBorder="1" applyAlignment="1">
      <alignment horizontal="center" vertical="center" wrapText="1"/>
      <protection/>
    </xf>
    <xf numFmtId="0" fontId="6" fillId="0" borderId="0" xfId="638" applyFont="1" applyFill="1" applyBorder="1" applyAlignment="1">
      <alignment horizontal="center" vertical="center" wrapText="1"/>
      <protection/>
    </xf>
    <xf numFmtId="0" fontId="5" fillId="0" borderId="0" xfId="746" applyFont="1" applyFill="1" applyBorder="1" applyAlignment="1" applyProtection="1">
      <alignment horizontal="left" vertical="center" wrapText="1"/>
      <protection locked="0"/>
    </xf>
    <xf numFmtId="0" fontId="5" fillId="0" borderId="0" xfId="547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547" applyNumberFormat="1" applyFont="1" applyFill="1" applyBorder="1" applyAlignment="1">
      <alignment horizontal="center" vertical="center" wrapText="1"/>
      <protection/>
    </xf>
    <xf numFmtId="0" fontId="6" fillId="0" borderId="0" xfId="547" applyNumberFormat="1" applyFont="1" applyFill="1" applyBorder="1" applyAlignment="1" applyProtection="1">
      <alignment horizontal="center" vertical="center" wrapText="1"/>
      <protection locked="0"/>
    </xf>
    <xf numFmtId="170" fontId="21" fillId="0" borderId="19" xfId="732" applyNumberFormat="1" applyFont="1" applyBorder="1" applyAlignment="1" applyProtection="1">
      <alignment horizontal="center" vertical="center" wrapText="1"/>
      <protection locked="0"/>
    </xf>
    <xf numFmtId="170" fontId="21" fillId="0" borderId="20" xfId="732" applyNumberFormat="1" applyFont="1" applyBorder="1" applyAlignment="1" applyProtection="1">
      <alignment horizontal="center" vertical="center" wrapText="1"/>
      <protection locked="0"/>
    </xf>
    <xf numFmtId="0" fontId="22" fillId="0" borderId="0" xfId="547" applyFont="1" applyFill="1" applyBorder="1" applyAlignment="1">
      <alignment vertical="center" wrapText="1"/>
      <protection/>
    </xf>
    <xf numFmtId="0" fontId="28" fillId="0" borderId="0" xfId="732" applyNumberFormat="1" applyFont="1" applyFill="1" applyBorder="1" applyAlignment="1" applyProtection="1">
      <alignment vertical="center" wrapText="1"/>
      <protection locked="0"/>
    </xf>
    <xf numFmtId="0" fontId="28" fillId="0" borderId="0" xfId="546" applyFont="1" applyAlignment="1">
      <alignment wrapText="1"/>
      <protection/>
    </xf>
    <xf numFmtId="0" fontId="28" fillId="0" borderId="0" xfId="546" applyFont="1" applyAlignment="1">
      <alignment horizontal="center"/>
      <protection/>
    </xf>
    <xf numFmtId="0" fontId="28" fillId="0" borderId="15" xfId="546" applyFont="1" applyBorder="1" applyAlignment="1">
      <alignment horizontal="center" vertical="center"/>
      <protection/>
    </xf>
    <xf numFmtId="0" fontId="28" fillId="0" borderId="15" xfId="732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732" applyNumberFormat="1" applyFont="1" applyFill="1" applyBorder="1" applyAlignment="1" applyProtection="1">
      <alignment horizontal="center" vertical="center"/>
      <protection locked="0"/>
    </xf>
    <xf numFmtId="0" fontId="28" fillId="0" borderId="15" xfId="546" applyFont="1" applyBorder="1" applyAlignment="1">
      <alignment horizontal="center" wrapText="1"/>
      <protection/>
    </xf>
    <xf numFmtId="0" fontId="28" fillId="0" borderId="15" xfId="546" applyFont="1" applyBorder="1" applyAlignment="1">
      <alignment horizontal="center" vertical="center" wrapText="1"/>
      <protection/>
    </xf>
    <xf numFmtId="0" fontId="47" fillId="0" borderId="15" xfId="546" applyFont="1" applyBorder="1" applyAlignment="1">
      <alignment horizontal="center" vertical="center"/>
      <protection/>
    </xf>
    <xf numFmtId="0" fontId="47" fillId="0" borderId="0" xfId="546" applyFont="1">
      <alignment/>
      <protection/>
    </xf>
    <xf numFmtId="49" fontId="5" fillId="0" borderId="17" xfId="729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/>
    </xf>
    <xf numFmtId="0" fontId="15" fillId="0" borderId="0" xfId="745" applyFont="1" applyFill="1" applyAlignment="1" applyProtection="1">
      <alignment vertical="center" wrapText="1"/>
      <protection locked="0"/>
    </xf>
    <xf numFmtId="1" fontId="15" fillId="0" borderId="0" xfId="745" applyNumberFormat="1" applyFont="1" applyFill="1" applyAlignment="1" applyProtection="1">
      <alignment vertical="center" wrapText="1"/>
      <protection locked="0"/>
    </xf>
    <xf numFmtId="170" fontId="26" fillId="0" borderId="0" xfId="745" applyNumberFormat="1" applyFont="1" applyFill="1" applyAlignment="1" applyProtection="1">
      <alignment horizontal="center" vertical="center"/>
      <protection locked="0"/>
    </xf>
    <xf numFmtId="0" fontId="26" fillId="0" borderId="0" xfId="745" applyFont="1" applyFill="1" applyAlignment="1" applyProtection="1">
      <alignment horizontal="center" vertical="center"/>
      <protection locked="0"/>
    </xf>
    <xf numFmtId="1" fontId="26" fillId="0" borderId="0" xfId="745" applyNumberFormat="1" applyFont="1" applyFill="1" applyAlignment="1" applyProtection="1">
      <alignment horizontal="center" vertical="center"/>
      <protection locked="0"/>
    </xf>
    <xf numFmtId="0" fontId="1" fillId="0" borderId="0" xfId="745" applyFill="1" applyAlignment="1" applyProtection="1">
      <alignment vertical="center"/>
      <protection locked="0"/>
    </xf>
    <xf numFmtId="170" fontId="1" fillId="0" borderId="0" xfId="745" applyNumberFormat="1" applyFill="1" applyAlignment="1" applyProtection="1">
      <alignment vertical="center"/>
      <protection locked="0"/>
    </xf>
    <xf numFmtId="0" fontId="7" fillId="0" borderId="0" xfId="566" applyFill="1">
      <alignment/>
      <protection/>
    </xf>
    <xf numFmtId="0" fontId="1" fillId="0" borderId="0" xfId="732" applyFont="1" applyFill="1" applyAlignment="1" applyProtection="1">
      <alignment vertical="center"/>
      <protection locked="0"/>
    </xf>
    <xf numFmtId="0" fontId="13" fillId="0" borderId="0" xfId="742" applyFont="1" applyFill="1" applyAlignment="1" applyProtection="1">
      <alignment vertical="center"/>
      <protection locked="0"/>
    </xf>
    <xf numFmtId="0" fontId="4" fillId="0" borderId="0" xfId="745" applyFont="1" applyFill="1" applyProtection="1">
      <alignment/>
      <protection locked="0"/>
    </xf>
    <xf numFmtId="0" fontId="4" fillId="0" borderId="0" xfId="745" applyFont="1" applyFill="1" applyAlignment="1" applyProtection="1">
      <alignment wrapText="1"/>
      <protection locked="0"/>
    </xf>
    <xf numFmtId="0" fontId="12" fillId="0" borderId="0" xfId="740" applyFont="1" applyFill="1" applyBorder="1" applyAlignment="1" applyProtection="1">
      <alignment horizontal="right" vertical="center"/>
      <protection locked="0"/>
    </xf>
    <xf numFmtId="0" fontId="17" fillId="0" borderId="0" xfId="745" applyFont="1" applyFill="1" applyProtection="1">
      <alignment/>
      <protection locked="0"/>
    </xf>
    <xf numFmtId="0" fontId="4" fillId="0" borderId="15" xfId="745" applyFont="1" applyFill="1" applyBorder="1" applyAlignment="1" applyProtection="1">
      <alignment horizontal="center" vertical="center" wrapText="1"/>
      <protection locked="0"/>
    </xf>
    <xf numFmtId="0" fontId="18" fillId="0" borderId="0" xfId="732" applyFont="1" applyFill="1" applyAlignment="1" applyProtection="1">
      <alignment vertical="center"/>
      <protection locked="0"/>
    </xf>
    <xf numFmtId="1" fontId="10" fillId="0" borderId="15" xfId="735" applyNumberFormat="1" applyFont="1" applyFill="1" applyBorder="1" applyAlignment="1" applyProtection="1">
      <alignment horizontal="center" vertical="center" textRotation="90" wrapText="1"/>
      <protection locked="0"/>
    </xf>
    <xf numFmtId="170" fontId="10" fillId="0" borderId="15" xfId="735" applyNumberFormat="1" applyFont="1" applyFill="1" applyBorder="1" applyAlignment="1" applyProtection="1">
      <alignment horizontal="center" vertical="center" wrapText="1"/>
      <protection locked="0"/>
    </xf>
    <xf numFmtId="170" fontId="21" fillId="0" borderId="21" xfId="732" applyNumberFormat="1" applyFont="1" applyBorder="1" applyAlignment="1" applyProtection="1">
      <alignment horizontal="center" vertical="center" wrapText="1"/>
      <protection locked="0"/>
    </xf>
    <xf numFmtId="0" fontId="10" fillId="0" borderId="15" xfId="735" applyFont="1" applyFill="1" applyBorder="1" applyAlignment="1" applyProtection="1">
      <alignment horizontal="center" vertical="center" textRotation="90" wrapText="1"/>
      <protection locked="0"/>
    </xf>
    <xf numFmtId="49" fontId="6" fillId="0" borderId="15" xfId="730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73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363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319" applyNumberFormat="1" applyFont="1" applyFill="1" applyBorder="1" applyAlignment="1" applyProtection="1">
      <alignment horizontal="left" vertical="center" wrapText="1"/>
      <protection locked="0"/>
    </xf>
    <xf numFmtId="49" fontId="24" fillId="0" borderId="15" xfId="36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5" applyFont="1" applyFill="1" applyBorder="1" applyAlignment="1" applyProtection="1">
      <alignment horizontal="center" vertical="center" wrapText="1"/>
      <protection locked="0"/>
    </xf>
    <xf numFmtId="171" fontId="20" fillId="0" borderId="0" xfId="732" applyNumberFormat="1" applyFont="1" applyFill="1" applyBorder="1" applyAlignment="1" applyProtection="1">
      <alignment horizontal="center" vertical="center" wrapText="1"/>
      <protection locked="0"/>
    </xf>
    <xf numFmtId="170" fontId="21" fillId="0" borderId="0" xfId="73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732" applyFont="1" applyFill="1" applyBorder="1" applyAlignment="1" applyProtection="1">
      <alignment horizontal="center" vertical="center" wrapText="1"/>
      <protection locked="0"/>
    </xf>
    <xf numFmtId="1" fontId="20" fillId="0" borderId="0" xfId="732" applyNumberFormat="1" applyFont="1" applyFill="1" applyBorder="1" applyAlignment="1" applyProtection="1">
      <alignment horizontal="center" vertical="center" wrapText="1"/>
      <protection locked="0"/>
    </xf>
    <xf numFmtId="170" fontId="25" fillId="0" borderId="0" xfId="73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732" applyFont="1" applyFill="1" applyBorder="1" applyAlignment="1" applyProtection="1">
      <alignment horizontal="center" vertical="center" wrapText="1"/>
      <protection locked="0"/>
    </xf>
    <xf numFmtId="0" fontId="2" fillId="0" borderId="0" xfId="732" applyFont="1" applyFill="1" applyAlignment="1" applyProtection="1">
      <alignment vertical="center"/>
      <protection locked="0"/>
    </xf>
    <xf numFmtId="1" fontId="2" fillId="0" borderId="0" xfId="732" applyNumberFormat="1" applyFont="1" applyFill="1" applyAlignment="1" applyProtection="1">
      <alignment vertical="center"/>
      <protection locked="0"/>
    </xf>
    <xf numFmtId="170" fontId="2" fillId="0" borderId="0" xfId="732" applyNumberFormat="1" applyFont="1" applyFill="1" applyAlignment="1" applyProtection="1">
      <alignment vertical="center"/>
      <protection locked="0"/>
    </xf>
    <xf numFmtId="1" fontId="1" fillId="0" borderId="0" xfId="732" applyNumberFormat="1" applyFont="1" applyFill="1" applyAlignment="1" applyProtection="1">
      <alignment vertical="center"/>
      <protection locked="0"/>
    </xf>
    <xf numFmtId="170" fontId="1" fillId="0" borderId="0" xfId="732" applyNumberFormat="1" applyFont="1" applyFill="1" applyAlignment="1" applyProtection="1">
      <alignment vertical="center"/>
      <protection locked="0"/>
    </xf>
    <xf numFmtId="49" fontId="6" fillId="0" borderId="15" xfId="729" applyNumberFormat="1" applyFont="1" applyFill="1" applyBorder="1" applyAlignment="1" applyProtection="1">
      <alignment horizontal="center" vertical="center"/>
      <protection locked="0"/>
    </xf>
    <xf numFmtId="49" fontId="5" fillId="0" borderId="15" xfId="362" applyNumberFormat="1" applyFont="1" applyFill="1" applyBorder="1" applyAlignment="1" applyProtection="1">
      <alignment vertical="center" wrapText="1"/>
      <protection locked="0"/>
    </xf>
    <xf numFmtId="49" fontId="6" fillId="0" borderId="15" xfId="550" applyNumberFormat="1" applyFont="1" applyFill="1" applyBorder="1" applyAlignment="1" applyProtection="1">
      <alignment horizontal="center" vertical="center"/>
      <protection locked="0"/>
    </xf>
    <xf numFmtId="0" fontId="6" fillId="0" borderId="15" xfId="743" applyFont="1" applyFill="1" applyBorder="1" applyAlignment="1" applyProtection="1">
      <alignment horizontal="left" vertical="center" wrapText="1"/>
      <protection locked="0"/>
    </xf>
    <xf numFmtId="49" fontId="5" fillId="0" borderId="22" xfId="730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731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730" applyFont="1" applyFill="1" applyBorder="1" applyAlignment="1" applyProtection="1">
      <alignment horizontal="center" vertical="center" wrapText="1"/>
      <protection locked="0"/>
    </xf>
    <xf numFmtId="49" fontId="5" fillId="0" borderId="22" xfId="363" applyNumberFormat="1" applyFont="1" applyFill="1" applyBorder="1" applyAlignment="1" applyProtection="1">
      <alignment vertical="center" wrapText="1"/>
      <protection locked="0"/>
    </xf>
    <xf numFmtId="49" fontId="6" fillId="0" borderId="23" xfId="363" applyNumberFormat="1" applyFont="1" applyFill="1" applyBorder="1" applyAlignment="1" applyProtection="1">
      <alignment horizontal="center" vertical="center"/>
      <protection locked="0"/>
    </xf>
    <xf numFmtId="49" fontId="6" fillId="0" borderId="22" xfId="363" applyNumberFormat="1" applyFont="1" applyFill="1" applyBorder="1" applyAlignment="1" applyProtection="1">
      <alignment horizontal="left" vertical="center"/>
      <protection locked="0"/>
    </xf>
    <xf numFmtId="49" fontId="6" fillId="0" borderId="22" xfId="363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73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729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362" applyNumberFormat="1" applyFont="1" applyFill="1" applyBorder="1" applyAlignment="1" applyProtection="1">
      <alignment horizontal="left" vertical="center"/>
      <protection locked="0"/>
    </xf>
    <xf numFmtId="0" fontId="6" fillId="0" borderId="15" xfId="326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738" applyFont="1" applyFill="1" applyBorder="1" applyAlignment="1" applyProtection="1">
      <alignment horizontal="center" vertical="center" wrapText="1"/>
      <protection locked="0"/>
    </xf>
    <xf numFmtId="49" fontId="5" fillId="0" borderId="23" xfId="729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729" applyFont="1" applyFill="1" applyBorder="1" applyAlignment="1" applyProtection="1">
      <alignment horizontal="center" vertical="center" wrapText="1"/>
      <protection locked="0"/>
    </xf>
    <xf numFmtId="49" fontId="5" fillId="0" borderId="23" xfId="363" applyNumberFormat="1" applyFont="1" applyFill="1" applyBorder="1" applyAlignment="1" applyProtection="1">
      <alignment vertical="center" wrapText="1"/>
      <protection locked="0"/>
    </xf>
    <xf numFmtId="49" fontId="6" fillId="0" borderId="24" xfId="729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363" applyNumberFormat="1" applyFont="1" applyFill="1" applyBorder="1" applyAlignment="1" applyProtection="1">
      <alignment horizontal="left" vertical="center"/>
      <protection locked="0"/>
    </xf>
    <xf numFmtId="49" fontId="6" fillId="0" borderId="23" xfId="363" applyNumberFormat="1" applyFont="1" applyFill="1" applyBorder="1" applyAlignment="1" applyProtection="1">
      <alignment horizontal="left" vertical="center" wrapText="1"/>
      <protection locked="0"/>
    </xf>
    <xf numFmtId="49" fontId="24" fillId="0" borderId="23" xfId="363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743" applyFont="1" applyFill="1" applyBorder="1" applyAlignment="1" applyProtection="1">
      <alignment vertical="center" wrapText="1"/>
      <protection locked="0"/>
    </xf>
    <xf numFmtId="0" fontId="6" fillId="0" borderId="15" xfId="573" applyFont="1" applyFill="1" applyBorder="1" applyAlignment="1" applyProtection="1">
      <alignment horizontal="left" vertical="center" wrapText="1"/>
      <protection locked="0"/>
    </xf>
    <xf numFmtId="0" fontId="6" fillId="0" borderId="15" xfId="573" applyFont="1" applyFill="1" applyBorder="1" applyAlignment="1" applyProtection="1">
      <alignment horizontal="center" vertical="center" wrapText="1"/>
      <protection locked="0"/>
    </xf>
    <xf numFmtId="49" fontId="24" fillId="0" borderId="15" xfId="368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730" applyNumberFormat="1" applyFont="1" applyFill="1" applyBorder="1" applyAlignment="1" applyProtection="1">
      <alignment horizontal="center" vertical="center"/>
      <protection locked="0"/>
    </xf>
    <xf numFmtId="49" fontId="24" fillId="0" borderId="15" xfId="362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741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368" applyNumberFormat="1" applyFont="1" applyFill="1" applyBorder="1" applyAlignment="1" applyProtection="1">
      <alignment horizontal="left" vertical="center"/>
      <protection locked="0"/>
    </xf>
    <xf numFmtId="0" fontId="6" fillId="0" borderId="15" xfId="744" applyFont="1" applyFill="1" applyBorder="1" applyAlignment="1" applyProtection="1">
      <alignment horizontal="left" vertical="center" wrapText="1"/>
      <protection locked="0"/>
    </xf>
    <xf numFmtId="0" fontId="5" fillId="0" borderId="15" xfId="729" applyFont="1" applyFill="1" applyBorder="1" applyAlignment="1" applyProtection="1">
      <alignment horizontal="left" vertical="center" wrapText="1"/>
      <protection locked="0"/>
    </xf>
    <xf numFmtId="49" fontId="6" fillId="0" borderId="15" xfId="362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73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729" applyNumberFormat="1" applyFont="1" applyFill="1" applyBorder="1" applyAlignment="1" applyProtection="1">
      <alignment horizontal="center" vertical="center"/>
      <protection locked="0"/>
    </xf>
    <xf numFmtId="49" fontId="6" fillId="0" borderId="18" xfId="363" applyNumberFormat="1" applyFont="1" applyFill="1" applyBorder="1" applyAlignment="1" applyProtection="1">
      <alignment horizontal="left" vertical="center"/>
      <protection locked="0"/>
    </xf>
    <xf numFmtId="49" fontId="6" fillId="0" borderId="18" xfId="363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729" applyNumberFormat="1" applyFont="1" applyFill="1" applyBorder="1" applyAlignment="1" applyProtection="1">
      <alignment horizontal="center" vertical="center"/>
      <protection locked="0"/>
    </xf>
    <xf numFmtId="49" fontId="24" fillId="0" borderId="0" xfId="729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730" applyFont="1" applyFill="1" applyBorder="1" applyAlignment="1" applyProtection="1">
      <alignment horizontal="left" vertical="center" wrapText="1"/>
      <protection locked="0"/>
    </xf>
    <xf numFmtId="0" fontId="6" fillId="0" borderId="16" xfId="747" applyFont="1" applyFill="1" applyBorder="1" applyAlignment="1" applyProtection="1">
      <alignment horizontal="center" vertical="center"/>
      <protection locked="0"/>
    </xf>
    <xf numFmtId="49" fontId="6" fillId="0" borderId="17" xfId="730" applyNumberFormat="1" applyFont="1" applyFill="1" applyBorder="1" applyAlignment="1" applyProtection="1">
      <alignment horizontal="center" vertical="center"/>
      <protection locked="0"/>
    </xf>
    <xf numFmtId="0" fontId="2" fillId="0" borderId="0" xfId="550" applyFont="1">
      <alignment/>
      <protection/>
    </xf>
    <xf numFmtId="0" fontId="2" fillId="0" borderId="0" xfId="734" applyFont="1" applyAlignment="1" applyProtection="1">
      <alignment vertical="center"/>
      <protection locked="0"/>
    </xf>
    <xf numFmtId="0" fontId="4" fillId="0" borderId="0" xfId="743" applyFont="1" applyProtection="1">
      <alignment/>
      <protection locked="0"/>
    </xf>
    <xf numFmtId="0" fontId="4" fillId="0" borderId="0" xfId="743" applyFont="1" applyAlignment="1" applyProtection="1">
      <alignment wrapText="1"/>
      <protection locked="0"/>
    </xf>
    <xf numFmtId="0" fontId="4" fillId="0" borderId="0" xfId="743" applyFont="1" applyAlignment="1" applyProtection="1">
      <alignment shrinkToFit="1"/>
      <protection locked="0"/>
    </xf>
    <xf numFmtId="1" fontId="17" fillId="0" borderId="0" xfId="743" applyNumberFormat="1" applyFont="1" applyProtection="1">
      <alignment/>
      <protection locked="0"/>
    </xf>
    <xf numFmtId="170" fontId="4" fillId="0" borderId="0" xfId="743" applyNumberFormat="1" applyFont="1" applyProtection="1">
      <alignment/>
      <protection locked="0"/>
    </xf>
    <xf numFmtId="0" fontId="17" fillId="0" borderId="0" xfId="743" applyFont="1" applyProtection="1">
      <alignment/>
      <protection locked="0"/>
    </xf>
    <xf numFmtId="170" fontId="17" fillId="0" borderId="0" xfId="743" applyNumberFormat="1" applyFont="1" applyProtection="1">
      <alignment/>
      <protection locked="0"/>
    </xf>
    <xf numFmtId="0" fontId="13" fillId="0" borderId="25" xfId="743" applyFont="1" applyBorder="1" applyAlignment="1" applyProtection="1">
      <alignment horizontal="right" vertical="center"/>
      <protection locked="0"/>
    </xf>
    <xf numFmtId="170" fontId="17" fillId="0" borderId="0" xfId="743" applyNumberFormat="1" applyFont="1" applyAlignment="1" applyProtection="1">
      <alignment horizontal="right"/>
      <protection locked="0"/>
    </xf>
    <xf numFmtId="0" fontId="4" fillId="46" borderId="15" xfId="743" applyFont="1" applyFill="1" applyBorder="1" applyAlignment="1" applyProtection="1">
      <alignment horizontal="center" vertical="center" wrapText="1"/>
      <protection locked="0"/>
    </xf>
    <xf numFmtId="0" fontId="2" fillId="0" borderId="0" xfId="550" applyFont="1" applyBorder="1">
      <alignment/>
      <protection/>
    </xf>
    <xf numFmtId="0" fontId="49" fillId="0" borderId="0" xfId="550" applyFont="1">
      <alignment/>
      <protection/>
    </xf>
    <xf numFmtId="0" fontId="3" fillId="0" borderId="15" xfId="735" applyFont="1" applyBorder="1" applyAlignment="1" applyProtection="1">
      <alignment horizontal="center" vertical="center" wrapText="1"/>
      <protection locked="0"/>
    </xf>
    <xf numFmtId="0" fontId="15" fillId="0" borderId="15" xfId="550" applyFont="1" applyFill="1" applyBorder="1" applyAlignment="1">
      <alignment horizontal="center" vertical="center" wrapText="1"/>
      <protection/>
    </xf>
    <xf numFmtId="171" fontId="48" fillId="0" borderId="15" xfId="734" applyNumberFormat="1" applyFont="1" applyBorder="1" applyAlignment="1" applyProtection="1">
      <alignment horizontal="center" vertical="center"/>
      <protection locked="0"/>
    </xf>
    <xf numFmtId="171" fontId="48" fillId="0" borderId="15" xfId="550" applyNumberFormat="1" applyFont="1" applyFill="1" applyBorder="1" applyAlignment="1">
      <alignment horizontal="center" vertical="center" wrapText="1"/>
      <protection/>
    </xf>
    <xf numFmtId="170" fontId="48" fillId="0" borderId="15" xfId="550" applyNumberFormat="1" applyFont="1" applyFill="1" applyBorder="1" applyAlignment="1">
      <alignment horizontal="center" vertical="center" wrapText="1"/>
      <protection/>
    </xf>
    <xf numFmtId="0" fontId="49" fillId="0" borderId="0" xfId="550" applyFont="1" applyBorder="1">
      <alignment/>
      <protection/>
    </xf>
    <xf numFmtId="0" fontId="48" fillId="0" borderId="15" xfId="734" applyFont="1" applyBorder="1" applyAlignment="1" applyProtection="1">
      <alignment horizontal="center" vertical="center" wrapText="1"/>
      <protection locked="0"/>
    </xf>
    <xf numFmtId="0" fontId="48" fillId="0" borderId="15" xfId="734" applyFont="1" applyBorder="1" applyAlignment="1" applyProtection="1">
      <alignment horizontal="center" vertical="center"/>
      <protection locked="0"/>
    </xf>
    <xf numFmtId="0" fontId="3" fillId="0" borderId="0" xfId="735" applyFont="1" applyBorder="1" applyAlignment="1" applyProtection="1">
      <alignment horizontal="center" vertical="center" wrapText="1"/>
      <protection locked="0"/>
    </xf>
    <xf numFmtId="0" fontId="48" fillId="0" borderId="0" xfId="734" applyFont="1" applyBorder="1" applyAlignment="1" applyProtection="1">
      <alignment horizontal="center" vertical="center" wrapText="1"/>
      <protection locked="0"/>
    </xf>
    <xf numFmtId="49" fontId="5" fillId="0" borderId="0" xfId="362" applyNumberFormat="1" applyFont="1" applyFill="1" applyBorder="1" applyAlignment="1" applyProtection="1">
      <alignment vertical="center" wrapText="1"/>
      <protection locked="0"/>
    </xf>
    <xf numFmtId="171" fontId="48" fillId="0" borderId="0" xfId="734" applyNumberFormat="1" applyFont="1" applyBorder="1" applyAlignment="1" applyProtection="1">
      <alignment horizontal="center" vertical="center"/>
      <protection locked="0"/>
    </xf>
    <xf numFmtId="0" fontId="48" fillId="0" borderId="0" xfId="734" applyFont="1" applyBorder="1" applyAlignment="1" applyProtection="1">
      <alignment horizontal="center" vertical="center"/>
      <protection locked="0"/>
    </xf>
    <xf numFmtId="171" fontId="48" fillId="0" borderId="0" xfId="550" applyNumberFormat="1" applyFont="1" applyFill="1" applyBorder="1" applyAlignment="1">
      <alignment horizontal="center" vertical="center" wrapText="1"/>
      <protection/>
    </xf>
    <xf numFmtId="170" fontId="48" fillId="0" borderId="0" xfId="550" applyNumberFormat="1" applyFont="1" applyFill="1" applyBorder="1" applyAlignment="1">
      <alignment horizontal="center" vertical="center" wrapText="1"/>
      <protection/>
    </xf>
    <xf numFmtId="0" fontId="1" fillId="0" borderId="0" xfId="734" applyFont="1" applyAlignment="1" applyProtection="1">
      <alignment vertical="center"/>
      <protection locked="0"/>
    </xf>
    <xf numFmtId="0" fontId="1" fillId="0" borderId="0" xfId="734" applyFont="1" applyAlignment="1" applyProtection="1">
      <alignment horizontal="center" vertical="center"/>
      <protection locked="0"/>
    </xf>
    <xf numFmtId="0" fontId="2" fillId="0" borderId="0" xfId="550" applyFont="1" applyAlignment="1">
      <alignment horizontal="center"/>
      <protection/>
    </xf>
    <xf numFmtId="0" fontId="28" fillId="0" borderId="0" xfId="550" applyFont="1">
      <alignment/>
      <protection/>
    </xf>
    <xf numFmtId="0" fontId="2" fillId="0" borderId="0" xfId="550" applyFont="1" applyFill="1">
      <alignment/>
      <protection/>
    </xf>
    <xf numFmtId="0" fontId="2" fillId="0" borderId="0" xfId="734" applyFont="1" applyAlignment="1" applyProtection="1">
      <alignment horizontal="center" vertical="center" wrapText="1"/>
      <protection locked="0"/>
    </xf>
    <xf numFmtId="0" fontId="12" fillId="0" borderId="0" xfId="739" applyFont="1" applyAlignment="1" applyProtection="1">
      <alignment vertical="center"/>
      <protection locked="0"/>
    </xf>
    <xf numFmtId="0" fontId="13" fillId="0" borderId="25" xfId="743" applyFont="1" applyBorder="1" applyAlignment="1" applyProtection="1">
      <alignment vertical="center"/>
      <protection locked="0"/>
    </xf>
    <xf numFmtId="0" fontId="12" fillId="0" borderId="0" xfId="739" applyFont="1" applyAlignment="1" applyProtection="1">
      <alignment horizontal="right" vertical="center"/>
      <protection locked="0"/>
    </xf>
    <xf numFmtId="0" fontId="9" fillId="0" borderId="23" xfId="550" applyFont="1" applyBorder="1" applyAlignment="1">
      <alignment horizontal="center" vertical="center" wrapText="1"/>
      <protection/>
    </xf>
    <xf numFmtId="49" fontId="6" fillId="0" borderId="0" xfId="368" applyNumberFormat="1" applyFont="1" applyFill="1" applyBorder="1" applyAlignment="1" applyProtection="1">
      <alignment horizontal="left" vertical="center"/>
      <protection locked="0"/>
    </xf>
    <xf numFmtId="0" fontId="16" fillId="0" borderId="0" xfId="745" applyFont="1" applyAlignment="1" applyProtection="1">
      <alignment vertical="center" wrapText="1"/>
      <protection locked="0"/>
    </xf>
    <xf numFmtId="49" fontId="5" fillId="0" borderId="17" xfId="730" applyNumberFormat="1" applyFont="1" applyFill="1" applyBorder="1" applyAlignment="1" applyProtection="1">
      <alignment horizontal="left" vertical="center" wrapText="1"/>
      <protection locked="0"/>
    </xf>
    <xf numFmtId="49" fontId="5" fillId="0" borderId="22" xfId="729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747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729" applyFont="1" applyFill="1" applyBorder="1" applyAlignment="1" applyProtection="1">
      <alignment horizontal="center" vertical="center"/>
      <protection locked="0"/>
    </xf>
    <xf numFmtId="0" fontId="6" fillId="0" borderId="22" xfId="747" applyFont="1" applyFill="1" applyBorder="1" applyAlignment="1" applyProtection="1">
      <alignment horizontal="center" vertical="center"/>
      <protection locked="0"/>
    </xf>
    <xf numFmtId="49" fontId="5" fillId="0" borderId="22" xfId="362" applyNumberFormat="1" applyFont="1" applyFill="1" applyBorder="1" applyAlignment="1" applyProtection="1">
      <alignment vertical="center" wrapText="1"/>
      <protection locked="0"/>
    </xf>
    <xf numFmtId="49" fontId="6" fillId="0" borderId="17" xfId="363" applyNumberFormat="1" applyFont="1" applyFill="1" applyBorder="1" applyAlignment="1" applyProtection="1">
      <alignment horizontal="center" vertical="center"/>
      <protection locked="0"/>
    </xf>
    <xf numFmtId="49" fontId="6" fillId="0" borderId="23" xfId="729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729" applyNumberFormat="1" applyFont="1" applyFill="1" applyBorder="1" applyAlignment="1" applyProtection="1">
      <alignment horizontal="center" vertical="center"/>
      <protection locked="0"/>
    </xf>
    <xf numFmtId="49" fontId="6" fillId="0" borderId="22" xfId="362" applyNumberFormat="1" applyFont="1" applyFill="1" applyBorder="1" applyAlignment="1" applyProtection="1">
      <alignment horizontal="left" vertical="center"/>
      <protection locked="0"/>
    </xf>
    <xf numFmtId="0" fontId="6" fillId="0" borderId="22" xfId="326" applyNumberFormat="1" applyFont="1" applyFill="1" applyBorder="1" applyAlignment="1" applyProtection="1">
      <alignment horizontal="left" vertical="center" wrapText="1"/>
      <protection locked="0"/>
    </xf>
    <xf numFmtId="0" fontId="50" fillId="0" borderId="15" xfId="732" applyNumberFormat="1" applyFont="1" applyFill="1" applyBorder="1" applyAlignment="1" applyProtection="1">
      <alignment horizontal="center" vertical="center" wrapText="1"/>
      <protection locked="0"/>
    </xf>
    <xf numFmtId="0" fontId="4" fillId="46" borderId="0" xfId="745" applyFont="1" applyFill="1" applyBorder="1" applyAlignment="1" applyProtection="1">
      <alignment horizontal="center" vertical="center" wrapText="1"/>
      <protection locked="0"/>
    </xf>
    <xf numFmtId="0" fontId="5" fillId="0" borderId="17" xfId="745" applyFont="1" applyFill="1" applyBorder="1" applyAlignment="1" applyProtection="1">
      <alignment horizontal="center" vertical="center" textRotation="90" wrapText="1"/>
      <protection locked="0"/>
    </xf>
    <xf numFmtId="0" fontId="4" fillId="0" borderId="15" xfId="745" applyFont="1" applyFill="1" applyBorder="1" applyAlignment="1" applyProtection="1">
      <alignment horizontal="center" vertical="center" wrapText="1"/>
      <protection locked="0"/>
    </xf>
    <xf numFmtId="170" fontId="4" fillId="0" borderId="15" xfId="745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745" applyFont="1" applyFill="1" applyBorder="1" applyAlignment="1" applyProtection="1">
      <alignment horizontal="center" vertical="center" textRotation="90" wrapText="1"/>
      <protection locked="0"/>
    </xf>
    <xf numFmtId="0" fontId="5" fillId="0" borderId="27" xfId="745" applyFont="1" applyFill="1" applyBorder="1" applyAlignment="1" applyProtection="1">
      <alignment horizontal="center" vertical="center" textRotation="90" wrapText="1"/>
      <protection locked="0"/>
    </xf>
    <xf numFmtId="0" fontId="9" fillId="0" borderId="0" xfId="742" applyFont="1" applyAlignment="1" applyProtection="1">
      <alignment horizontal="center" vertical="center" wrapText="1"/>
      <protection locked="0"/>
    </xf>
    <xf numFmtId="0" fontId="2" fillId="0" borderId="0" xfId="740" applyFont="1" applyAlignment="1" applyProtection="1">
      <alignment horizontal="center" vertical="center" wrapText="1"/>
      <protection locked="0"/>
    </xf>
    <xf numFmtId="0" fontId="9" fillId="0" borderId="0" xfId="740" applyFont="1" applyAlignment="1" applyProtection="1">
      <alignment horizontal="center" vertical="center"/>
      <protection locked="0"/>
    </xf>
    <xf numFmtId="0" fontId="3" fillId="0" borderId="0" xfId="742" applyFont="1" applyAlignment="1" applyProtection="1">
      <alignment horizontal="center" vertical="center"/>
      <protection locked="0"/>
    </xf>
    <xf numFmtId="170" fontId="4" fillId="46" borderId="15" xfId="745" applyNumberFormat="1" applyFont="1" applyFill="1" applyBorder="1" applyAlignment="1" applyProtection="1">
      <alignment horizontal="center" vertical="center" wrapText="1"/>
      <protection locked="0"/>
    </xf>
    <xf numFmtId="0" fontId="9" fillId="46" borderId="15" xfId="735" applyFont="1" applyFill="1" applyBorder="1" applyAlignment="1" applyProtection="1">
      <alignment horizontal="center" vertical="center"/>
      <protection locked="0"/>
    </xf>
    <xf numFmtId="0" fontId="5" fillId="46" borderId="26" xfId="745" applyFont="1" applyFill="1" applyBorder="1" applyAlignment="1" applyProtection="1">
      <alignment horizontal="center" vertical="center" textRotation="90" wrapText="1"/>
      <protection locked="0"/>
    </xf>
    <xf numFmtId="0" fontId="5" fillId="46" borderId="27" xfId="745" applyFont="1" applyFill="1" applyBorder="1" applyAlignment="1" applyProtection="1">
      <alignment horizontal="center" vertical="center" textRotation="90" wrapText="1"/>
      <protection locked="0"/>
    </xf>
    <xf numFmtId="0" fontId="5" fillId="46" borderId="23" xfId="745" applyFont="1" applyFill="1" applyBorder="1" applyAlignment="1" applyProtection="1">
      <alignment horizontal="center" vertical="center" textRotation="90" wrapText="1"/>
      <protection locked="0"/>
    </xf>
    <xf numFmtId="0" fontId="5" fillId="46" borderId="17" xfId="745" applyFont="1" applyFill="1" applyBorder="1" applyAlignment="1" applyProtection="1">
      <alignment horizontal="center" vertical="center" textRotation="90" wrapText="1"/>
      <protection locked="0"/>
    </xf>
    <xf numFmtId="0" fontId="4" fillId="46" borderId="15" xfId="745" applyFont="1" applyFill="1" applyBorder="1" applyAlignment="1" applyProtection="1">
      <alignment horizontal="center" vertical="center" textRotation="90" wrapText="1"/>
      <protection locked="0"/>
    </xf>
    <xf numFmtId="0" fontId="5" fillId="46" borderId="15" xfId="745" applyFont="1" applyFill="1" applyBorder="1" applyAlignment="1" applyProtection="1">
      <alignment horizontal="center" vertical="center" textRotation="90" wrapText="1"/>
      <protection locked="0"/>
    </xf>
    <xf numFmtId="0" fontId="15" fillId="0" borderId="0" xfId="563" applyFont="1" applyFill="1" applyAlignment="1">
      <alignment horizontal="center" vertical="center" wrapText="1"/>
      <protection/>
    </xf>
    <xf numFmtId="0" fontId="2" fillId="0" borderId="0" xfId="745" applyFont="1" applyAlignment="1" applyProtection="1">
      <alignment horizontal="center" vertical="center" wrapText="1"/>
      <protection locked="0"/>
    </xf>
    <xf numFmtId="0" fontId="3" fillId="0" borderId="0" xfId="745" applyFont="1" applyAlignment="1" applyProtection="1">
      <alignment horizontal="center" vertical="center" wrapText="1"/>
      <protection locked="0"/>
    </xf>
    <xf numFmtId="0" fontId="16" fillId="0" borderId="0" xfId="745" applyFont="1" applyAlignment="1" applyProtection="1">
      <alignment horizontal="center" vertical="center" wrapText="1"/>
      <protection locked="0"/>
    </xf>
    <xf numFmtId="0" fontId="9" fillId="0" borderId="0" xfId="732" applyFont="1" applyAlignment="1" applyProtection="1">
      <alignment horizontal="center"/>
      <protection locked="0"/>
    </xf>
    <xf numFmtId="0" fontId="4" fillId="46" borderId="15" xfId="745" applyFont="1" applyFill="1" applyBorder="1" applyAlignment="1" applyProtection="1">
      <alignment horizontal="center" vertical="center" wrapText="1"/>
      <protection locked="0"/>
    </xf>
    <xf numFmtId="0" fontId="2" fillId="0" borderId="0" xfId="745" applyFont="1" applyFill="1" applyAlignment="1" applyProtection="1">
      <alignment horizontal="center" vertical="center" wrapText="1"/>
      <protection locked="0"/>
    </xf>
    <xf numFmtId="0" fontId="3" fillId="0" borderId="0" xfId="745" applyFont="1" applyFill="1" applyAlignment="1" applyProtection="1">
      <alignment horizontal="center" vertical="center" wrapText="1"/>
      <protection locked="0"/>
    </xf>
    <xf numFmtId="0" fontId="16" fillId="0" borderId="0" xfId="745" applyFont="1" applyFill="1" applyAlignment="1" applyProtection="1">
      <alignment horizontal="center" vertical="center" wrapText="1"/>
      <protection locked="0"/>
    </xf>
    <xf numFmtId="0" fontId="4" fillId="0" borderId="0" xfId="745" applyFont="1" applyFill="1" applyBorder="1" applyAlignment="1" applyProtection="1">
      <alignment horizontal="center" vertical="center" wrapText="1"/>
      <protection locked="0"/>
    </xf>
    <xf numFmtId="0" fontId="9" fillId="0" borderId="15" xfId="735" applyFont="1" applyFill="1" applyBorder="1" applyAlignment="1" applyProtection="1">
      <alignment horizontal="center" vertical="center"/>
      <protection locked="0"/>
    </xf>
    <xf numFmtId="0" fontId="4" fillId="0" borderId="15" xfId="745" applyFont="1" applyFill="1" applyBorder="1" applyAlignment="1" applyProtection="1">
      <alignment horizontal="center" vertical="center" textRotation="90" wrapText="1"/>
      <protection locked="0"/>
    </xf>
    <xf numFmtId="0" fontId="5" fillId="0" borderId="15" xfId="745" applyFont="1" applyFill="1" applyBorder="1" applyAlignment="1" applyProtection="1">
      <alignment horizontal="center" vertical="center" textRotation="90" wrapText="1"/>
      <protection locked="0"/>
    </xf>
    <xf numFmtId="0" fontId="5" fillId="0" borderId="23" xfId="745" applyFont="1" applyFill="1" applyBorder="1" applyAlignment="1" applyProtection="1">
      <alignment horizontal="center" vertical="center" textRotation="90" wrapText="1"/>
      <protection locked="0"/>
    </xf>
    <xf numFmtId="0" fontId="15" fillId="0" borderId="0" xfId="734" applyFont="1" applyAlignment="1" applyProtection="1">
      <alignment horizontal="center" vertical="center" wrapText="1"/>
      <protection locked="0"/>
    </xf>
    <xf numFmtId="0" fontId="9" fillId="0" borderId="0" xfId="734" applyFont="1" applyAlignment="1" applyProtection="1">
      <alignment horizontal="center" vertical="center" wrapText="1"/>
      <protection locked="0"/>
    </xf>
    <xf numFmtId="0" fontId="9" fillId="0" borderId="0" xfId="734" applyFont="1" applyAlignment="1" applyProtection="1">
      <alignment horizontal="center" vertical="center"/>
      <protection locked="0"/>
    </xf>
    <xf numFmtId="0" fontId="2" fillId="0" borderId="0" xfId="734" applyFont="1" applyAlignment="1" applyProtection="1">
      <alignment horizontal="center" vertical="center" wrapText="1"/>
      <protection locked="0"/>
    </xf>
    <xf numFmtId="0" fontId="4" fillId="46" borderId="15" xfId="743" applyFont="1" applyFill="1" applyBorder="1" applyAlignment="1" applyProtection="1">
      <alignment horizontal="center" vertical="center" textRotation="90" wrapText="1"/>
      <protection locked="0"/>
    </xf>
    <xf numFmtId="0" fontId="5" fillId="46" borderId="15" xfId="743" applyFont="1" applyFill="1" applyBorder="1" applyAlignment="1" applyProtection="1">
      <alignment horizontal="center" vertical="center" textRotation="90" wrapText="1"/>
      <protection locked="0"/>
    </xf>
    <xf numFmtId="0" fontId="4" fillId="46" borderId="15" xfId="743" applyFont="1" applyFill="1" applyBorder="1" applyAlignment="1" applyProtection="1">
      <alignment horizontal="center" vertical="center" wrapText="1"/>
      <protection locked="0"/>
    </xf>
    <xf numFmtId="0" fontId="48" fillId="0" borderId="15" xfId="734" applyFont="1" applyBorder="1" applyAlignment="1" applyProtection="1">
      <alignment horizontal="center" vertical="center" wrapText="1"/>
      <protection locked="0"/>
    </xf>
    <xf numFmtId="0" fontId="48" fillId="0" borderId="15" xfId="734" applyFont="1" applyBorder="1" applyAlignment="1" applyProtection="1">
      <alignment horizontal="center" vertical="center"/>
      <protection locked="0"/>
    </xf>
    <xf numFmtId="49" fontId="9" fillId="0" borderId="15" xfId="550" applyNumberFormat="1" applyFont="1" applyBorder="1" applyAlignment="1">
      <alignment horizontal="center" vertical="center" wrapText="1"/>
      <protection/>
    </xf>
    <xf numFmtId="0" fontId="9" fillId="0" borderId="15" xfId="550" applyFont="1" applyBorder="1" applyAlignment="1">
      <alignment horizontal="center" vertical="center" textRotation="90" wrapText="1"/>
      <protection/>
    </xf>
    <xf numFmtId="0" fontId="9" fillId="0" borderId="15" xfId="550" applyFont="1" applyBorder="1" applyAlignment="1">
      <alignment horizontal="center" vertical="center" wrapText="1"/>
      <protection/>
    </xf>
    <xf numFmtId="0" fontId="3" fillId="0" borderId="0" xfId="734" applyFont="1" applyAlignment="1" applyProtection="1">
      <alignment horizontal="center" vertical="center" wrapText="1"/>
      <protection locked="0"/>
    </xf>
    <xf numFmtId="0" fontId="9" fillId="0" borderId="26" xfId="550" applyFont="1" applyBorder="1" applyAlignment="1">
      <alignment horizontal="center" vertical="center" wrapText="1"/>
      <protection/>
    </xf>
    <xf numFmtId="0" fontId="9" fillId="0" borderId="28" xfId="550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</cellXfs>
  <cellStyles count="766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2 4" xfId="324"/>
    <cellStyle name="Денежный 12 12 3" xfId="325"/>
    <cellStyle name="Денежный 12 12 3 2" xfId="326"/>
    <cellStyle name="Денежный 12 12 3 3" xfId="327"/>
    <cellStyle name="Денежный 12 12 4" xfId="328"/>
    <cellStyle name="Денежный 12 12 5" xfId="329"/>
    <cellStyle name="Денежный 12 12_Мастер" xfId="330"/>
    <cellStyle name="Денежный 12 13" xfId="331"/>
    <cellStyle name="Денежный 12 14" xfId="332"/>
    <cellStyle name="Денежный 12 2" xfId="333"/>
    <cellStyle name="Денежный 12 2 2" xfId="334"/>
    <cellStyle name="Денежный 12 2 3" xfId="335"/>
    <cellStyle name="Денежный 12 3" xfId="336"/>
    <cellStyle name="Денежный 12 3 2" xfId="337"/>
    <cellStyle name="Денежный 12 4" xfId="338"/>
    <cellStyle name="Денежный 12 5" xfId="339"/>
    <cellStyle name="Денежный 12 6" xfId="340"/>
    <cellStyle name="Денежный 12 7" xfId="341"/>
    <cellStyle name="Денежный 12 8" xfId="342"/>
    <cellStyle name="Денежный 12 9" xfId="343"/>
    <cellStyle name="Денежный 13 10" xfId="344"/>
    <cellStyle name="Денежный 13 2" xfId="345"/>
    <cellStyle name="Денежный 13 3" xfId="346"/>
    <cellStyle name="Денежный 13 4" xfId="347"/>
    <cellStyle name="Денежный 13 5" xfId="348"/>
    <cellStyle name="Денежный 13 6" xfId="349"/>
    <cellStyle name="Денежный 13 7" xfId="350"/>
    <cellStyle name="Денежный 13 8" xfId="351"/>
    <cellStyle name="Денежный 13 9" xfId="352"/>
    <cellStyle name="Денежный 14 2" xfId="353"/>
    <cellStyle name="Денежный 14 3" xfId="354"/>
    <cellStyle name="Денежный 14 4" xfId="355"/>
    <cellStyle name="Денежный 14 5" xfId="356"/>
    <cellStyle name="Денежный 14 6" xfId="357"/>
    <cellStyle name="Денежный 14 7" xfId="358"/>
    <cellStyle name="Денежный 14 8" xfId="359"/>
    <cellStyle name="Денежный 14 9" xfId="360"/>
    <cellStyle name="Денежный 2" xfId="361"/>
    <cellStyle name="Денежный 2 10" xfId="362"/>
    <cellStyle name="Денежный 2 10 2" xfId="363"/>
    <cellStyle name="Денежный 2 10 2 10" xfId="364"/>
    <cellStyle name="Денежный 2 10 2 12" xfId="365"/>
    <cellStyle name="Денежный 2 10 2 13" xfId="366"/>
    <cellStyle name="Денежный 2 10 2 2" xfId="367"/>
    <cellStyle name="Денежный 2 11" xfId="368"/>
    <cellStyle name="Денежный 2 11 2" xfId="369"/>
    <cellStyle name="Денежный 2 11 2 2" xfId="370"/>
    <cellStyle name="Денежный 2 11 2 3" xfId="371"/>
    <cellStyle name="Денежный 2 11 3" xfId="372"/>
    <cellStyle name="Денежный 2 12" xfId="373"/>
    <cellStyle name="Денежный 2 13" xfId="374"/>
    <cellStyle name="Денежный 2 13 2" xfId="375"/>
    <cellStyle name="Денежный 2 13 3" xfId="376"/>
    <cellStyle name="Денежный 2 14" xfId="377"/>
    <cellStyle name="Денежный 2 15" xfId="378"/>
    <cellStyle name="Денежный 2 16" xfId="379"/>
    <cellStyle name="Денежный 2 17" xfId="380"/>
    <cellStyle name="Денежный 2 18" xfId="381"/>
    <cellStyle name="Денежный 2 19" xfId="382"/>
    <cellStyle name="Денежный 2 2" xfId="383"/>
    <cellStyle name="Денежный 2 2 2" xfId="384"/>
    <cellStyle name="Денежный 2 2 2 2" xfId="385"/>
    <cellStyle name="Денежный 2 2 2 3" xfId="386"/>
    <cellStyle name="Денежный 2 2 3" xfId="387"/>
    <cellStyle name="Денежный 2 2 4" xfId="388"/>
    <cellStyle name="Денежный 2 20" xfId="389"/>
    <cellStyle name="Денежный 2 21" xfId="390"/>
    <cellStyle name="Денежный 2 22" xfId="391"/>
    <cellStyle name="Денежный 2 23" xfId="392"/>
    <cellStyle name="Денежный 2 24" xfId="393"/>
    <cellStyle name="Денежный 2 24 2" xfId="394"/>
    <cellStyle name="Денежный 2 25" xfId="395"/>
    <cellStyle name="Денежный 2 26" xfId="396"/>
    <cellStyle name="Денежный 2 27" xfId="397"/>
    <cellStyle name="Денежный 2 28" xfId="398"/>
    <cellStyle name="Денежный 2 3" xfId="399"/>
    <cellStyle name="Денежный 2 3 2" xfId="400"/>
    <cellStyle name="Денежный 2 3 2 2" xfId="401"/>
    <cellStyle name="Денежный 2 3 2 3" xfId="402"/>
    <cellStyle name="Денежный 2 3 3" xfId="403"/>
    <cellStyle name="Денежный 2 3 4" xfId="404"/>
    <cellStyle name="Денежный 2 3 5" xfId="405"/>
    <cellStyle name="Денежный 2 3 6" xfId="406"/>
    <cellStyle name="Денежный 2 3 7" xfId="407"/>
    <cellStyle name="Денежный 2 3 8" xfId="408"/>
    <cellStyle name="Денежный 2 3 9" xfId="409"/>
    <cellStyle name="Денежный 2 3 9 2" xfId="410"/>
    <cellStyle name="Денежный 2 3 9 2 2" xfId="411"/>
    <cellStyle name="Денежный 2 3 9 2 3" xfId="412"/>
    <cellStyle name="Денежный 2 3 9 3" xfId="413"/>
    <cellStyle name="Денежный 2 3 9 4" xfId="414"/>
    <cellStyle name="Денежный 2 4" xfId="415"/>
    <cellStyle name="Денежный 2 4 2" xfId="416"/>
    <cellStyle name="Денежный 2 4 3" xfId="417"/>
    <cellStyle name="Денежный 2 4 4" xfId="418"/>
    <cellStyle name="Денежный 2 4 5" xfId="419"/>
    <cellStyle name="Денежный 2 4 6" xfId="420"/>
    <cellStyle name="Денежный 2 4 7" xfId="421"/>
    <cellStyle name="Денежный 2 4 8" xfId="422"/>
    <cellStyle name="Денежный 2 4 9" xfId="423"/>
    <cellStyle name="Денежный 2 45" xfId="424"/>
    <cellStyle name="Денежный 2 5" xfId="425"/>
    <cellStyle name="Денежный 2 5 2" xfId="426"/>
    <cellStyle name="Денежный 2 5 3" xfId="427"/>
    <cellStyle name="Денежный 2 6" xfId="428"/>
    <cellStyle name="Денежный 2 7" xfId="429"/>
    <cellStyle name="Денежный 2 8" xfId="430"/>
    <cellStyle name="Денежный 2 9" xfId="431"/>
    <cellStyle name="Денежный 24" xfId="432"/>
    <cellStyle name="Денежный 24 12" xfId="433"/>
    <cellStyle name="Денежный 24 2" xfId="434"/>
    <cellStyle name="Денежный 24 2 2" xfId="435"/>
    <cellStyle name="Денежный 24 3" xfId="436"/>
    <cellStyle name="Денежный 24 3 2" xfId="437"/>
    <cellStyle name="Денежный 24 3 3" xfId="438"/>
    <cellStyle name="Денежный 24 3 4" xfId="439"/>
    <cellStyle name="Денежный 24 4" xfId="440"/>
    <cellStyle name="Денежный 24 5" xfId="441"/>
    <cellStyle name="Денежный 26" xfId="442"/>
    <cellStyle name="Денежный 3" xfId="443"/>
    <cellStyle name="Денежный 3 2" xfId="444"/>
    <cellStyle name="Денежный 3 2 2" xfId="445"/>
    <cellStyle name="Денежный 3 2 2 2" xfId="446"/>
    <cellStyle name="Денежный 3 2 3" xfId="447"/>
    <cellStyle name="Денежный 3 3" xfId="448"/>
    <cellStyle name="Денежный 3 3 2" xfId="449"/>
    <cellStyle name="Денежный 3 3 3" xfId="450"/>
    <cellStyle name="Денежный 3 4" xfId="451"/>
    <cellStyle name="Денежный 3 4 2" xfId="452"/>
    <cellStyle name="Денежный 3 4 3" xfId="453"/>
    <cellStyle name="Денежный 3 5" xfId="454"/>
    <cellStyle name="Денежный 3 5 2" xfId="455"/>
    <cellStyle name="Денежный 3 6" xfId="456"/>
    <cellStyle name="Денежный 3 6 2" xfId="457"/>
    <cellStyle name="Денежный 3 7" xfId="458"/>
    <cellStyle name="Денежный 3 8" xfId="459"/>
    <cellStyle name="Денежный 4 10" xfId="460"/>
    <cellStyle name="Денежный 4 11" xfId="461"/>
    <cellStyle name="Денежный 4 12" xfId="462"/>
    <cellStyle name="Денежный 4 13" xfId="463"/>
    <cellStyle name="Денежный 4 14" xfId="464"/>
    <cellStyle name="Денежный 4 14 2" xfId="465"/>
    <cellStyle name="Денежный 4 14 3" xfId="466"/>
    <cellStyle name="Денежный 4 2" xfId="467"/>
    <cellStyle name="Денежный 4 2 2" xfId="468"/>
    <cellStyle name="Денежный 4 2 3" xfId="469"/>
    <cellStyle name="Денежный 4 3" xfId="470"/>
    <cellStyle name="Денежный 4 3 2" xfId="471"/>
    <cellStyle name="Денежный 4 3 3" xfId="472"/>
    <cellStyle name="Денежный 4 4" xfId="473"/>
    <cellStyle name="Денежный 4 4 2" xfId="474"/>
    <cellStyle name="Денежный 4 5" xfId="475"/>
    <cellStyle name="Денежный 4 5 2" xfId="476"/>
    <cellStyle name="Денежный 4 6" xfId="477"/>
    <cellStyle name="Денежный 4 7" xfId="478"/>
    <cellStyle name="Денежный 4 8" xfId="479"/>
    <cellStyle name="Денежный 4 9" xfId="480"/>
    <cellStyle name="Денежный 5 2" xfId="481"/>
    <cellStyle name="Денежный 5 2 2" xfId="482"/>
    <cellStyle name="Денежный 5 2 3" xfId="483"/>
    <cellStyle name="Денежный 5 3" xfId="484"/>
    <cellStyle name="Денежный 5 3 2" xfId="485"/>
    <cellStyle name="Денежный 5 4" xfId="486"/>
    <cellStyle name="Денежный 5 5" xfId="487"/>
    <cellStyle name="Денежный 6" xfId="488"/>
    <cellStyle name="Денежный 6 2" xfId="489"/>
    <cellStyle name="Денежный 6 2 2" xfId="490"/>
    <cellStyle name="Денежный 6 2 3" xfId="491"/>
    <cellStyle name="Денежный 6 3" xfId="492"/>
    <cellStyle name="Денежный 6 4" xfId="493"/>
    <cellStyle name="Денежный 6 5" xfId="494"/>
    <cellStyle name="Денежный 6 6" xfId="495"/>
    <cellStyle name="Денежный 6 7" xfId="496"/>
    <cellStyle name="Денежный 6 7 2" xfId="497"/>
    <cellStyle name="Денежный 6 7 3" xfId="498"/>
    <cellStyle name="Денежный 6 8" xfId="499"/>
    <cellStyle name="Денежный 7 2" xfId="500"/>
    <cellStyle name="Денежный 7 2 2" xfId="501"/>
    <cellStyle name="Денежный 7 2 3" xfId="502"/>
    <cellStyle name="Денежный 7 3" xfId="503"/>
    <cellStyle name="Денежный 7 4" xfId="504"/>
    <cellStyle name="Денежный 7 5" xfId="505"/>
    <cellStyle name="Денежный 7 6" xfId="506"/>
    <cellStyle name="Денежный 8 2" xfId="507"/>
    <cellStyle name="Денежный 8 2 2" xfId="508"/>
    <cellStyle name="Денежный 8 2 3" xfId="509"/>
    <cellStyle name="Денежный 8 3" xfId="510"/>
    <cellStyle name="Денежный 8 3 2" xfId="511"/>
    <cellStyle name="Денежный 8 4" xfId="512"/>
    <cellStyle name="Денежный 8 5" xfId="513"/>
    <cellStyle name="Денежный 8 6" xfId="514"/>
    <cellStyle name="Денежный 9 2" xfId="515"/>
    <cellStyle name="Денежный 9 2 2" xfId="516"/>
    <cellStyle name="Денежный 9 2 3" xfId="517"/>
    <cellStyle name="Денежный 9 3" xfId="518"/>
    <cellStyle name="Заголовок 1" xfId="519"/>
    <cellStyle name="Заголовок 1 2" xfId="520"/>
    <cellStyle name="Заголовок 1 3" xfId="521"/>
    <cellStyle name="Заголовок 2" xfId="522"/>
    <cellStyle name="Заголовок 2 2" xfId="523"/>
    <cellStyle name="Заголовок 2 3" xfId="524"/>
    <cellStyle name="Заголовок 3" xfId="525"/>
    <cellStyle name="Заголовок 3 2" xfId="526"/>
    <cellStyle name="Заголовок 3 3" xfId="527"/>
    <cellStyle name="Заголовок 4" xfId="528"/>
    <cellStyle name="Заголовок 4 2" xfId="529"/>
    <cellStyle name="Заголовок 4 3" xfId="530"/>
    <cellStyle name="Итог" xfId="531"/>
    <cellStyle name="Итог 2" xfId="532"/>
    <cellStyle name="Итог 3" xfId="533"/>
    <cellStyle name="Контрольная ячейка" xfId="534"/>
    <cellStyle name="Контрольная ячейка 2" xfId="535"/>
    <cellStyle name="Контрольная ячейка 3" xfId="536"/>
    <cellStyle name="Контрольная ячейка 4" xfId="537"/>
    <cellStyle name="Название" xfId="538"/>
    <cellStyle name="Название 2" xfId="539"/>
    <cellStyle name="Название 3" xfId="540"/>
    <cellStyle name="Нейтральный" xfId="541"/>
    <cellStyle name="Нейтральный 2" xfId="542"/>
    <cellStyle name="Нейтральный 3" xfId="543"/>
    <cellStyle name="Нейтральный 4" xfId="544"/>
    <cellStyle name="Обычный 10" xfId="545"/>
    <cellStyle name="Обычный 11" xfId="546"/>
    <cellStyle name="Обычный 11 10" xfId="547"/>
    <cellStyle name="Обычный 11 11" xfId="548"/>
    <cellStyle name="Обычный 11 12" xfId="549"/>
    <cellStyle name="Обычный 11 12 2" xfId="550"/>
    <cellStyle name="Обычный 11 2" xfId="551"/>
    <cellStyle name="Обычный 11 3" xfId="552"/>
    <cellStyle name="Обычный 11 4" xfId="553"/>
    <cellStyle name="Обычный 11 5" xfId="554"/>
    <cellStyle name="Обычный 11 6" xfId="555"/>
    <cellStyle name="Обычный 11 7" xfId="556"/>
    <cellStyle name="Обычный 11 8" xfId="557"/>
    <cellStyle name="Обычный 11 9" xfId="558"/>
    <cellStyle name="Обычный 12" xfId="559"/>
    <cellStyle name="Обычный 14 2" xfId="560"/>
    <cellStyle name="Обычный 17 2" xfId="561"/>
    <cellStyle name="Обычный 17 3" xfId="562"/>
    <cellStyle name="Обычный 18" xfId="563"/>
    <cellStyle name="Обычный 18 2" xfId="564"/>
    <cellStyle name="Обычный 18 3" xfId="565"/>
    <cellStyle name="Обычный 2" xfId="566"/>
    <cellStyle name="Обычный 2 10" xfId="567"/>
    <cellStyle name="Обычный 2 11" xfId="568"/>
    <cellStyle name="Обычный 2 12" xfId="569"/>
    <cellStyle name="Обычный 2 13" xfId="570"/>
    <cellStyle name="Обычный 2 14" xfId="571"/>
    <cellStyle name="Обычный 2 14 10" xfId="572"/>
    <cellStyle name="Обычный 2 14 2" xfId="573"/>
    <cellStyle name="Обычный 2 14 2 2" xfId="574"/>
    <cellStyle name="Обычный 2 14 3" xfId="575"/>
    <cellStyle name="Обычный 2 14 4" xfId="576"/>
    <cellStyle name="Обычный 2 14 5" xfId="577"/>
    <cellStyle name="Обычный 2 14 6" xfId="578"/>
    <cellStyle name="Обычный 2 14 7" xfId="579"/>
    <cellStyle name="Обычный 2 14 8" xfId="580"/>
    <cellStyle name="Обычный 2 14 9" xfId="581"/>
    <cellStyle name="Обычный 2 15" xfId="582"/>
    <cellStyle name="Обычный 2 16" xfId="583"/>
    <cellStyle name="Обычный 2 17" xfId="584"/>
    <cellStyle name="Обычный 2 18" xfId="585"/>
    <cellStyle name="Обычный 2 19" xfId="586"/>
    <cellStyle name="Обычный 2 2" xfId="587"/>
    <cellStyle name="Обычный 2 2 10 2" xfId="588"/>
    <cellStyle name="Обычный 2 2 2" xfId="589"/>
    <cellStyle name="Обычный 2 2 2 2" xfId="590"/>
    <cellStyle name="Обычный 2 2 2 3" xfId="591"/>
    <cellStyle name="Обычный 2 2 2 3 2" xfId="592"/>
    <cellStyle name="Обычный 2 2 2 4" xfId="593"/>
    <cellStyle name="Обычный 2 2 3" xfId="594"/>
    <cellStyle name="Обычный 2 2 3 2" xfId="595"/>
    <cellStyle name="Обычный 2 2 3 2 2" xfId="596"/>
    <cellStyle name="Обычный 2 2 3 2 3" xfId="597"/>
    <cellStyle name="Обычный 2 2 3 3" xfId="598"/>
    <cellStyle name="Обычный 2 2 3 4" xfId="599"/>
    <cellStyle name="Обычный 2 2 4" xfId="600"/>
    <cellStyle name="Обычный 2 2_База1 (version 1)" xfId="601"/>
    <cellStyle name="Обычный 2 20" xfId="602"/>
    <cellStyle name="Обычный 2 21" xfId="603"/>
    <cellStyle name="Обычный 2 22" xfId="604"/>
    <cellStyle name="Обычный 2 23" xfId="605"/>
    <cellStyle name="Обычный 2 23 2" xfId="606"/>
    <cellStyle name="Обычный 2 24" xfId="607"/>
    <cellStyle name="Обычный 2 3" xfId="608"/>
    <cellStyle name="Обычный 2 3 2" xfId="609"/>
    <cellStyle name="Обычный 2 3 2 2" xfId="610"/>
    <cellStyle name="Обычный 2 3 2 3" xfId="611"/>
    <cellStyle name="Обычный 2 3 3" xfId="612"/>
    <cellStyle name="Обычный 2 3 4" xfId="613"/>
    <cellStyle name="Обычный 2 3 5" xfId="614"/>
    <cellStyle name="Обычный 2 3 6" xfId="615"/>
    <cellStyle name="Обычный 2 3 7" xfId="616"/>
    <cellStyle name="Обычный 2 3 8" xfId="617"/>
    <cellStyle name="Обычный 2 3 9" xfId="618"/>
    <cellStyle name="Обычный 2 4" xfId="619"/>
    <cellStyle name="Обычный 2 4 10" xfId="620"/>
    <cellStyle name="Обычный 2 4 2" xfId="621"/>
    <cellStyle name="Обычный 2 4 2 2" xfId="622"/>
    <cellStyle name="Обычный 2 4 2 3" xfId="623"/>
    <cellStyle name="Обычный 2 4 3" xfId="624"/>
    <cellStyle name="Обычный 2 4 4" xfId="625"/>
    <cellStyle name="Обычный 2 4 5" xfId="626"/>
    <cellStyle name="Обычный 2 4 6" xfId="627"/>
    <cellStyle name="Обычный 2 4 7" xfId="628"/>
    <cellStyle name="Обычный 2 4 8" xfId="629"/>
    <cellStyle name="Обычный 2 4 9" xfId="630"/>
    <cellStyle name="Обычный 2 47" xfId="631"/>
    <cellStyle name="Обычный 2 5" xfId="632"/>
    <cellStyle name="Обычный 2 5 2" xfId="633"/>
    <cellStyle name="Обычный 2 5 2 2" xfId="634"/>
    <cellStyle name="Обычный 2 5 3" xfId="635"/>
    <cellStyle name="Обычный 2 5 3 2" xfId="636"/>
    <cellStyle name="Обычный 2 5 3 3" xfId="637"/>
    <cellStyle name="Обычный 2 51" xfId="638"/>
    <cellStyle name="Обычный 2 6" xfId="639"/>
    <cellStyle name="Обычный 2 6 2" xfId="640"/>
    <cellStyle name="Обычный 2 6 2 2" xfId="641"/>
    <cellStyle name="Обычный 2 6 2 3" xfId="642"/>
    <cellStyle name="Обычный 2 7" xfId="643"/>
    <cellStyle name="Обычный 2 8" xfId="644"/>
    <cellStyle name="Обычный 2 9" xfId="645"/>
    <cellStyle name="Обычный 2_Выездка ноябрь 2010 г." xfId="646"/>
    <cellStyle name="Обычный 3" xfId="647"/>
    <cellStyle name="Обычный 3 2" xfId="648"/>
    <cellStyle name="Обычный 3 2 2" xfId="649"/>
    <cellStyle name="Обычный 3 2 3" xfId="650"/>
    <cellStyle name="Обычный 3 3" xfId="651"/>
    <cellStyle name="Обычный 3 3 2" xfId="652"/>
    <cellStyle name="Обычный 3 3 3" xfId="653"/>
    <cellStyle name="Обычный 3 4" xfId="654"/>
    <cellStyle name="Обычный 3 5" xfId="655"/>
    <cellStyle name="Обычный 3 5 2" xfId="656"/>
    <cellStyle name="Обычный 3 6" xfId="657"/>
    <cellStyle name="Обычный 3 7" xfId="658"/>
    <cellStyle name="Обычный 3 8" xfId="659"/>
    <cellStyle name="Обычный 3 9" xfId="660"/>
    <cellStyle name="Обычный 30" xfId="661"/>
    <cellStyle name="Обычный 4" xfId="662"/>
    <cellStyle name="Обычный 4 10" xfId="663"/>
    <cellStyle name="Обычный 4 11" xfId="664"/>
    <cellStyle name="Обычный 4 12" xfId="665"/>
    <cellStyle name="Обычный 4 13" xfId="666"/>
    <cellStyle name="Обычный 4 14" xfId="667"/>
    <cellStyle name="Обычный 4 2" xfId="668"/>
    <cellStyle name="Обычный 4 2 2" xfId="669"/>
    <cellStyle name="Обычный 4 2 3" xfId="670"/>
    <cellStyle name="Обычный 4 3" xfId="671"/>
    <cellStyle name="Обычный 4 4" xfId="672"/>
    <cellStyle name="Обычный 4 5" xfId="673"/>
    <cellStyle name="Обычный 4 6" xfId="674"/>
    <cellStyle name="Обычный 4 7" xfId="675"/>
    <cellStyle name="Обычный 4 8" xfId="676"/>
    <cellStyle name="Обычный 4 9" xfId="677"/>
    <cellStyle name="Обычный 5" xfId="678"/>
    <cellStyle name="Обычный 5 10" xfId="679"/>
    <cellStyle name="Обычный 5 11" xfId="680"/>
    <cellStyle name="Обычный 5 12" xfId="681"/>
    <cellStyle name="Обычный 5 13" xfId="682"/>
    <cellStyle name="Обычный 5 14" xfId="683"/>
    <cellStyle name="Обычный 5 2" xfId="684"/>
    <cellStyle name="Обычный 5 2 2" xfId="685"/>
    <cellStyle name="Обычный 5 2 3" xfId="686"/>
    <cellStyle name="Обычный 5 3" xfId="687"/>
    <cellStyle name="Обычный 5 3 2" xfId="688"/>
    <cellStyle name="Обычный 5 3 3" xfId="689"/>
    <cellStyle name="Обычный 5 4" xfId="690"/>
    <cellStyle name="Обычный 5 4 2" xfId="691"/>
    <cellStyle name="Обычный 5 5" xfId="692"/>
    <cellStyle name="Обычный 5 6" xfId="693"/>
    <cellStyle name="Обычный 5 7" xfId="694"/>
    <cellStyle name="Обычный 5 8" xfId="695"/>
    <cellStyle name="Обычный 5 9" xfId="696"/>
    <cellStyle name="Обычный 5_25_05_13" xfId="697"/>
    <cellStyle name="Обычный 6" xfId="698"/>
    <cellStyle name="Обычный 6 10" xfId="699"/>
    <cellStyle name="Обычный 6 11" xfId="700"/>
    <cellStyle name="Обычный 6 12" xfId="701"/>
    <cellStyle name="Обычный 6 13" xfId="702"/>
    <cellStyle name="Обычный 6 2" xfId="703"/>
    <cellStyle name="Обычный 6 2 2" xfId="704"/>
    <cellStyle name="Обычный 6 3" xfId="705"/>
    <cellStyle name="Обычный 6 4" xfId="706"/>
    <cellStyle name="Обычный 6 5" xfId="707"/>
    <cellStyle name="Обычный 6 6" xfId="708"/>
    <cellStyle name="Обычный 6 7" xfId="709"/>
    <cellStyle name="Обычный 6 8" xfId="710"/>
    <cellStyle name="Обычный 6 9" xfId="711"/>
    <cellStyle name="Обычный 7" xfId="712"/>
    <cellStyle name="Обычный 7 10" xfId="713"/>
    <cellStyle name="Обычный 7 11" xfId="714"/>
    <cellStyle name="Обычный 7 12" xfId="715"/>
    <cellStyle name="Обычный 7 2" xfId="716"/>
    <cellStyle name="Обычный 7 3" xfId="717"/>
    <cellStyle name="Обычный 7 4" xfId="718"/>
    <cellStyle name="Обычный 7 5" xfId="719"/>
    <cellStyle name="Обычный 7 6" xfId="720"/>
    <cellStyle name="Обычный 7 7" xfId="721"/>
    <cellStyle name="Обычный 7 8" xfId="722"/>
    <cellStyle name="Обычный 7 9" xfId="723"/>
    <cellStyle name="Обычный 8" xfId="724"/>
    <cellStyle name="Обычный 8 2" xfId="725"/>
    <cellStyle name="Обычный 8 3" xfId="726"/>
    <cellStyle name="Обычный 8 4" xfId="727"/>
    <cellStyle name="Обычный 9" xfId="728"/>
    <cellStyle name="Обычный_База" xfId="729"/>
    <cellStyle name="Обычный_База 2" xfId="730"/>
    <cellStyle name="Обычный_База_База1 2_База1 (version 1)" xfId="731"/>
    <cellStyle name="Обычный_Выездка технические1" xfId="732"/>
    <cellStyle name="Обычный_Выездка технические1 2" xfId="733"/>
    <cellStyle name="Обычный_Выездка технические1 2 2" xfId="734"/>
    <cellStyle name="Обычный_Измайлово-2003" xfId="735"/>
    <cellStyle name="Обычный_конкур1 11" xfId="736"/>
    <cellStyle name="Обычный_конкур1 14" xfId="737"/>
    <cellStyle name="Обычный_конкур1 2" xfId="738"/>
    <cellStyle name="Обычный_Лист Microsoft Excel" xfId="739"/>
    <cellStyle name="Обычный_Лист Microsoft Excel 10" xfId="740"/>
    <cellStyle name="Обычный_Лист Microsoft Excel 10 2" xfId="741"/>
    <cellStyle name="Обычный_Лист Microsoft Excel 11" xfId="742"/>
    <cellStyle name="Обычный_Лист Microsoft Excel 11 2" xfId="743"/>
    <cellStyle name="Обычный_Лист Microsoft Excel 2" xfId="744"/>
    <cellStyle name="Обычный_Лист Microsoft Excel 6" xfId="745"/>
    <cellStyle name="Обычный_Орел 11" xfId="746"/>
    <cellStyle name="Обычный_Россия (В) юниоры 2_Стартовые 04-06.04.13" xfId="747"/>
    <cellStyle name="Плохой" xfId="748"/>
    <cellStyle name="Плохой 2" xfId="749"/>
    <cellStyle name="Плохой 3" xfId="750"/>
    <cellStyle name="Плохой 4" xfId="751"/>
    <cellStyle name="Пояснение" xfId="752"/>
    <cellStyle name="Пояснение 2" xfId="753"/>
    <cellStyle name="Пояснение 3" xfId="754"/>
    <cellStyle name="Примечание" xfId="755"/>
    <cellStyle name="Примечание 2" xfId="756"/>
    <cellStyle name="Примечание 3" xfId="757"/>
    <cellStyle name="Примечание 4" xfId="758"/>
    <cellStyle name="Примечание 5" xfId="759"/>
    <cellStyle name="Percent" xfId="760"/>
    <cellStyle name="Процентный 2" xfId="761"/>
    <cellStyle name="Связанная ячейка" xfId="762"/>
    <cellStyle name="Связанная ячейка 2" xfId="763"/>
    <cellStyle name="Связанная ячейка 3" xfId="764"/>
    <cellStyle name="Текст предупреждения" xfId="765"/>
    <cellStyle name="Текст предупреждения 2" xfId="766"/>
    <cellStyle name="Текст предупреждения 3" xfId="767"/>
    <cellStyle name="Comma" xfId="768"/>
    <cellStyle name="Comma [0]" xfId="769"/>
    <cellStyle name="Финансовый 2" xfId="770"/>
    <cellStyle name="Финансовый 2 2" xfId="771"/>
    <cellStyle name="Финансовый 2 2 2" xfId="772"/>
    <cellStyle name="Финансовый 2 2 3" xfId="773"/>
    <cellStyle name="Финансовый 2 3" xfId="774"/>
    <cellStyle name="Финансовый 3" xfId="775"/>
    <cellStyle name="Хороший" xfId="776"/>
    <cellStyle name="Хороший 2" xfId="777"/>
    <cellStyle name="Хороший 3" xfId="778"/>
    <cellStyle name="Хороший 4" xfId="7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1</xdr:row>
      <xdr:rowOff>57150</xdr:rowOff>
    </xdr:from>
    <xdr:to>
      <xdr:col>25</xdr:col>
      <xdr:colOff>0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57150"/>
          <a:ext cx="2847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0</xdr:row>
      <xdr:rowOff>76200</xdr:rowOff>
    </xdr:from>
    <xdr:to>
      <xdr:col>18</xdr:col>
      <xdr:colOff>752475</xdr:colOff>
      <xdr:row>1</xdr:row>
      <xdr:rowOff>95250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76200"/>
          <a:ext cx="2828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0</xdr:row>
      <xdr:rowOff>76200</xdr:rowOff>
    </xdr:from>
    <xdr:to>
      <xdr:col>20</xdr:col>
      <xdr:colOff>752475</xdr:colOff>
      <xdr:row>1</xdr:row>
      <xdr:rowOff>95250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76200"/>
          <a:ext cx="2828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1</xdr:row>
      <xdr:rowOff>28575</xdr:rowOff>
    </xdr:from>
    <xdr:to>
      <xdr:col>24</xdr:col>
      <xdr:colOff>581025</xdr:colOff>
      <xdr:row>1</xdr:row>
      <xdr:rowOff>666750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28575"/>
          <a:ext cx="2295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1</xdr:row>
      <xdr:rowOff>85725</xdr:rowOff>
    </xdr:from>
    <xdr:to>
      <xdr:col>24</xdr:col>
      <xdr:colOff>571500</xdr:colOff>
      <xdr:row>2</xdr:row>
      <xdr:rowOff>28575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857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1</xdr:row>
      <xdr:rowOff>57150</xdr:rowOff>
    </xdr:from>
    <xdr:to>
      <xdr:col>24</xdr:col>
      <xdr:colOff>457200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57150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57150</xdr:rowOff>
    </xdr:from>
    <xdr:to>
      <xdr:col>25</xdr:col>
      <xdr:colOff>571500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57150"/>
          <a:ext cx="1990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1">
      <selection activeCell="L6" sqref="L6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8.00390625" style="0" customWidth="1"/>
    <col min="5" max="5" width="7.57421875" style="0" customWidth="1"/>
    <col min="6" max="6" width="5.28125" style="0" customWidth="1"/>
    <col min="7" max="7" width="33.42187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20.57421875" style="0" customWidth="1"/>
    <col min="12" max="12" width="13.7109375" style="0" customWidth="1"/>
  </cols>
  <sheetData>
    <row r="1" spans="1:12" ht="66" customHeight="1">
      <c r="A1" s="302" t="s">
        <v>172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15">
      <c r="A2" s="303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1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ht="15">
      <c r="A5" s="6" t="s">
        <v>2</v>
      </c>
      <c r="B5" s="7"/>
      <c r="C5" s="7"/>
      <c r="D5" s="8"/>
      <c r="E5" s="8"/>
      <c r="F5" s="8"/>
      <c r="G5" s="9"/>
      <c r="H5" s="9"/>
      <c r="I5" s="10"/>
      <c r="J5" s="10"/>
      <c r="K5" s="11"/>
      <c r="L5" s="12" t="s">
        <v>420</v>
      </c>
    </row>
    <row r="6" spans="1:12" ht="43.5">
      <c r="A6" s="13" t="s">
        <v>3</v>
      </c>
      <c r="B6" s="13" t="s">
        <v>4</v>
      </c>
      <c r="C6" s="13" t="s">
        <v>5</v>
      </c>
      <c r="D6" s="14" t="s">
        <v>6</v>
      </c>
      <c r="E6" s="14" t="s">
        <v>7</v>
      </c>
      <c r="F6" s="13" t="s">
        <v>8</v>
      </c>
      <c r="G6" s="14" t="s">
        <v>9</v>
      </c>
      <c r="H6" s="14" t="s">
        <v>7</v>
      </c>
      <c r="I6" s="14" t="s">
        <v>10</v>
      </c>
      <c r="J6" s="14" t="s">
        <v>11</v>
      </c>
      <c r="K6" s="14" t="s">
        <v>12</v>
      </c>
      <c r="L6" s="14" t="s">
        <v>13</v>
      </c>
    </row>
    <row r="7" spans="1:12" ht="31.5" customHeight="1">
      <c r="A7" s="37" t="s">
        <v>372</v>
      </c>
      <c r="B7" s="15"/>
      <c r="C7" s="16"/>
      <c r="D7" s="91" t="s">
        <v>188</v>
      </c>
      <c r="E7" s="3"/>
      <c r="F7" s="19" t="s">
        <v>44</v>
      </c>
      <c r="G7" s="89" t="s">
        <v>189</v>
      </c>
      <c r="H7" s="233" t="s">
        <v>190</v>
      </c>
      <c r="I7" s="93" t="s">
        <v>191</v>
      </c>
      <c r="J7" s="93" t="s">
        <v>192</v>
      </c>
      <c r="K7" s="185" t="s">
        <v>36</v>
      </c>
      <c r="L7" s="36" t="s">
        <v>371</v>
      </c>
    </row>
    <row r="8" spans="1:12" ht="31.5" customHeight="1">
      <c r="A8" s="37" t="s">
        <v>373</v>
      </c>
      <c r="B8" s="15"/>
      <c r="C8" s="16"/>
      <c r="D8" s="88" t="s">
        <v>58</v>
      </c>
      <c r="E8" s="3" t="s">
        <v>220</v>
      </c>
      <c r="F8" s="4">
        <v>2</v>
      </c>
      <c r="G8" s="89" t="s">
        <v>221</v>
      </c>
      <c r="H8" s="198" t="s">
        <v>222</v>
      </c>
      <c r="I8" s="183" t="s">
        <v>223</v>
      </c>
      <c r="J8" s="183" t="s">
        <v>59</v>
      </c>
      <c r="K8" s="183" t="s">
        <v>224</v>
      </c>
      <c r="L8" s="36" t="s">
        <v>371</v>
      </c>
    </row>
    <row r="9" spans="1:12" ht="31.5" customHeight="1">
      <c r="A9" s="37" t="s">
        <v>374</v>
      </c>
      <c r="B9" s="15"/>
      <c r="C9" s="16"/>
      <c r="D9" s="88" t="s">
        <v>193</v>
      </c>
      <c r="E9" s="3" t="s">
        <v>194</v>
      </c>
      <c r="F9" s="115" t="s">
        <v>34</v>
      </c>
      <c r="G9" s="89" t="s">
        <v>195</v>
      </c>
      <c r="H9" s="96" t="s">
        <v>196</v>
      </c>
      <c r="I9" s="93" t="s">
        <v>197</v>
      </c>
      <c r="J9" s="93" t="s">
        <v>69</v>
      </c>
      <c r="K9" s="185" t="s">
        <v>70</v>
      </c>
      <c r="L9" s="36" t="s">
        <v>371</v>
      </c>
    </row>
    <row r="10" spans="1:12" ht="31.5" customHeight="1">
      <c r="A10" s="37" t="s">
        <v>375</v>
      </c>
      <c r="B10" s="15"/>
      <c r="C10" s="16"/>
      <c r="D10" s="88" t="s">
        <v>193</v>
      </c>
      <c r="E10" s="3" t="s">
        <v>194</v>
      </c>
      <c r="F10" s="5" t="s">
        <v>34</v>
      </c>
      <c r="G10" s="89" t="s">
        <v>225</v>
      </c>
      <c r="H10" s="96" t="s">
        <v>226</v>
      </c>
      <c r="I10" s="93" t="s">
        <v>69</v>
      </c>
      <c r="J10" s="93" t="s">
        <v>69</v>
      </c>
      <c r="K10" s="185" t="s">
        <v>70</v>
      </c>
      <c r="L10" s="36" t="s">
        <v>371</v>
      </c>
    </row>
    <row r="11" spans="1:12" ht="31.5" customHeight="1">
      <c r="A11" s="37" t="s">
        <v>376</v>
      </c>
      <c r="B11" s="15"/>
      <c r="C11" s="16"/>
      <c r="D11" s="91" t="s">
        <v>175</v>
      </c>
      <c r="E11" s="3" t="s">
        <v>176</v>
      </c>
      <c r="F11" s="5" t="s">
        <v>37</v>
      </c>
      <c r="G11" s="89" t="s">
        <v>177</v>
      </c>
      <c r="H11" s="181" t="s">
        <v>178</v>
      </c>
      <c r="I11" s="93" t="s">
        <v>179</v>
      </c>
      <c r="J11" s="93" t="s">
        <v>119</v>
      </c>
      <c r="K11" s="182" t="s">
        <v>180</v>
      </c>
      <c r="L11" s="36" t="s">
        <v>371</v>
      </c>
    </row>
    <row r="12" spans="1:12" ht="31.5" customHeight="1">
      <c r="A12" s="37" t="s">
        <v>377</v>
      </c>
      <c r="B12" s="15"/>
      <c r="C12" s="16"/>
      <c r="D12" s="91" t="s">
        <v>254</v>
      </c>
      <c r="E12" s="3"/>
      <c r="F12" s="4" t="s">
        <v>44</v>
      </c>
      <c r="G12" s="199" t="s">
        <v>255</v>
      </c>
      <c r="H12" s="226" t="s">
        <v>87</v>
      </c>
      <c r="I12" s="227" t="s">
        <v>88</v>
      </c>
      <c r="J12" s="183" t="s">
        <v>69</v>
      </c>
      <c r="K12" s="185" t="s">
        <v>46</v>
      </c>
      <c r="L12" s="36" t="s">
        <v>371</v>
      </c>
    </row>
    <row r="13" spans="1:12" ht="31.5" customHeight="1">
      <c r="A13" s="37" t="s">
        <v>378</v>
      </c>
      <c r="B13" s="15"/>
      <c r="C13" s="16"/>
      <c r="D13" s="88" t="s">
        <v>281</v>
      </c>
      <c r="E13" s="3" t="s">
        <v>76</v>
      </c>
      <c r="F13" s="4" t="s">
        <v>34</v>
      </c>
      <c r="G13" s="95" t="s">
        <v>282</v>
      </c>
      <c r="H13" s="92" t="s">
        <v>283</v>
      </c>
      <c r="I13" s="229" t="s">
        <v>284</v>
      </c>
      <c r="J13" s="229" t="s">
        <v>60</v>
      </c>
      <c r="K13" s="90" t="s">
        <v>285</v>
      </c>
      <c r="L13" s="36" t="s">
        <v>371</v>
      </c>
    </row>
    <row r="14" spans="1:12" ht="31.5" customHeight="1">
      <c r="A14" s="37" t="s">
        <v>379</v>
      </c>
      <c r="B14" s="15"/>
      <c r="C14" s="16"/>
      <c r="D14" s="88" t="s">
        <v>97</v>
      </c>
      <c r="E14" s="3" t="s">
        <v>98</v>
      </c>
      <c r="F14" s="4">
        <v>1</v>
      </c>
      <c r="G14" s="89" t="s">
        <v>99</v>
      </c>
      <c r="H14" s="92" t="s">
        <v>100</v>
      </c>
      <c r="I14" s="93" t="s">
        <v>101</v>
      </c>
      <c r="J14" s="183" t="s">
        <v>49</v>
      </c>
      <c r="K14" s="90" t="s">
        <v>102</v>
      </c>
      <c r="L14" s="36" t="s">
        <v>371</v>
      </c>
    </row>
    <row r="15" spans="1:12" ht="31.5" customHeight="1">
      <c r="A15" s="37" t="s">
        <v>380</v>
      </c>
      <c r="B15" s="15"/>
      <c r="C15" s="16"/>
      <c r="D15" s="88" t="s">
        <v>213</v>
      </c>
      <c r="E15" s="210" t="s">
        <v>214</v>
      </c>
      <c r="F15" s="2" t="s">
        <v>34</v>
      </c>
      <c r="G15" s="88" t="s">
        <v>215</v>
      </c>
      <c r="H15" s="92" t="s">
        <v>73</v>
      </c>
      <c r="I15" s="211" t="s">
        <v>74</v>
      </c>
      <c r="J15" s="211" t="s">
        <v>75</v>
      </c>
      <c r="K15" s="185" t="s">
        <v>216</v>
      </c>
      <c r="L15" s="36" t="s">
        <v>371</v>
      </c>
    </row>
    <row r="16" spans="1:12" ht="31.5" customHeight="1">
      <c r="A16" s="37" t="s">
        <v>381</v>
      </c>
      <c r="B16" s="160"/>
      <c r="C16" s="160"/>
      <c r="D16" s="285" t="s">
        <v>217</v>
      </c>
      <c r="E16" s="286" t="s">
        <v>218</v>
      </c>
      <c r="F16" s="288" t="s">
        <v>34</v>
      </c>
      <c r="G16" s="289" t="s">
        <v>47</v>
      </c>
      <c r="H16" s="291" t="s">
        <v>48</v>
      </c>
      <c r="I16" s="293" t="s">
        <v>35</v>
      </c>
      <c r="J16" s="208" t="s">
        <v>35</v>
      </c>
      <c r="K16" s="294" t="s">
        <v>36</v>
      </c>
      <c r="L16" s="36" t="s">
        <v>371</v>
      </c>
    </row>
    <row r="17" spans="1:12" ht="31.5" customHeight="1">
      <c r="A17" s="37" t="s">
        <v>382</v>
      </c>
      <c r="B17" s="160"/>
      <c r="C17" s="160"/>
      <c r="D17" s="88" t="s">
        <v>217</v>
      </c>
      <c r="E17" s="18" t="s">
        <v>218</v>
      </c>
      <c r="F17" s="4" t="s">
        <v>34</v>
      </c>
      <c r="G17" s="199" t="s">
        <v>227</v>
      </c>
      <c r="H17" s="92" t="s">
        <v>228</v>
      </c>
      <c r="I17" s="212" t="s">
        <v>229</v>
      </c>
      <c r="J17" s="183" t="s">
        <v>35</v>
      </c>
      <c r="K17" s="213" t="s">
        <v>36</v>
      </c>
      <c r="L17" s="36" t="s">
        <v>371</v>
      </c>
    </row>
    <row r="18" spans="1:12" ht="31.5" customHeight="1">
      <c r="A18" s="37" t="s">
        <v>383</v>
      </c>
      <c r="B18" s="15"/>
      <c r="C18" s="16"/>
      <c r="D18" s="88" t="s">
        <v>316</v>
      </c>
      <c r="E18" s="3" t="s">
        <v>317</v>
      </c>
      <c r="F18" s="19" t="s">
        <v>44</v>
      </c>
      <c r="G18" s="231" t="s">
        <v>367</v>
      </c>
      <c r="H18" s="239" t="s">
        <v>368</v>
      </c>
      <c r="I18" s="93" t="s">
        <v>301</v>
      </c>
      <c r="J18" s="183" t="s">
        <v>318</v>
      </c>
      <c r="K18" s="227" t="s">
        <v>302</v>
      </c>
      <c r="L18" s="36" t="s">
        <v>371</v>
      </c>
    </row>
    <row r="19" spans="1:12" ht="31.5" customHeight="1">
      <c r="A19" s="37" t="s">
        <v>384</v>
      </c>
      <c r="B19" s="15"/>
      <c r="C19" s="16"/>
      <c r="D19" s="88" t="s">
        <v>316</v>
      </c>
      <c r="E19" s="3" t="s">
        <v>317</v>
      </c>
      <c r="F19" s="2" t="s">
        <v>44</v>
      </c>
      <c r="G19" s="231" t="s">
        <v>299</v>
      </c>
      <c r="H19" s="92" t="s">
        <v>300</v>
      </c>
      <c r="I19" s="212" t="s">
        <v>301</v>
      </c>
      <c r="J19" s="183" t="s">
        <v>318</v>
      </c>
      <c r="K19" s="227" t="s">
        <v>302</v>
      </c>
      <c r="L19" s="36" t="s">
        <v>371</v>
      </c>
    </row>
    <row r="20" spans="1:12" ht="31.5" customHeight="1">
      <c r="A20" s="37" t="s">
        <v>385</v>
      </c>
      <c r="B20" s="15"/>
      <c r="C20" s="16"/>
      <c r="D20" s="88" t="s">
        <v>297</v>
      </c>
      <c r="E20" s="3" t="s">
        <v>298</v>
      </c>
      <c r="F20" s="4" t="s">
        <v>44</v>
      </c>
      <c r="G20" s="231" t="s">
        <v>299</v>
      </c>
      <c r="H20" s="92" t="s">
        <v>300</v>
      </c>
      <c r="I20" s="212" t="s">
        <v>301</v>
      </c>
      <c r="J20" s="232" t="s">
        <v>77</v>
      </c>
      <c r="K20" s="227" t="s">
        <v>302</v>
      </c>
      <c r="L20" s="36" t="s">
        <v>371</v>
      </c>
    </row>
    <row r="21" spans="1:12" ht="31.5" customHeight="1">
      <c r="A21" s="37" t="s">
        <v>386</v>
      </c>
      <c r="B21" s="15"/>
      <c r="C21" s="16"/>
      <c r="D21" s="91" t="s">
        <v>207</v>
      </c>
      <c r="E21" s="3" t="s">
        <v>208</v>
      </c>
      <c r="F21" s="19">
        <v>2</v>
      </c>
      <c r="G21" s="89" t="s">
        <v>209</v>
      </c>
      <c r="H21" s="181" t="s">
        <v>210</v>
      </c>
      <c r="I21" s="93" t="s">
        <v>211</v>
      </c>
      <c r="J21" s="93" t="s">
        <v>212</v>
      </c>
      <c r="K21" s="185" t="s">
        <v>36</v>
      </c>
      <c r="L21" s="36" t="s">
        <v>371</v>
      </c>
    </row>
    <row r="22" spans="1:12" ht="31.5" customHeight="1">
      <c r="A22" s="37" t="s">
        <v>387</v>
      </c>
      <c r="B22" s="15"/>
      <c r="C22" s="16"/>
      <c r="D22" s="88" t="s">
        <v>106</v>
      </c>
      <c r="E22" s="3" t="s">
        <v>107</v>
      </c>
      <c r="F22" s="287" t="s">
        <v>78</v>
      </c>
      <c r="G22" s="95" t="s">
        <v>108</v>
      </c>
      <c r="H22" s="92" t="s">
        <v>109</v>
      </c>
      <c r="I22" s="120" t="s">
        <v>72</v>
      </c>
      <c r="J22" s="121" t="s">
        <v>110</v>
      </c>
      <c r="K22" s="90" t="s">
        <v>70</v>
      </c>
      <c r="L22" s="36" t="s">
        <v>371</v>
      </c>
    </row>
    <row r="23" spans="1:12" ht="31.5" customHeight="1">
      <c r="A23" s="37" t="s">
        <v>388</v>
      </c>
      <c r="B23" s="160"/>
      <c r="C23" s="160"/>
      <c r="D23" s="88" t="s">
        <v>311</v>
      </c>
      <c r="E23" s="3" t="s">
        <v>312</v>
      </c>
      <c r="F23" s="2" t="s">
        <v>44</v>
      </c>
      <c r="G23" s="89" t="s">
        <v>313</v>
      </c>
      <c r="H23" s="198" t="s">
        <v>314</v>
      </c>
      <c r="I23" s="93" t="s">
        <v>315</v>
      </c>
      <c r="J23" s="183" t="s">
        <v>132</v>
      </c>
      <c r="K23" s="90" t="s">
        <v>200</v>
      </c>
      <c r="L23" s="36" t="s">
        <v>371</v>
      </c>
    </row>
    <row r="24" spans="1:12" ht="31.5" customHeight="1">
      <c r="A24" s="37" t="s">
        <v>389</v>
      </c>
      <c r="B24" s="13"/>
      <c r="C24" s="13"/>
      <c r="D24" s="88" t="s">
        <v>263</v>
      </c>
      <c r="E24" s="3" t="s">
        <v>264</v>
      </c>
      <c r="F24" s="4">
        <v>2</v>
      </c>
      <c r="G24" s="89" t="s">
        <v>265</v>
      </c>
      <c r="H24" s="92" t="s">
        <v>266</v>
      </c>
      <c r="I24" s="183" t="s">
        <v>267</v>
      </c>
      <c r="J24" s="183" t="s">
        <v>49</v>
      </c>
      <c r="K24" s="90" t="s">
        <v>268</v>
      </c>
      <c r="L24" s="36" t="s">
        <v>371</v>
      </c>
    </row>
    <row r="25" spans="1:12" ht="31.5" customHeight="1">
      <c r="A25" s="37" t="s">
        <v>390</v>
      </c>
      <c r="B25" s="15"/>
      <c r="C25" s="16"/>
      <c r="D25" s="88" t="s">
        <v>236</v>
      </c>
      <c r="E25" s="3" t="s">
        <v>237</v>
      </c>
      <c r="F25" s="2" t="s">
        <v>34</v>
      </c>
      <c r="G25" s="88" t="s">
        <v>215</v>
      </c>
      <c r="H25" s="92" t="s">
        <v>73</v>
      </c>
      <c r="I25" s="211" t="s">
        <v>74</v>
      </c>
      <c r="J25" s="211" t="s">
        <v>75</v>
      </c>
      <c r="K25" s="185" t="s">
        <v>216</v>
      </c>
      <c r="L25" s="36" t="s">
        <v>371</v>
      </c>
    </row>
    <row r="26" spans="1:12" ht="31.5" customHeight="1">
      <c r="A26" s="37" t="s">
        <v>391</v>
      </c>
      <c r="B26" s="15"/>
      <c r="C26" s="16"/>
      <c r="D26" s="91" t="s">
        <v>238</v>
      </c>
      <c r="E26" s="3" t="s">
        <v>239</v>
      </c>
      <c r="F26" s="5" t="s">
        <v>44</v>
      </c>
      <c r="G26" s="89" t="s">
        <v>240</v>
      </c>
      <c r="H26" s="96" t="s">
        <v>241</v>
      </c>
      <c r="I26" s="183" t="s">
        <v>242</v>
      </c>
      <c r="J26" s="93" t="s">
        <v>243</v>
      </c>
      <c r="K26" s="184" t="s">
        <v>244</v>
      </c>
      <c r="L26" s="36" t="s">
        <v>371</v>
      </c>
    </row>
    <row r="27" spans="1:12" ht="31.5" customHeight="1">
      <c r="A27" s="37" t="s">
        <v>392</v>
      </c>
      <c r="B27" s="15"/>
      <c r="C27" s="16"/>
      <c r="D27" s="91" t="s">
        <v>181</v>
      </c>
      <c r="E27" s="3"/>
      <c r="F27" s="5" t="s">
        <v>44</v>
      </c>
      <c r="G27" s="89" t="s">
        <v>340</v>
      </c>
      <c r="H27" s="96" t="s">
        <v>339</v>
      </c>
      <c r="I27" s="183" t="s">
        <v>328</v>
      </c>
      <c r="J27" s="93" t="s">
        <v>337</v>
      </c>
      <c r="K27" s="184" t="s">
        <v>338</v>
      </c>
      <c r="L27" s="36" t="s">
        <v>371</v>
      </c>
    </row>
    <row r="28" spans="1:12" ht="31.5" customHeight="1">
      <c r="A28" s="37" t="s">
        <v>393</v>
      </c>
      <c r="B28" s="15"/>
      <c r="C28" s="16"/>
      <c r="D28" s="91" t="s">
        <v>329</v>
      </c>
      <c r="E28" s="3" t="s">
        <v>330</v>
      </c>
      <c r="F28" s="19" t="s">
        <v>44</v>
      </c>
      <c r="G28" s="240" t="s">
        <v>331</v>
      </c>
      <c r="H28" s="181" t="s">
        <v>332</v>
      </c>
      <c r="I28" s="93" t="s">
        <v>333</v>
      </c>
      <c r="J28" s="93" t="s">
        <v>333</v>
      </c>
      <c r="K28" s="221" t="s">
        <v>46</v>
      </c>
      <c r="L28" s="36" t="s">
        <v>371</v>
      </c>
    </row>
    <row r="29" spans="1:12" ht="31.5" customHeight="1">
      <c r="A29" s="37" t="s">
        <v>394</v>
      </c>
      <c r="B29" s="160"/>
      <c r="C29" s="160"/>
      <c r="D29" s="91" t="s">
        <v>276</v>
      </c>
      <c r="E29" s="3"/>
      <c r="F29" s="19" t="s">
        <v>44</v>
      </c>
      <c r="G29" s="89" t="s">
        <v>277</v>
      </c>
      <c r="H29" s="181" t="s">
        <v>278</v>
      </c>
      <c r="I29" s="183" t="s">
        <v>279</v>
      </c>
      <c r="J29" s="183" t="s">
        <v>69</v>
      </c>
      <c r="K29" s="185" t="s">
        <v>280</v>
      </c>
      <c r="L29" s="36" t="s">
        <v>371</v>
      </c>
    </row>
    <row r="30" spans="1:12" ht="31.5" customHeight="1">
      <c r="A30" s="37" t="s">
        <v>395</v>
      </c>
      <c r="B30" s="15"/>
      <c r="C30" s="16"/>
      <c r="D30" s="91" t="s">
        <v>45</v>
      </c>
      <c r="E30" s="3"/>
      <c r="F30" s="19" t="s">
        <v>44</v>
      </c>
      <c r="G30" s="89" t="s">
        <v>310</v>
      </c>
      <c r="H30" s="226" t="s">
        <v>113</v>
      </c>
      <c r="I30" s="185" t="s">
        <v>114</v>
      </c>
      <c r="J30" s="183" t="s">
        <v>40</v>
      </c>
      <c r="K30" s="185" t="s">
        <v>46</v>
      </c>
      <c r="L30" s="36" t="s">
        <v>371</v>
      </c>
    </row>
    <row r="31" spans="1:12" ht="31.5" customHeight="1">
      <c r="A31" s="37" t="s">
        <v>396</v>
      </c>
      <c r="B31" s="15"/>
      <c r="C31" s="16"/>
      <c r="D31" s="91" t="s">
        <v>251</v>
      </c>
      <c r="E31" s="3"/>
      <c r="F31" s="19" t="s">
        <v>44</v>
      </c>
      <c r="G31" s="89" t="s">
        <v>252</v>
      </c>
      <c r="H31" s="226" t="s">
        <v>253</v>
      </c>
      <c r="I31" s="185" t="s">
        <v>111</v>
      </c>
      <c r="J31" s="183" t="s">
        <v>40</v>
      </c>
      <c r="K31" s="225" t="s">
        <v>46</v>
      </c>
      <c r="L31" s="36" t="s">
        <v>371</v>
      </c>
    </row>
    <row r="32" spans="1:12" ht="31.5" customHeight="1">
      <c r="A32" s="37" t="s">
        <v>397</v>
      </c>
      <c r="B32" s="15"/>
      <c r="C32" s="16"/>
      <c r="D32" s="88" t="s">
        <v>198</v>
      </c>
      <c r="E32" s="3"/>
      <c r="F32" s="2" t="s">
        <v>44</v>
      </c>
      <c r="G32" s="89" t="s">
        <v>199</v>
      </c>
      <c r="H32" s="198" t="s">
        <v>130</v>
      </c>
      <c r="I32" s="93" t="s">
        <v>131</v>
      </c>
      <c r="J32" s="183" t="s">
        <v>132</v>
      </c>
      <c r="K32" s="90" t="s">
        <v>200</v>
      </c>
      <c r="L32" s="36" t="s">
        <v>371</v>
      </c>
    </row>
    <row r="33" spans="1:12" ht="31.5" customHeight="1">
      <c r="A33" s="37" t="s">
        <v>398</v>
      </c>
      <c r="B33" s="15"/>
      <c r="C33" s="16"/>
      <c r="D33" s="88" t="s">
        <v>182</v>
      </c>
      <c r="E33" s="3"/>
      <c r="F33" s="2" t="s">
        <v>37</v>
      </c>
      <c r="G33" s="89" t="s">
        <v>183</v>
      </c>
      <c r="H33" s="92" t="s">
        <v>184</v>
      </c>
      <c r="I33" s="183" t="s">
        <v>185</v>
      </c>
      <c r="J33" s="183" t="s">
        <v>124</v>
      </c>
      <c r="K33" s="90" t="s">
        <v>186</v>
      </c>
      <c r="L33" s="36" t="s">
        <v>371</v>
      </c>
    </row>
    <row r="34" spans="1:12" ht="31.5" customHeight="1">
      <c r="A34" s="37" t="s">
        <v>399</v>
      </c>
      <c r="B34" s="15"/>
      <c r="C34" s="16"/>
      <c r="D34" s="88" t="s">
        <v>245</v>
      </c>
      <c r="E34" s="3"/>
      <c r="F34" s="2">
        <v>1</v>
      </c>
      <c r="G34" s="89" t="s">
        <v>246</v>
      </c>
      <c r="H34" s="92" t="s">
        <v>247</v>
      </c>
      <c r="I34" s="93" t="s">
        <v>248</v>
      </c>
      <c r="J34" s="183" t="s">
        <v>124</v>
      </c>
      <c r="K34" s="221" t="s">
        <v>186</v>
      </c>
      <c r="L34" s="36" t="s">
        <v>371</v>
      </c>
    </row>
    <row r="35" spans="1:12" ht="31.5" customHeight="1">
      <c r="A35" s="37" t="s">
        <v>400</v>
      </c>
      <c r="B35" s="15"/>
      <c r="C35" s="16"/>
      <c r="D35" s="88" t="s">
        <v>287</v>
      </c>
      <c r="E35" s="3" t="s">
        <v>288</v>
      </c>
      <c r="F35" s="2" t="s">
        <v>44</v>
      </c>
      <c r="G35" s="89" t="s">
        <v>289</v>
      </c>
      <c r="H35" s="198" t="s">
        <v>290</v>
      </c>
      <c r="I35" s="93"/>
      <c r="J35" s="183" t="s">
        <v>49</v>
      </c>
      <c r="K35" s="90" t="s">
        <v>200</v>
      </c>
      <c r="L35" s="36" t="s">
        <v>371</v>
      </c>
    </row>
    <row r="36" spans="1:12" ht="31.5" customHeight="1">
      <c r="A36" s="37" t="s">
        <v>401</v>
      </c>
      <c r="B36" s="15"/>
      <c r="C36" s="16"/>
      <c r="D36" s="91" t="s">
        <v>269</v>
      </c>
      <c r="E36" s="3"/>
      <c r="F36" s="19">
        <v>1</v>
      </c>
      <c r="G36" s="89" t="s">
        <v>270</v>
      </c>
      <c r="H36" s="226" t="s">
        <v>90</v>
      </c>
      <c r="I36" s="93" t="s">
        <v>91</v>
      </c>
      <c r="J36" s="183" t="s">
        <v>60</v>
      </c>
      <c r="K36" s="185" t="s">
        <v>271</v>
      </c>
      <c r="L36" s="36" t="s">
        <v>371</v>
      </c>
    </row>
    <row r="37" spans="1:12" ht="31.5" customHeight="1">
      <c r="A37" s="37" t="s">
        <v>402</v>
      </c>
      <c r="B37" s="15"/>
      <c r="C37" s="16"/>
      <c r="D37" s="91" t="s">
        <v>319</v>
      </c>
      <c r="E37" s="3"/>
      <c r="F37" s="209" t="s">
        <v>44</v>
      </c>
      <c r="G37" s="89" t="s">
        <v>320</v>
      </c>
      <c r="H37" s="181" t="s">
        <v>321</v>
      </c>
      <c r="I37" s="93" t="s">
        <v>322</v>
      </c>
      <c r="J37" s="93" t="s">
        <v>40</v>
      </c>
      <c r="K37" s="182" t="s">
        <v>323</v>
      </c>
      <c r="L37" s="36" t="s">
        <v>371</v>
      </c>
    </row>
    <row r="38" spans="1:12" ht="31.5" customHeight="1">
      <c r="A38" s="37" t="s">
        <v>403</v>
      </c>
      <c r="B38" s="13"/>
      <c r="C38" s="13"/>
      <c r="D38" s="215" t="s">
        <v>324</v>
      </c>
      <c r="E38" s="203" t="s">
        <v>325</v>
      </c>
      <c r="F38" s="216" t="s">
        <v>44</v>
      </c>
      <c r="G38" s="217" t="s">
        <v>326</v>
      </c>
      <c r="H38" s="292" t="s">
        <v>327</v>
      </c>
      <c r="I38" s="219" t="s">
        <v>328</v>
      </c>
      <c r="J38" s="220" t="s">
        <v>40</v>
      </c>
      <c r="K38" s="221" t="s">
        <v>302</v>
      </c>
      <c r="L38" s="36" t="s">
        <v>371</v>
      </c>
    </row>
    <row r="39" spans="1:12" ht="31.5" customHeight="1">
      <c r="A39" s="37" t="s">
        <v>404</v>
      </c>
      <c r="B39" s="15"/>
      <c r="C39" s="16"/>
      <c r="D39" s="88" t="s">
        <v>230</v>
      </c>
      <c r="E39" s="3"/>
      <c r="F39" s="2" t="s">
        <v>44</v>
      </c>
      <c r="G39" s="199" t="s">
        <v>231</v>
      </c>
      <c r="H39" s="92" t="s">
        <v>120</v>
      </c>
      <c r="I39" s="183" t="s">
        <v>232</v>
      </c>
      <c r="J39" s="183" t="s">
        <v>60</v>
      </c>
      <c r="K39" s="213" t="s">
        <v>81</v>
      </c>
      <c r="L39" s="36" t="s">
        <v>371</v>
      </c>
    </row>
    <row r="40" spans="1:12" ht="31.5" customHeight="1">
      <c r="A40" s="37" t="s">
        <v>405</v>
      </c>
      <c r="B40" s="15"/>
      <c r="C40" s="16"/>
      <c r="D40" s="222" t="s">
        <v>121</v>
      </c>
      <c r="E40" s="3" t="s">
        <v>122</v>
      </c>
      <c r="F40" s="2" t="s">
        <v>34</v>
      </c>
      <c r="G40" s="97" t="s">
        <v>249</v>
      </c>
      <c r="H40" s="98" t="s">
        <v>123</v>
      </c>
      <c r="I40" s="223" t="s">
        <v>250</v>
      </c>
      <c r="J40" s="224" t="s">
        <v>35</v>
      </c>
      <c r="K40" s="225" t="s">
        <v>36</v>
      </c>
      <c r="L40" s="36" t="s">
        <v>371</v>
      </c>
    </row>
    <row r="41" spans="1:12" ht="31.5" customHeight="1">
      <c r="A41" s="37" t="s">
        <v>406</v>
      </c>
      <c r="B41" s="15"/>
      <c r="C41" s="16"/>
      <c r="D41" s="88" t="s">
        <v>256</v>
      </c>
      <c r="E41" s="3" t="s">
        <v>257</v>
      </c>
      <c r="F41" s="2" t="s">
        <v>44</v>
      </c>
      <c r="G41" s="89" t="s">
        <v>258</v>
      </c>
      <c r="H41" s="198" t="s">
        <v>82</v>
      </c>
      <c r="I41" s="93" t="s">
        <v>259</v>
      </c>
      <c r="J41" s="183" t="s">
        <v>50</v>
      </c>
      <c r="K41" s="182" t="s">
        <v>260</v>
      </c>
      <c r="L41" s="36" t="s">
        <v>371</v>
      </c>
    </row>
    <row r="42" spans="1:12" ht="31.5" customHeight="1">
      <c r="A42" s="37" t="s">
        <v>407</v>
      </c>
      <c r="B42" s="15"/>
      <c r="C42" s="16"/>
      <c r="D42" s="88" t="s">
        <v>291</v>
      </c>
      <c r="E42" s="3" t="s">
        <v>83</v>
      </c>
      <c r="F42" s="2" t="s">
        <v>34</v>
      </c>
      <c r="G42" s="95" t="s">
        <v>292</v>
      </c>
      <c r="H42" s="198" t="s">
        <v>128</v>
      </c>
      <c r="I42" s="229" t="s">
        <v>129</v>
      </c>
      <c r="J42" s="212" t="s">
        <v>40</v>
      </c>
      <c r="K42" s="227" t="s">
        <v>51</v>
      </c>
      <c r="L42" s="36" t="s">
        <v>371</v>
      </c>
    </row>
    <row r="43" spans="1:12" ht="31.5" customHeight="1">
      <c r="A43" s="37" t="s">
        <v>408</v>
      </c>
      <c r="B43" s="15"/>
      <c r="C43" s="16"/>
      <c r="D43" s="88" t="s">
        <v>201</v>
      </c>
      <c r="E43" s="3" t="s">
        <v>202</v>
      </c>
      <c r="F43" s="2">
        <v>2</v>
      </c>
      <c r="G43" s="199" t="s">
        <v>203</v>
      </c>
      <c r="H43" s="200" t="s">
        <v>204</v>
      </c>
      <c r="I43" s="201" t="s">
        <v>60</v>
      </c>
      <c r="J43" s="201" t="s">
        <v>60</v>
      </c>
      <c r="K43" s="183" t="s">
        <v>205</v>
      </c>
      <c r="L43" s="36" t="s">
        <v>371</v>
      </c>
    </row>
    <row r="44" spans="1:12" ht="31.5" customHeight="1">
      <c r="A44" s="37" t="s">
        <v>409</v>
      </c>
      <c r="B44" s="15"/>
      <c r="C44" s="16"/>
      <c r="D44" s="91" t="s">
        <v>53</v>
      </c>
      <c r="E44" s="3" t="s">
        <v>54</v>
      </c>
      <c r="F44" s="209">
        <v>3</v>
      </c>
      <c r="G44" s="89" t="s">
        <v>206</v>
      </c>
      <c r="H44" s="96" t="s">
        <v>38</v>
      </c>
      <c r="I44" s="93" t="s">
        <v>39</v>
      </c>
      <c r="J44" s="93" t="s">
        <v>41</v>
      </c>
      <c r="K44" s="183" t="s">
        <v>36</v>
      </c>
      <c r="L44" s="36" t="s">
        <v>371</v>
      </c>
    </row>
    <row r="45" spans="1:12" ht="31.5" customHeight="1">
      <c r="A45" s="37" t="s">
        <v>410</v>
      </c>
      <c r="B45" s="15"/>
      <c r="C45" s="16"/>
      <c r="D45" s="91" t="s">
        <v>53</v>
      </c>
      <c r="E45" s="3" t="s">
        <v>54</v>
      </c>
      <c r="F45" s="19">
        <v>3</v>
      </c>
      <c r="G45" s="89" t="s">
        <v>138</v>
      </c>
      <c r="H45" s="96" t="s">
        <v>57</v>
      </c>
      <c r="I45" s="93" t="s">
        <v>41</v>
      </c>
      <c r="J45" s="93" t="s">
        <v>41</v>
      </c>
      <c r="K45" s="183" t="s">
        <v>36</v>
      </c>
      <c r="L45" s="36" t="s">
        <v>371</v>
      </c>
    </row>
    <row r="46" spans="1:12" ht="31.5" customHeight="1">
      <c r="A46" s="37" t="s">
        <v>411</v>
      </c>
      <c r="B46" s="15"/>
      <c r="C46" s="16"/>
      <c r="D46" s="88" t="s">
        <v>187</v>
      </c>
      <c r="E46" s="3" t="s">
        <v>56</v>
      </c>
      <c r="F46" s="2" t="s">
        <v>37</v>
      </c>
      <c r="G46" s="89" t="s">
        <v>138</v>
      </c>
      <c r="H46" s="290" t="s">
        <v>57</v>
      </c>
      <c r="I46" s="93" t="s">
        <v>41</v>
      </c>
      <c r="J46" s="93" t="s">
        <v>41</v>
      </c>
      <c r="K46" s="183" t="s">
        <v>36</v>
      </c>
      <c r="L46" s="36" t="s">
        <v>371</v>
      </c>
    </row>
    <row r="47" spans="1:12" ht="31.5" customHeight="1">
      <c r="A47" s="37" t="s">
        <v>412</v>
      </c>
      <c r="B47" s="15"/>
      <c r="C47" s="16"/>
      <c r="D47" s="88" t="s">
        <v>261</v>
      </c>
      <c r="E47" s="3" t="s">
        <v>262</v>
      </c>
      <c r="F47" s="34">
        <v>2</v>
      </c>
      <c r="G47" s="89" t="s">
        <v>206</v>
      </c>
      <c r="H47" s="96" t="s">
        <v>38</v>
      </c>
      <c r="I47" s="93" t="s">
        <v>39</v>
      </c>
      <c r="J47" s="183" t="s">
        <v>35</v>
      </c>
      <c r="K47" s="183" t="s">
        <v>36</v>
      </c>
      <c r="L47" s="36" t="s">
        <v>371</v>
      </c>
    </row>
    <row r="48" spans="1:12" ht="31.5" customHeight="1">
      <c r="A48" s="37" t="s">
        <v>413</v>
      </c>
      <c r="B48" s="15"/>
      <c r="C48" s="16"/>
      <c r="D48" s="91" t="s">
        <v>303</v>
      </c>
      <c r="E48" s="3" t="s">
        <v>304</v>
      </c>
      <c r="F48" s="19">
        <v>1</v>
      </c>
      <c r="G48" s="89" t="s">
        <v>305</v>
      </c>
      <c r="H48" s="181" t="s">
        <v>306</v>
      </c>
      <c r="I48" s="93"/>
      <c r="J48" s="93" t="s">
        <v>49</v>
      </c>
      <c r="K48" s="185" t="s">
        <v>36</v>
      </c>
      <c r="L48" s="36" t="s">
        <v>371</v>
      </c>
    </row>
    <row r="49" spans="1:12" ht="31.5" customHeight="1">
      <c r="A49" s="37" t="s">
        <v>414</v>
      </c>
      <c r="B49" s="15"/>
      <c r="C49" s="16"/>
      <c r="D49" s="91" t="s">
        <v>286</v>
      </c>
      <c r="E49" s="3" t="s">
        <v>112</v>
      </c>
      <c r="F49" s="209" t="s">
        <v>78</v>
      </c>
      <c r="G49" s="97" t="s">
        <v>84</v>
      </c>
      <c r="H49" s="98" t="s">
        <v>85</v>
      </c>
      <c r="I49" s="223" t="s">
        <v>86</v>
      </c>
      <c r="J49" s="224" t="s">
        <v>40</v>
      </c>
      <c r="K49" s="230" t="s">
        <v>125</v>
      </c>
      <c r="L49" s="36" t="s">
        <v>371</v>
      </c>
    </row>
    <row r="50" spans="1:12" ht="31.5" customHeight="1">
      <c r="A50" s="37" t="s">
        <v>415</v>
      </c>
      <c r="B50" s="15"/>
      <c r="C50" s="16"/>
      <c r="D50" s="88" t="s">
        <v>307</v>
      </c>
      <c r="E50" s="3" t="s">
        <v>127</v>
      </c>
      <c r="F50" s="2" t="s">
        <v>34</v>
      </c>
      <c r="G50" s="89" t="s">
        <v>308</v>
      </c>
      <c r="H50" s="198" t="s">
        <v>136</v>
      </c>
      <c r="I50" s="93" t="s">
        <v>309</v>
      </c>
      <c r="J50" s="93" t="s">
        <v>40</v>
      </c>
      <c r="K50" s="90" t="s">
        <v>216</v>
      </c>
      <c r="L50" s="36" t="s">
        <v>371</v>
      </c>
    </row>
    <row r="51" spans="1:12" ht="31.5" customHeight="1">
      <c r="A51" s="37" t="s">
        <v>416</v>
      </c>
      <c r="B51" s="15"/>
      <c r="C51" s="16"/>
      <c r="D51" s="88" t="s">
        <v>233</v>
      </c>
      <c r="E51" s="3" t="s">
        <v>234</v>
      </c>
      <c r="F51" s="2" t="s">
        <v>37</v>
      </c>
      <c r="G51" s="89" t="s">
        <v>235</v>
      </c>
      <c r="H51" s="94" t="s">
        <v>61</v>
      </c>
      <c r="I51" s="183" t="s">
        <v>55</v>
      </c>
      <c r="J51" s="183" t="s">
        <v>59</v>
      </c>
      <c r="K51" s="183" t="s">
        <v>224</v>
      </c>
      <c r="L51" s="36" t="s">
        <v>371</v>
      </c>
    </row>
    <row r="52" spans="1:12" ht="31.5" customHeight="1">
      <c r="A52" s="37" t="s">
        <v>417</v>
      </c>
      <c r="B52" s="15"/>
      <c r="C52" s="16"/>
      <c r="D52" s="88" t="s">
        <v>293</v>
      </c>
      <c r="E52" s="3"/>
      <c r="F52" s="34">
        <v>2</v>
      </c>
      <c r="G52" s="89" t="s">
        <v>294</v>
      </c>
      <c r="H52" s="198" t="s">
        <v>295</v>
      </c>
      <c r="I52" s="93" t="s">
        <v>296</v>
      </c>
      <c r="J52" s="93" t="s">
        <v>49</v>
      </c>
      <c r="K52" s="90" t="s">
        <v>349</v>
      </c>
      <c r="L52" s="36" t="s">
        <v>371</v>
      </c>
    </row>
    <row r="53" spans="1:12" ht="31.5" customHeight="1">
      <c r="A53" s="37" t="s">
        <v>418</v>
      </c>
      <c r="B53" s="15"/>
      <c r="C53" s="16"/>
      <c r="D53" s="91" t="s">
        <v>65</v>
      </c>
      <c r="E53" s="3" t="s">
        <v>126</v>
      </c>
      <c r="F53" s="19" t="s">
        <v>34</v>
      </c>
      <c r="G53" s="89" t="s">
        <v>219</v>
      </c>
      <c r="H53" s="99" t="s">
        <v>66</v>
      </c>
      <c r="I53" s="183" t="s">
        <v>67</v>
      </c>
      <c r="J53" s="183" t="s">
        <v>68</v>
      </c>
      <c r="K53" s="185" t="s">
        <v>51</v>
      </c>
      <c r="L53" s="36" t="s">
        <v>371</v>
      </c>
    </row>
    <row r="54" spans="1:12" ht="31.5" customHeight="1">
      <c r="A54" s="37" t="s">
        <v>419</v>
      </c>
      <c r="B54" s="13"/>
      <c r="C54" s="13"/>
      <c r="D54" s="91" t="s">
        <v>272</v>
      </c>
      <c r="E54" s="3" t="s">
        <v>273</v>
      </c>
      <c r="F54" s="19" t="s">
        <v>44</v>
      </c>
      <c r="G54" s="89" t="s">
        <v>274</v>
      </c>
      <c r="H54" s="181" t="s">
        <v>133</v>
      </c>
      <c r="I54" s="183" t="s">
        <v>134</v>
      </c>
      <c r="J54" s="183" t="s">
        <v>135</v>
      </c>
      <c r="K54" s="182" t="s">
        <v>275</v>
      </c>
      <c r="L54" s="36" t="s">
        <v>371</v>
      </c>
    </row>
    <row r="55" spans="1:12" ht="15">
      <c r="A55" s="20"/>
      <c r="B55" s="20"/>
      <c r="C55" s="20"/>
      <c r="D55" s="17"/>
      <c r="E55" s="17"/>
      <c r="F55" s="17"/>
      <c r="G55" s="17"/>
      <c r="H55" s="17"/>
      <c r="I55" s="21"/>
      <c r="J55" s="21"/>
      <c r="K55" s="22"/>
      <c r="L55" s="17"/>
    </row>
    <row r="56" spans="1:12" ht="15">
      <c r="A56" s="20"/>
      <c r="B56" s="20"/>
      <c r="C56" s="20"/>
      <c r="D56" s="23" t="s">
        <v>14</v>
      </c>
      <c r="E56" s="24"/>
      <c r="F56" s="23"/>
      <c r="G56" s="23"/>
      <c r="H56" s="23"/>
      <c r="I56" s="1" t="s">
        <v>334</v>
      </c>
      <c r="J56" s="25"/>
      <c r="K56" s="26"/>
      <c r="L56" s="17"/>
    </row>
    <row r="57" spans="1:12" ht="15">
      <c r="A57" s="20"/>
      <c r="B57" s="20"/>
      <c r="C57" s="20"/>
      <c r="D57" s="23"/>
      <c r="E57" s="24"/>
      <c r="F57" s="27"/>
      <c r="G57" s="23"/>
      <c r="H57" s="23"/>
      <c r="I57" s="1"/>
      <c r="J57" s="23"/>
      <c r="K57" s="26"/>
      <c r="L57" s="17"/>
    </row>
    <row r="58" spans="1:12" ht="15">
      <c r="A58" s="20"/>
      <c r="B58" s="20"/>
      <c r="C58" s="20"/>
      <c r="D58" s="23" t="s">
        <v>15</v>
      </c>
      <c r="E58" s="24"/>
      <c r="F58" s="29"/>
      <c r="G58" s="27"/>
      <c r="H58" s="27"/>
      <c r="I58" s="1" t="s">
        <v>335</v>
      </c>
      <c r="J58" s="28"/>
      <c r="K58" s="26"/>
      <c r="L58" s="17"/>
    </row>
    <row r="59" spans="1:12" ht="15">
      <c r="A59" s="20"/>
      <c r="B59" s="20"/>
      <c r="C59" s="20"/>
      <c r="D59" s="29"/>
      <c r="E59" s="30"/>
      <c r="F59" s="27"/>
      <c r="G59" s="29"/>
      <c r="H59" s="29"/>
      <c r="I59" s="31"/>
      <c r="J59" s="31"/>
      <c r="K59" s="32"/>
      <c r="L59" s="17"/>
    </row>
    <row r="60" spans="1:12" ht="15">
      <c r="A60" s="20"/>
      <c r="B60" s="20"/>
      <c r="C60" s="20"/>
      <c r="D60" s="23" t="s">
        <v>16</v>
      </c>
      <c r="E60" s="24"/>
      <c r="F60" s="17"/>
      <c r="G60" s="27"/>
      <c r="H60" s="27"/>
      <c r="I60" s="28" t="s">
        <v>17</v>
      </c>
      <c r="J60" s="23"/>
      <c r="K60" s="26"/>
      <c r="L60" s="17"/>
    </row>
  </sheetData>
  <sheetProtection/>
  <protectedRanges>
    <protectedRange sqref="K40" name="Диапазон1_3_1_1_3_11_1_1_3_1_3_1_1_1_1_4_2_1_4"/>
    <protectedRange sqref="I16" name="Диапазон1_3_1_1_3_11_1_1_3_4_2_1_2"/>
    <protectedRange sqref="K17" name="Диапазон1_3_1_1_3_11_1_1_3_1_3_1_1_1_1_1_2_1_1"/>
    <protectedRange sqref="K18" name="Диапазон1_3_1_1_3_11_1_1_3_1_3_1_1_1_1_3_2_3"/>
    <protectedRange sqref="K31" name="Диапазон1_3_1_1_3_11_1_1_3_1_3_1_1_1_1_3_2_1_1"/>
    <protectedRange sqref="J33" name="Диапазон1_3_1_1_1_1_1_9_1_1_1_1_1_1"/>
    <protectedRange sqref="K44" name="Диапазон1_3_1_1_3_11_1_1_3_1_1_2_1_3_3_1"/>
    <protectedRange sqref="K24" name="Диапазон1_3_1_1_3_11_1_1_3_1_3_1_1_1_1_3_1_3"/>
    <protectedRange sqref="K49" name="Диапазон1_3_1_1_3_6_1_1"/>
    <protectedRange sqref="K52" name="Диапазон1_3_1_1_3_11_1_1_3_1_3_1_1_1_1_5_2_1_1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60" zoomScaleNormal="50" zoomScalePageLayoutView="0" workbookViewId="0" topLeftCell="A2">
      <selection activeCell="D11" sqref="D11:K13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79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ht="18.75" customHeight="1">
      <c r="A6" s="318" t="s">
        <v>347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1:26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3" s="38" customFormat="1" ht="12.75">
      <c r="A8" s="6" t="s">
        <v>2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170" t="s">
        <v>174</v>
      </c>
      <c r="W8" s="6"/>
    </row>
    <row r="9" spans="1:26" s="47" customFormat="1" ht="19.5" customHeight="1">
      <c r="A9" s="312" t="s">
        <v>33</v>
      </c>
      <c r="B9" s="313" t="s">
        <v>4</v>
      </c>
      <c r="C9" s="310" t="s">
        <v>5</v>
      </c>
      <c r="D9" s="319" t="s">
        <v>20</v>
      </c>
      <c r="E9" s="319" t="s">
        <v>7</v>
      </c>
      <c r="F9" s="312" t="s">
        <v>8</v>
      </c>
      <c r="G9" s="319" t="s">
        <v>21</v>
      </c>
      <c r="H9" s="319" t="s">
        <v>7</v>
      </c>
      <c r="I9" s="319" t="s">
        <v>10</v>
      </c>
      <c r="J9" s="46"/>
      <c r="K9" s="319" t="s">
        <v>12</v>
      </c>
      <c r="L9" s="307" t="s">
        <v>22</v>
      </c>
      <c r="M9" s="307"/>
      <c r="N9" s="307"/>
      <c r="O9" s="307" t="s">
        <v>23</v>
      </c>
      <c r="P9" s="307"/>
      <c r="Q9" s="307"/>
      <c r="R9" s="307" t="s">
        <v>24</v>
      </c>
      <c r="S9" s="307"/>
      <c r="T9" s="307"/>
      <c r="U9" s="308" t="s">
        <v>25</v>
      </c>
      <c r="V9" s="310" t="s">
        <v>26</v>
      </c>
      <c r="W9" s="312" t="s">
        <v>27</v>
      </c>
      <c r="X9" s="313" t="s">
        <v>28</v>
      </c>
      <c r="Y9" s="306" t="s">
        <v>29</v>
      </c>
      <c r="Z9" s="306" t="s">
        <v>30</v>
      </c>
    </row>
    <row r="10" spans="1:26" s="47" customFormat="1" ht="39.75" customHeight="1">
      <c r="A10" s="312"/>
      <c r="B10" s="313"/>
      <c r="C10" s="311"/>
      <c r="D10" s="319"/>
      <c r="E10" s="319"/>
      <c r="F10" s="312"/>
      <c r="G10" s="319"/>
      <c r="H10" s="319"/>
      <c r="I10" s="319"/>
      <c r="J10" s="46"/>
      <c r="K10" s="319"/>
      <c r="L10" s="48" t="s">
        <v>31</v>
      </c>
      <c r="M10" s="49" t="s">
        <v>32</v>
      </c>
      <c r="N10" s="50" t="s">
        <v>33</v>
      </c>
      <c r="O10" s="48" t="s">
        <v>31</v>
      </c>
      <c r="P10" s="49" t="s">
        <v>32</v>
      </c>
      <c r="Q10" s="50" t="s">
        <v>33</v>
      </c>
      <c r="R10" s="48" t="s">
        <v>31</v>
      </c>
      <c r="S10" s="49" t="s">
        <v>32</v>
      </c>
      <c r="T10" s="50" t="s">
        <v>33</v>
      </c>
      <c r="U10" s="309"/>
      <c r="V10" s="311"/>
      <c r="W10" s="312"/>
      <c r="X10" s="313"/>
      <c r="Y10" s="306"/>
      <c r="Z10" s="306"/>
    </row>
    <row r="11" spans="1:26" s="39" customFormat="1" ht="45.75" customHeight="1">
      <c r="A11" s="51">
        <f>RANK(Y11,Y$11:Y$13,0)</f>
        <v>1</v>
      </c>
      <c r="B11" s="52"/>
      <c r="C11" s="87"/>
      <c r="D11" s="91" t="s">
        <v>238</v>
      </c>
      <c r="E11" s="3" t="s">
        <v>239</v>
      </c>
      <c r="F11" s="214" t="s">
        <v>44</v>
      </c>
      <c r="G11" s="89" t="s">
        <v>240</v>
      </c>
      <c r="H11" s="96" t="s">
        <v>241</v>
      </c>
      <c r="I11" s="183" t="s">
        <v>242</v>
      </c>
      <c r="J11" s="93" t="s">
        <v>243</v>
      </c>
      <c r="K11" s="184" t="s">
        <v>244</v>
      </c>
      <c r="L11" s="53">
        <v>240.5</v>
      </c>
      <c r="M11" s="54">
        <f>L11/3.8</f>
        <v>63.28947368421053</v>
      </c>
      <c r="N11" s="55">
        <f>RANK(M11,M$11:M$13,0)</f>
        <v>1</v>
      </c>
      <c r="O11" s="53">
        <v>233.5</v>
      </c>
      <c r="P11" s="54">
        <f>O11/3.8</f>
        <v>61.44736842105264</v>
      </c>
      <c r="Q11" s="55">
        <f>RANK(P11,P$11:P$13,0)</f>
        <v>1</v>
      </c>
      <c r="R11" s="53">
        <v>242.5</v>
      </c>
      <c r="S11" s="54">
        <f>R11/3.8</f>
        <v>63.81578947368421</v>
      </c>
      <c r="T11" s="55">
        <f>RANK(S11,S$11:S$13,0)</f>
        <v>1</v>
      </c>
      <c r="U11" s="55"/>
      <c r="V11" s="55"/>
      <c r="W11" s="53">
        <f>L11+O11+R11</f>
        <v>716.5</v>
      </c>
      <c r="X11" s="56"/>
      <c r="Y11" s="86">
        <f>ROUND(SUM(M11,P11,S11)/3,3)-IF($U11=1,2,IF($U11=2,3,0))</f>
        <v>62.851</v>
      </c>
      <c r="Z11" s="57">
        <v>2</v>
      </c>
    </row>
    <row r="12" spans="1:26" s="39" customFormat="1" ht="45.75" customHeight="1">
      <c r="A12" s="51">
        <f>RANK(Y12,Y$11:Y$13,0)</f>
        <v>2</v>
      </c>
      <c r="B12" s="52"/>
      <c r="C12" s="87"/>
      <c r="D12" s="215" t="s">
        <v>245</v>
      </c>
      <c r="E12" s="203"/>
      <c r="F12" s="216">
        <v>1</v>
      </c>
      <c r="G12" s="217" t="s">
        <v>246</v>
      </c>
      <c r="H12" s="218" t="s">
        <v>247</v>
      </c>
      <c r="I12" s="219" t="s">
        <v>248</v>
      </c>
      <c r="J12" s="220" t="s">
        <v>124</v>
      </c>
      <c r="K12" s="221" t="s">
        <v>186</v>
      </c>
      <c r="L12" s="53">
        <v>236.5</v>
      </c>
      <c r="M12" s="54">
        <f>L12/3.8</f>
        <v>62.23684210526316</v>
      </c>
      <c r="N12" s="55">
        <f>RANK(M12,M$11:M$13,0)</f>
        <v>2</v>
      </c>
      <c r="O12" s="53">
        <v>229.5</v>
      </c>
      <c r="P12" s="54">
        <f>O12/3.8</f>
        <v>60.39473684210527</v>
      </c>
      <c r="Q12" s="55">
        <f>RANK(P12,P$11:P$13,0)</f>
        <v>2</v>
      </c>
      <c r="R12" s="53">
        <v>235.5</v>
      </c>
      <c r="S12" s="54">
        <f>R12/3.8</f>
        <v>61.97368421052632</v>
      </c>
      <c r="T12" s="55">
        <f>RANK(S12,S$11:S$13,0)</f>
        <v>2</v>
      </c>
      <c r="U12" s="55"/>
      <c r="V12" s="55"/>
      <c r="W12" s="53">
        <f>L12+O12+R12</f>
        <v>701.5</v>
      </c>
      <c r="X12" s="56"/>
      <c r="Y12" s="86">
        <f>ROUND(SUM(M12,P12,S12)/3,3)-IF($U12=1,2,IF($U12=2,3,0))</f>
        <v>61.535</v>
      </c>
      <c r="Z12" s="57">
        <v>3</v>
      </c>
    </row>
    <row r="13" spans="1:26" s="39" customFormat="1" ht="45.75" customHeight="1">
      <c r="A13" s="51"/>
      <c r="B13" s="52"/>
      <c r="C13" s="87"/>
      <c r="D13" s="222" t="s">
        <v>121</v>
      </c>
      <c r="E13" s="3" t="s">
        <v>122</v>
      </c>
      <c r="F13" s="2" t="s">
        <v>34</v>
      </c>
      <c r="G13" s="97" t="s">
        <v>249</v>
      </c>
      <c r="H13" s="98" t="s">
        <v>123</v>
      </c>
      <c r="I13" s="223" t="s">
        <v>250</v>
      </c>
      <c r="J13" s="224" t="s">
        <v>35</v>
      </c>
      <c r="K13" s="225" t="s">
        <v>36</v>
      </c>
      <c r="L13" s="179" t="s">
        <v>348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/>
    </row>
    <row r="14" spans="1:26" s="39" customFormat="1" ht="33" customHeight="1">
      <c r="A14" s="100"/>
      <c r="B14" s="59"/>
      <c r="C14" s="101"/>
      <c r="D14" s="102"/>
      <c r="E14" s="62"/>
      <c r="F14" s="103"/>
      <c r="G14" s="104"/>
      <c r="H14" s="133"/>
      <c r="I14" s="134"/>
      <c r="J14" s="134"/>
      <c r="K14" s="134"/>
      <c r="L14" s="107"/>
      <c r="M14" s="108"/>
      <c r="N14" s="109"/>
      <c r="O14" s="107"/>
      <c r="P14" s="108"/>
      <c r="Q14" s="109"/>
      <c r="R14" s="107"/>
      <c r="S14" s="108"/>
      <c r="T14" s="109"/>
      <c r="U14" s="109"/>
      <c r="V14" s="109"/>
      <c r="W14" s="107"/>
      <c r="X14" s="110"/>
      <c r="Y14" s="69"/>
      <c r="Z14" s="111"/>
    </row>
    <row r="15" spans="1:25" ht="30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334</v>
      </c>
      <c r="J15" s="1"/>
      <c r="K15" s="72"/>
      <c r="L15" s="73"/>
      <c r="M15" s="72"/>
      <c r="N15" s="1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:25" ht="30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335</v>
      </c>
      <c r="J16" s="1"/>
      <c r="K16" s="72"/>
      <c r="L16" s="73"/>
      <c r="M16" s="76"/>
      <c r="O16" s="74"/>
      <c r="P16" s="75"/>
      <c r="Q16" s="1"/>
      <c r="R16" s="74"/>
      <c r="S16" s="75"/>
      <c r="T16" s="1"/>
      <c r="U16" s="1"/>
      <c r="V16" s="1"/>
      <c r="W16" s="1"/>
      <c r="X16" s="1"/>
      <c r="Y16" s="75"/>
    </row>
    <row r="17" spans="11:13" ht="12.75">
      <c r="K17" s="72"/>
      <c r="L17" s="73"/>
      <c r="M17" s="72"/>
    </row>
    <row r="18" spans="11:13" ht="12.75">
      <c r="K18" s="72"/>
      <c r="L18" s="73"/>
      <c r="M18" s="72"/>
    </row>
  </sheetData>
  <sheetProtection/>
  <mergeCells count="25">
    <mergeCell ref="L9:N9"/>
    <mergeCell ref="E9:E10"/>
    <mergeCell ref="L13:Z13"/>
    <mergeCell ref="Z9:Z10"/>
    <mergeCell ref="R9:T9"/>
    <mergeCell ref="U9:U10"/>
    <mergeCell ref="V9:V10"/>
    <mergeCell ref="W9:W10"/>
    <mergeCell ref="X9:X10"/>
    <mergeCell ref="Y9:Y10"/>
    <mergeCell ref="O9:Q9"/>
    <mergeCell ref="A6:Z6"/>
    <mergeCell ref="F9:F10"/>
    <mergeCell ref="G9:G10"/>
    <mergeCell ref="H9:H10"/>
    <mergeCell ref="I9:I10"/>
    <mergeCell ref="K9:K10"/>
    <mergeCell ref="A9:A10"/>
    <mergeCell ref="B9:B10"/>
    <mergeCell ref="C9:C10"/>
    <mergeCell ref="D9:D10"/>
    <mergeCell ref="A2:Z2"/>
    <mergeCell ref="A3:Z3"/>
    <mergeCell ref="A4:Z4"/>
    <mergeCell ref="A5:Z5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60" zoomScaleNormal="50" zoomScalePageLayoutView="0" workbookViewId="0" topLeftCell="A2">
      <selection activeCell="D11" sqref="D11:K12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118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ht="18.75" customHeight="1">
      <c r="A6" s="318" t="s">
        <v>347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1:26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3" s="38" customFormat="1" ht="12.75">
      <c r="A8" s="6" t="s">
        <v>2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170" t="s">
        <v>174</v>
      </c>
      <c r="W8" s="6"/>
    </row>
    <row r="9" spans="1:26" s="47" customFormat="1" ht="19.5" customHeight="1">
      <c r="A9" s="312" t="s">
        <v>33</v>
      </c>
      <c r="B9" s="313" t="s">
        <v>4</v>
      </c>
      <c r="C9" s="310" t="s">
        <v>5</v>
      </c>
      <c r="D9" s="319" t="s">
        <v>20</v>
      </c>
      <c r="E9" s="319" t="s">
        <v>7</v>
      </c>
      <c r="F9" s="312" t="s">
        <v>8</v>
      </c>
      <c r="G9" s="319" t="s">
        <v>21</v>
      </c>
      <c r="H9" s="319" t="s">
        <v>7</v>
      </c>
      <c r="I9" s="319" t="s">
        <v>10</v>
      </c>
      <c r="J9" s="46"/>
      <c r="K9" s="319" t="s">
        <v>12</v>
      </c>
      <c r="L9" s="307" t="s">
        <v>22</v>
      </c>
      <c r="M9" s="307"/>
      <c r="N9" s="307"/>
      <c r="O9" s="307" t="s">
        <v>23</v>
      </c>
      <c r="P9" s="307"/>
      <c r="Q9" s="307"/>
      <c r="R9" s="307" t="s">
        <v>24</v>
      </c>
      <c r="S9" s="307"/>
      <c r="T9" s="307"/>
      <c r="U9" s="308" t="s">
        <v>25</v>
      </c>
      <c r="V9" s="310" t="s">
        <v>26</v>
      </c>
      <c r="W9" s="312" t="s">
        <v>27</v>
      </c>
      <c r="X9" s="313" t="s">
        <v>28</v>
      </c>
      <c r="Y9" s="306" t="s">
        <v>29</v>
      </c>
      <c r="Z9" s="306" t="s">
        <v>30</v>
      </c>
    </row>
    <row r="10" spans="1:26" s="47" customFormat="1" ht="42" customHeight="1">
      <c r="A10" s="312"/>
      <c r="B10" s="313"/>
      <c r="C10" s="311"/>
      <c r="D10" s="319"/>
      <c r="E10" s="319"/>
      <c r="F10" s="312"/>
      <c r="G10" s="319"/>
      <c r="H10" s="319"/>
      <c r="I10" s="319"/>
      <c r="J10" s="46"/>
      <c r="K10" s="319"/>
      <c r="L10" s="48" t="s">
        <v>31</v>
      </c>
      <c r="M10" s="49" t="s">
        <v>32</v>
      </c>
      <c r="N10" s="50" t="s">
        <v>33</v>
      </c>
      <c r="O10" s="48" t="s">
        <v>31</v>
      </c>
      <c r="P10" s="49" t="s">
        <v>32</v>
      </c>
      <c r="Q10" s="50" t="s">
        <v>33</v>
      </c>
      <c r="R10" s="48" t="s">
        <v>31</v>
      </c>
      <c r="S10" s="49" t="s">
        <v>32</v>
      </c>
      <c r="T10" s="50" t="s">
        <v>33</v>
      </c>
      <c r="U10" s="309"/>
      <c r="V10" s="311"/>
      <c r="W10" s="312"/>
      <c r="X10" s="313"/>
      <c r="Y10" s="306"/>
      <c r="Z10" s="306"/>
    </row>
    <row r="11" spans="1:26" s="39" customFormat="1" ht="42" customHeight="1">
      <c r="A11" s="51">
        <f>RANK(Y11,Y$11:Y$12,0)</f>
        <v>1</v>
      </c>
      <c r="B11" s="52"/>
      <c r="C11" s="113" t="s">
        <v>104</v>
      </c>
      <c r="D11" s="91" t="s">
        <v>251</v>
      </c>
      <c r="E11" s="3"/>
      <c r="F11" s="19" t="s">
        <v>44</v>
      </c>
      <c r="G11" s="89" t="s">
        <v>252</v>
      </c>
      <c r="H11" s="226" t="s">
        <v>253</v>
      </c>
      <c r="I11" s="185" t="s">
        <v>111</v>
      </c>
      <c r="J11" s="183" t="s">
        <v>40</v>
      </c>
      <c r="K11" s="225" t="s">
        <v>46</v>
      </c>
      <c r="L11" s="53">
        <v>244.5</v>
      </c>
      <c r="M11" s="54">
        <f>L11/3.8</f>
        <v>64.3421052631579</v>
      </c>
      <c r="N11" s="55">
        <f>RANK(M11,M$11:M$12,0)</f>
        <v>1</v>
      </c>
      <c r="O11" s="53">
        <v>242</v>
      </c>
      <c r="P11" s="54">
        <f>O11/3.8</f>
        <v>63.684210526315795</v>
      </c>
      <c r="Q11" s="55">
        <f>RANK(P11,P$11:P$12,0)</f>
        <v>1</v>
      </c>
      <c r="R11" s="53">
        <v>251.5</v>
      </c>
      <c r="S11" s="54">
        <f>R11/3.8</f>
        <v>66.1842105263158</v>
      </c>
      <c r="T11" s="55">
        <f>RANK(S11,S$11:S$12,0)</f>
        <v>1</v>
      </c>
      <c r="U11" s="55"/>
      <c r="V11" s="55"/>
      <c r="W11" s="53">
        <f>L11+O11+R11</f>
        <v>738</v>
      </c>
      <c r="X11" s="56"/>
      <c r="Y11" s="86">
        <f>ROUND(SUM(M11,P11,S11)/3,3)-IF($U11=1,2,IF($U11=2,1.5,0))</f>
        <v>64.737</v>
      </c>
      <c r="Z11" s="57" t="s">
        <v>341</v>
      </c>
    </row>
    <row r="12" spans="1:26" s="39" customFormat="1" ht="42" customHeight="1">
      <c r="A12" s="51"/>
      <c r="B12" s="52"/>
      <c r="C12" s="113" t="s">
        <v>104</v>
      </c>
      <c r="D12" s="222" t="s">
        <v>121</v>
      </c>
      <c r="E12" s="3" t="s">
        <v>122</v>
      </c>
      <c r="F12" s="2" t="s">
        <v>34</v>
      </c>
      <c r="G12" s="97" t="s">
        <v>249</v>
      </c>
      <c r="H12" s="98" t="s">
        <v>123</v>
      </c>
      <c r="I12" s="223" t="s">
        <v>250</v>
      </c>
      <c r="J12" s="224" t="s">
        <v>35</v>
      </c>
      <c r="K12" s="225" t="s">
        <v>36</v>
      </c>
      <c r="L12" s="179" t="s">
        <v>348</v>
      </c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s="39" customFormat="1" ht="33" customHeight="1">
      <c r="A13" s="100"/>
      <c r="B13" s="59"/>
      <c r="C13" s="122"/>
      <c r="D13" s="61"/>
      <c r="E13" s="62"/>
      <c r="F13" s="63"/>
      <c r="G13" s="124"/>
      <c r="H13" s="125"/>
      <c r="I13" s="105"/>
      <c r="J13" s="105"/>
      <c r="K13" s="106"/>
      <c r="L13" s="107"/>
      <c r="M13" s="108"/>
      <c r="N13" s="109"/>
      <c r="O13" s="107"/>
      <c r="P13" s="108"/>
      <c r="Q13" s="109"/>
      <c r="R13" s="107"/>
      <c r="S13" s="108"/>
      <c r="T13" s="109"/>
      <c r="U13" s="109"/>
      <c r="V13" s="109"/>
      <c r="W13" s="107"/>
      <c r="X13" s="110"/>
      <c r="Y13" s="69"/>
      <c r="Z13" s="111"/>
    </row>
    <row r="14" spans="1:25" ht="30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334</v>
      </c>
      <c r="J14" s="1"/>
      <c r="K14" s="72"/>
      <c r="L14" s="73"/>
      <c r="M14" s="72"/>
      <c r="N14" s="1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:25" ht="30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335</v>
      </c>
      <c r="J15" s="1"/>
      <c r="K15" s="72"/>
      <c r="L15" s="73"/>
      <c r="M15" s="76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1:13" ht="12.75">
      <c r="K16" s="72"/>
      <c r="L16" s="73"/>
      <c r="M16" s="72"/>
    </row>
    <row r="17" spans="11:13" ht="12.75">
      <c r="K17" s="72"/>
      <c r="L17" s="73"/>
      <c r="M17" s="72"/>
    </row>
  </sheetData>
  <sheetProtection/>
  <mergeCells count="25">
    <mergeCell ref="L9:N9"/>
    <mergeCell ref="A6:Z6"/>
    <mergeCell ref="L12:Z12"/>
    <mergeCell ref="Y9:Y10"/>
    <mergeCell ref="Z9:Z10"/>
    <mergeCell ref="O9:Q9"/>
    <mergeCell ref="R9:T9"/>
    <mergeCell ref="U9:U10"/>
    <mergeCell ref="V9:V10"/>
    <mergeCell ref="W9:W10"/>
    <mergeCell ref="X9:X10"/>
    <mergeCell ref="A2:Z2"/>
    <mergeCell ref="A3:Z3"/>
    <mergeCell ref="A4:Z4"/>
    <mergeCell ref="A5:Z5"/>
    <mergeCell ref="K9:K10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60" zoomScaleNormal="50" zoomScalePageLayoutView="0" workbookViewId="0" topLeftCell="A2">
      <selection activeCell="D11" sqref="D11:K13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80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ht="18.75" customHeight="1">
      <c r="A6" s="318" t="s">
        <v>347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1:26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3" s="38" customFormat="1" ht="12.75">
      <c r="A8" s="6" t="s">
        <v>2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170" t="s">
        <v>174</v>
      </c>
      <c r="W8" s="6"/>
    </row>
    <row r="9" spans="1:26" s="47" customFormat="1" ht="19.5" customHeight="1">
      <c r="A9" s="312" t="s">
        <v>33</v>
      </c>
      <c r="B9" s="313" t="s">
        <v>4</v>
      </c>
      <c r="C9" s="310" t="s">
        <v>5</v>
      </c>
      <c r="D9" s="319" t="s">
        <v>20</v>
      </c>
      <c r="E9" s="319" t="s">
        <v>7</v>
      </c>
      <c r="F9" s="312" t="s">
        <v>8</v>
      </c>
      <c r="G9" s="319" t="s">
        <v>21</v>
      </c>
      <c r="H9" s="319" t="s">
        <v>7</v>
      </c>
      <c r="I9" s="319" t="s">
        <v>10</v>
      </c>
      <c r="J9" s="46"/>
      <c r="K9" s="319" t="s">
        <v>12</v>
      </c>
      <c r="L9" s="307" t="s">
        <v>22</v>
      </c>
      <c r="M9" s="307"/>
      <c r="N9" s="307"/>
      <c r="O9" s="307" t="s">
        <v>23</v>
      </c>
      <c r="P9" s="307"/>
      <c r="Q9" s="307"/>
      <c r="R9" s="307" t="s">
        <v>24</v>
      </c>
      <c r="S9" s="307"/>
      <c r="T9" s="307"/>
      <c r="U9" s="308" t="s">
        <v>25</v>
      </c>
      <c r="V9" s="310" t="s">
        <v>26</v>
      </c>
      <c r="W9" s="312" t="s">
        <v>27</v>
      </c>
      <c r="X9" s="313" t="s">
        <v>28</v>
      </c>
      <c r="Y9" s="306" t="s">
        <v>29</v>
      </c>
      <c r="Z9" s="306" t="s">
        <v>30</v>
      </c>
    </row>
    <row r="10" spans="1:26" s="47" customFormat="1" ht="39.75" customHeight="1">
      <c r="A10" s="312"/>
      <c r="B10" s="313"/>
      <c r="C10" s="311"/>
      <c r="D10" s="319"/>
      <c r="E10" s="319"/>
      <c r="F10" s="312"/>
      <c r="G10" s="319"/>
      <c r="H10" s="319"/>
      <c r="I10" s="319"/>
      <c r="J10" s="46"/>
      <c r="K10" s="319"/>
      <c r="L10" s="48" t="s">
        <v>31</v>
      </c>
      <c r="M10" s="49" t="s">
        <v>32</v>
      </c>
      <c r="N10" s="50" t="s">
        <v>33</v>
      </c>
      <c r="O10" s="48" t="s">
        <v>31</v>
      </c>
      <c r="P10" s="49" t="s">
        <v>32</v>
      </c>
      <c r="Q10" s="50" t="s">
        <v>33</v>
      </c>
      <c r="R10" s="48" t="s">
        <v>31</v>
      </c>
      <c r="S10" s="49" t="s">
        <v>32</v>
      </c>
      <c r="T10" s="50" t="s">
        <v>33</v>
      </c>
      <c r="U10" s="309"/>
      <c r="V10" s="311"/>
      <c r="W10" s="312"/>
      <c r="X10" s="313"/>
      <c r="Y10" s="306"/>
      <c r="Z10" s="306"/>
    </row>
    <row r="11" spans="1:26" s="39" customFormat="1" ht="43.5" customHeight="1">
      <c r="A11" s="51">
        <f>RANK(Y11,Y$11:Y$13,0)</f>
        <v>1</v>
      </c>
      <c r="B11" s="52"/>
      <c r="C11" s="87"/>
      <c r="D11" s="88" t="s">
        <v>256</v>
      </c>
      <c r="E11" s="3" t="s">
        <v>257</v>
      </c>
      <c r="F11" s="2" t="s">
        <v>44</v>
      </c>
      <c r="G11" s="89" t="s">
        <v>258</v>
      </c>
      <c r="H11" s="198" t="s">
        <v>82</v>
      </c>
      <c r="I11" s="93" t="s">
        <v>259</v>
      </c>
      <c r="J11" s="183" t="s">
        <v>50</v>
      </c>
      <c r="K11" s="182" t="s">
        <v>260</v>
      </c>
      <c r="L11" s="53">
        <v>200.5</v>
      </c>
      <c r="M11" s="54">
        <f>L11/3.1</f>
        <v>64.6774193548387</v>
      </c>
      <c r="N11" s="55">
        <f>RANK(M11,M$11:M$13,0)</f>
        <v>1</v>
      </c>
      <c r="O11" s="53">
        <v>200</v>
      </c>
      <c r="P11" s="54">
        <f>O11/3.1</f>
        <v>64.51612903225806</v>
      </c>
      <c r="Q11" s="55">
        <f>RANK(P11,P$11:P$13,0)</f>
        <v>1</v>
      </c>
      <c r="R11" s="53">
        <v>202</v>
      </c>
      <c r="S11" s="54">
        <f>R11/3.1</f>
        <v>65.16129032258064</v>
      </c>
      <c r="T11" s="55">
        <f>RANK(S11,S$11:S$13,0)</f>
        <v>1</v>
      </c>
      <c r="U11" s="55"/>
      <c r="V11" s="55"/>
      <c r="W11" s="53">
        <f>L11+O11+R11</f>
        <v>602.5</v>
      </c>
      <c r="X11" s="56"/>
      <c r="Y11" s="86">
        <f>ROUND(SUM(M11,P11,S11)/3,3)-IF($U11=1,2,IF($U11=2,3,0))</f>
        <v>64.785</v>
      </c>
      <c r="Z11" s="57" t="s">
        <v>116</v>
      </c>
    </row>
    <row r="12" spans="1:26" s="39" customFormat="1" ht="43.5" customHeight="1">
      <c r="A12" s="51">
        <f>RANK(Y12,Y$11:Y$13,0)</f>
        <v>2</v>
      </c>
      <c r="B12" s="52"/>
      <c r="C12" s="87"/>
      <c r="D12" s="88" t="s">
        <v>261</v>
      </c>
      <c r="E12" s="3" t="s">
        <v>262</v>
      </c>
      <c r="F12" s="2">
        <v>2</v>
      </c>
      <c r="G12" s="89" t="s">
        <v>206</v>
      </c>
      <c r="H12" s="96" t="s">
        <v>38</v>
      </c>
      <c r="I12" s="93" t="s">
        <v>39</v>
      </c>
      <c r="J12" s="183" t="s">
        <v>35</v>
      </c>
      <c r="K12" s="183" t="s">
        <v>36</v>
      </c>
      <c r="L12" s="53">
        <v>198</v>
      </c>
      <c r="M12" s="54">
        <f>L12/3.1</f>
        <v>63.87096774193548</v>
      </c>
      <c r="N12" s="55">
        <f>RANK(M12,M$11:M$13,0)</f>
        <v>2</v>
      </c>
      <c r="O12" s="53">
        <v>193</v>
      </c>
      <c r="P12" s="54">
        <f>O12/3.1</f>
        <v>62.25806451612903</v>
      </c>
      <c r="Q12" s="55">
        <f>RANK(P12,P$11:P$13,0)</f>
        <v>2</v>
      </c>
      <c r="R12" s="53">
        <v>191.5</v>
      </c>
      <c r="S12" s="54">
        <f>R12/3.1</f>
        <v>61.774193548387096</v>
      </c>
      <c r="T12" s="55">
        <f>RANK(S12,S$11:S$13,0)</f>
        <v>3</v>
      </c>
      <c r="U12" s="55"/>
      <c r="V12" s="55"/>
      <c r="W12" s="53">
        <f>L12+O12+R12</f>
        <v>582.5</v>
      </c>
      <c r="X12" s="56"/>
      <c r="Y12" s="86">
        <f>ROUND(SUM(M12,P12,S12)/3,3)-IF($U12=1,2,IF($U12=2,3,0))</f>
        <v>62.634</v>
      </c>
      <c r="Z12" s="57" t="s">
        <v>116</v>
      </c>
    </row>
    <row r="13" spans="1:26" s="39" customFormat="1" ht="43.5" customHeight="1">
      <c r="A13" s="51">
        <f>RANK(Y13,Y$11:Y$13,0)</f>
        <v>3</v>
      </c>
      <c r="B13" s="52"/>
      <c r="C13" s="87"/>
      <c r="D13" s="91" t="s">
        <v>254</v>
      </c>
      <c r="E13" s="3"/>
      <c r="F13" s="241" t="s">
        <v>44</v>
      </c>
      <c r="G13" s="199" t="s">
        <v>255</v>
      </c>
      <c r="H13" s="226" t="s">
        <v>87</v>
      </c>
      <c r="I13" s="227" t="s">
        <v>88</v>
      </c>
      <c r="J13" s="183" t="s">
        <v>69</v>
      </c>
      <c r="K13" s="185" t="s">
        <v>46</v>
      </c>
      <c r="L13" s="53">
        <v>191.5</v>
      </c>
      <c r="M13" s="54">
        <f>L13/3.1</f>
        <v>61.774193548387096</v>
      </c>
      <c r="N13" s="55">
        <f>RANK(M13,M$11:M$13,0)</f>
        <v>3</v>
      </c>
      <c r="O13" s="53">
        <v>189</v>
      </c>
      <c r="P13" s="54">
        <f>O13/3.1</f>
        <v>60.96774193548387</v>
      </c>
      <c r="Q13" s="55">
        <f>RANK(P13,P$11:P$13,0)</f>
        <v>3</v>
      </c>
      <c r="R13" s="53">
        <v>197</v>
      </c>
      <c r="S13" s="54">
        <f>R13/3.1</f>
        <v>63.54838709677419</v>
      </c>
      <c r="T13" s="55">
        <f>RANK(S13,S$11:S$13,0)</f>
        <v>2</v>
      </c>
      <c r="U13" s="55"/>
      <c r="V13" s="55"/>
      <c r="W13" s="53">
        <f>L13+O13+R13</f>
        <v>577.5</v>
      </c>
      <c r="X13" s="56"/>
      <c r="Y13" s="86">
        <f>ROUND(SUM(M13,P13,S13)/3,3)-IF($U13=1,2,IF($U13=2,3,0))</f>
        <v>62.097</v>
      </c>
      <c r="Z13" s="57" t="s">
        <v>116</v>
      </c>
    </row>
    <row r="14" spans="1:26" s="39" customFormat="1" ht="33" customHeight="1">
      <c r="A14" s="100"/>
      <c r="B14" s="59"/>
      <c r="C14" s="101"/>
      <c r="D14" s="61"/>
      <c r="E14" s="62"/>
      <c r="F14" s="63"/>
      <c r="G14" s="138"/>
      <c r="H14" s="133"/>
      <c r="I14" s="134"/>
      <c r="J14" s="134"/>
      <c r="K14" s="134"/>
      <c r="L14" s="107"/>
      <c r="M14" s="108"/>
      <c r="N14" s="109"/>
      <c r="O14" s="107"/>
      <c r="P14" s="108"/>
      <c r="Q14" s="109"/>
      <c r="R14" s="107"/>
      <c r="S14" s="108"/>
      <c r="T14" s="109"/>
      <c r="U14" s="109"/>
      <c r="V14" s="109"/>
      <c r="W14" s="107"/>
      <c r="X14" s="110"/>
      <c r="Y14" s="69"/>
      <c r="Z14" s="111"/>
    </row>
    <row r="15" spans="1:25" ht="30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334</v>
      </c>
      <c r="J15" s="1"/>
      <c r="K15" s="72"/>
      <c r="L15" s="73"/>
      <c r="M15" s="72"/>
      <c r="N15" s="1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:25" ht="30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335</v>
      </c>
      <c r="J16" s="1"/>
      <c r="K16" s="72"/>
      <c r="L16" s="73"/>
      <c r="M16" s="76"/>
      <c r="O16" s="74"/>
      <c r="P16" s="75"/>
      <c r="Q16" s="1"/>
      <c r="R16" s="74"/>
      <c r="S16" s="75"/>
      <c r="T16" s="1"/>
      <c r="U16" s="1"/>
      <c r="V16" s="1"/>
      <c r="W16" s="1"/>
      <c r="X16" s="1"/>
      <c r="Y16" s="75"/>
    </row>
    <row r="17" spans="11:13" ht="12.75">
      <c r="K17" s="72"/>
      <c r="L17" s="73"/>
      <c r="M17" s="72"/>
    </row>
    <row r="18" spans="11:13" ht="12.75">
      <c r="K18" s="72"/>
      <c r="L18" s="73"/>
      <c r="M18" s="72"/>
    </row>
  </sheetData>
  <sheetProtection/>
  <mergeCells count="24">
    <mergeCell ref="I9:I10"/>
    <mergeCell ref="K9:K10"/>
    <mergeCell ref="Y9:Y10"/>
    <mergeCell ref="Z9:Z10"/>
    <mergeCell ref="O9:Q9"/>
    <mergeCell ref="R9:T9"/>
    <mergeCell ref="U9:U10"/>
    <mergeCell ref="V9:V10"/>
    <mergeCell ref="W9:W10"/>
    <mergeCell ref="X9:X10"/>
    <mergeCell ref="E9:E10"/>
    <mergeCell ref="F9:F10"/>
    <mergeCell ref="G9:G10"/>
    <mergeCell ref="H9:H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60" zoomScaleNormal="50" zoomScalePageLayoutView="0" workbookViewId="0" topLeftCell="A3">
      <selection activeCell="D12" sqref="D12:K15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281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14" t="s">
        <v>139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140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350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40.5" customHeight="1">
      <c r="A12" s="51">
        <f>RANK(Y12,Y$12:Y$15,0)</f>
        <v>1</v>
      </c>
      <c r="B12" s="52"/>
      <c r="C12" s="87" t="s">
        <v>43</v>
      </c>
      <c r="D12" s="88" t="s">
        <v>263</v>
      </c>
      <c r="E12" s="3" t="s">
        <v>264</v>
      </c>
      <c r="F12" s="4">
        <v>2</v>
      </c>
      <c r="G12" s="89" t="s">
        <v>265</v>
      </c>
      <c r="H12" s="92" t="s">
        <v>266</v>
      </c>
      <c r="I12" s="183" t="s">
        <v>267</v>
      </c>
      <c r="J12" s="183" t="s">
        <v>49</v>
      </c>
      <c r="K12" s="90" t="s">
        <v>268</v>
      </c>
      <c r="L12" s="53">
        <v>239.5</v>
      </c>
      <c r="M12" s="54">
        <f>L12/3.7</f>
        <v>64.72972972972973</v>
      </c>
      <c r="N12" s="55">
        <f>RANK(M12,M$12:M$15,0)</f>
        <v>1</v>
      </c>
      <c r="O12" s="53">
        <v>238</v>
      </c>
      <c r="P12" s="54">
        <f>O12/3.7</f>
        <v>64.32432432432432</v>
      </c>
      <c r="Q12" s="55">
        <f>RANK(P12,P$12:P$15,0)</f>
        <v>2</v>
      </c>
      <c r="R12" s="53">
        <v>241</v>
      </c>
      <c r="S12" s="54">
        <f>R12/3.7</f>
        <v>65.13513513513513</v>
      </c>
      <c r="T12" s="55">
        <f>RANK(S12,S$12:S$15,0)</f>
        <v>1</v>
      </c>
      <c r="U12" s="55"/>
      <c r="V12" s="55"/>
      <c r="W12" s="53">
        <f>L12+O12+R12</f>
        <v>718.5</v>
      </c>
      <c r="X12" s="56"/>
      <c r="Y12" s="86">
        <f>ROUND(SUM(M12,P12,S12)/3,3)-IF($U12=1,0.5,IF($U12=2,1.5,0))</f>
        <v>64.73</v>
      </c>
      <c r="Z12" s="57" t="s">
        <v>116</v>
      </c>
    </row>
    <row r="13" spans="1:26" s="39" customFormat="1" ht="40.5" customHeight="1">
      <c r="A13" s="51">
        <f>RANK(Y13,Y$12:Y$15,0)</f>
        <v>2</v>
      </c>
      <c r="B13" s="52"/>
      <c r="C13" s="87" t="s">
        <v>43</v>
      </c>
      <c r="D13" s="91" t="s">
        <v>269</v>
      </c>
      <c r="E13" s="3"/>
      <c r="F13" s="19">
        <v>1</v>
      </c>
      <c r="G13" s="89" t="s">
        <v>270</v>
      </c>
      <c r="H13" s="242" t="s">
        <v>90</v>
      </c>
      <c r="I13" s="93" t="s">
        <v>91</v>
      </c>
      <c r="J13" s="183" t="s">
        <v>60</v>
      </c>
      <c r="K13" s="185" t="s">
        <v>271</v>
      </c>
      <c r="L13" s="53">
        <v>223.5</v>
      </c>
      <c r="M13" s="54">
        <f>L13/3.7</f>
        <v>60.4054054054054</v>
      </c>
      <c r="N13" s="55">
        <f>RANK(M13,M$12:M$15,0)</f>
        <v>3</v>
      </c>
      <c r="O13" s="53">
        <v>239</v>
      </c>
      <c r="P13" s="54">
        <f>O13/3.7</f>
        <v>64.5945945945946</v>
      </c>
      <c r="Q13" s="55">
        <f>RANK(P13,P$12:P$15,0)</f>
        <v>1</v>
      </c>
      <c r="R13" s="53">
        <v>232.5</v>
      </c>
      <c r="S13" s="54">
        <f>R13/3.7</f>
        <v>62.83783783783783</v>
      </c>
      <c r="T13" s="55">
        <f>RANK(S13,S$12:S$15,0)</f>
        <v>2</v>
      </c>
      <c r="U13" s="55"/>
      <c r="V13" s="55"/>
      <c r="W13" s="53">
        <f>L13+O13+R13</f>
        <v>695</v>
      </c>
      <c r="X13" s="56"/>
      <c r="Y13" s="86">
        <f>ROUND(SUM(M13,P13,S13)/3,3)-IF($U13=1,0.5,IF($U13=2,1.5,0))</f>
        <v>62.613</v>
      </c>
      <c r="Z13" s="57" t="s">
        <v>116</v>
      </c>
    </row>
    <row r="14" spans="1:26" s="39" customFormat="1" ht="40.5" customHeight="1">
      <c r="A14" s="51">
        <f>RANK(Y14,Y$12:Y$15,0)</f>
        <v>3</v>
      </c>
      <c r="B14" s="52"/>
      <c r="C14" s="87" t="s">
        <v>43</v>
      </c>
      <c r="D14" s="88" t="s">
        <v>97</v>
      </c>
      <c r="E14" s="3" t="s">
        <v>98</v>
      </c>
      <c r="F14" s="241">
        <v>1</v>
      </c>
      <c r="G14" s="89" t="s">
        <v>99</v>
      </c>
      <c r="H14" s="92" t="s">
        <v>100</v>
      </c>
      <c r="I14" s="93" t="s">
        <v>101</v>
      </c>
      <c r="J14" s="183" t="s">
        <v>49</v>
      </c>
      <c r="K14" s="90" t="s">
        <v>102</v>
      </c>
      <c r="L14" s="53">
        <v>227</v>
      </c>
      <c r="M14" s="54">
        <f>L14/3.7</f>
        <v>61.35135135135135</v>
      </c>
      <c r="N14" s="55">
        <f>RANK(M14,M$12:M$15,0)</f>
        <v>2</v>
      </c>
      <c r="O14" s="53">
        <v>232.5</v>
      </c>
      <c r="P14" s="54">
        <f>O14/3.7</f>
        <v>62.83783783783783</v>
      </c>
      <c r="Q14" s="55">
        <f>RANK(P14,P$12:P$15,0)</f>
        <v>3</v>
      </c>
      <c r="R14" s="53">
        <v>228.5</v>
      </c>
      <c r="S14" s="54">
        <f>R14/3.7</f>
        <v>61.75675675675675</v>
      </c>
      <c r="T14" s="55">
        <f>RANK(S14,S$12:S$15,0)</f>
        <v>3</v>
      </c>
      <c r="U14" s="55"/>
      <c r="V14" s="55"/>
      <c r="W14" s="53">
        <f>L14+O14+R14</f>
        <v>688</v>
      </c>
      <c r="X14" s="56"/>
      <c r="Y14" s="86">
        <f>ROUND(SUM(M14,P14,S14)/3,3)-IF($U14=1,0.5,IF($U14=2,1.5,0))</f>
        <v>61.982</v>
      </c>
      <c r="Z14" s="57" t="s">
        <v>116</v>
      </c>
    </row>
    <row r="15" spans="1:26" s="39" customFormat="1" ht="40.5" customHeight="1">
      <c r="A15" s="51">
        <f>RANK(Y15,Y$12:Y$15,0)</f>
        <v>4</v>
      </c>
      <c r="B15" s="52"/>
      <c r="C15" s="87" t="s">
        <v>43</v>
      </c>
      <c r="D15" s="91" t="s">
        <v>272</v>
      </c>
      <c r="E15" s="3" t="s">
        <v>273</v>
      </c>
      <c r="F15" s="19" t="s">
        <v>44</v>
      </c>
      <c r="G15" s="89" t="s">
        <v>274</v>
      </c>
      <c r="H15" s="181" t="s">
        <v>133</v>
      </c>
      <c r="I15" s="183" t="s">
        <v>134</v>
      </c>
      <c r="J15" s="183" t="s">
        <v>135</v>
      </c>
      <c r="K15" s="182" t="s">
        <v>275</v>
      </c>
      <c r="L15" s="53">
        <v>223</v>
      </c>
      <c r="M15" s="54">
        <f>L15/3.7</f>
        <v>60.27027027027027</v>
      </c>
      <c r="N15" s="55">
        <f>RANK(M15,M$12:M$15,0)</f>
        <v>4</v>
      </c>
      <c r="O15" s="53">
        <v>219</v>
      </c>
      <c r="P15" s="54">
        <f>O15/3.7</f>
        <v>59.189189189189186</v>
      </c>
      <c r="Q15" s="55">
        <f>RANK(P15,P$12:P$15,0)</f>
        <v>4</v>
      </c>
      <c r="R15" s="53">
        <v>227.5</v>
      </c>
      <c r="S15" s="54">
        <f>R15/3.7</f>
        <v>61.486486486486484</v>
      </c>
      <c r="T15" s="55">
        <f>RANK(S15,S$12:S$15,0)</f>
        <v>4</v>
      </c>
      <c r="U15" s="55">
        <v>1</v>
      </c>
      <c r="V15" s="55"/>
      <c r="W15" s="53">
        <f>L15+O15+R15</f>
        <v>669.5</v>
      </c>
      <c r="X15" s="56"/>
      <c r="Y15" s="86">
        <f>ROUND(SUM(M15,P15,S15)/3,3)-IF($U15=1,0.5,IF($U15=2,1.5,0))</f>
        <v>59.815</v>
      </c>
      <c r="Z15" s="57" t="s">
        <v>116</v>
      </c>
    </row>
    <row r="16" spans="1:25" s="39" customFormat="1" ht="22.5" customHeight="1">
      <c r="A16" s="58"/>
      <c r="B16" s="59"/>
      <c r="C16" s="60"/>
      <c r="D16" s="61"/>
      <c r="E16" s="62"/>
      <c r="F16" s="63"/>
      <c r="G16" s="64"/>
      <c r="H16" s="65"/>
      <c r="I16" s="66"/>
      <c r="J16" s="67"/>
      <c r="K16" s="66"/>
      <c r="L16" s="68"/>
      <c r="M16" s="69"/>
      <c r="N16" s="70"/>
      <c r="O16" s="68"/>
      <c r="P16" s="69"/>
      <c r="Q16" s="70"/>
      <c r="R16" s="68"/>
      <c r="S16" s="69"/>
      <c r="T16" s="70"/>
      <c r="U16" s="70"/>
      <c r="V16" s="70"/>
      <c r="W16" s="68"/>
      <c r="X16" s="71"/>
      <c r="Y16" s="69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334</v>
      </c>
      <c r="J17" s="1"/>
      <c r="K17" s="72"/>
      <c r="L17" s="73"/>
      <c r="M17" s="72"/>
      <c r="N17" s="1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:25" ht="30" customHeight="1">
      <c r="A18" s="1"/>
      <c r="B18" s="1"/>
      <c r="C18" s="1"/>
      <c r="D18" s="1" t="s">
        <v>15</v>
      </c>
      <c r="E18" s="1"/>
      <c r="F18" s="1"/>
      <c r="G18" s="1"/>
      <c r="H18" s="1"/>
      <c r="I18" s="1" t="s">
        <v>335</v>
      </c>
      <c r="J18" s="1"/>
      <c r="K18" s="72"/>
      <c r="L18" s="73"/>
      <c r="M18" s="76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mergeCells count="25"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60" zoomScaleNormal="50" zoomScalePageLayoutView="0" workbookViewId="0" topLeftCell="A2">
      <selection activeCell="D12" sqref="D12:K12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00390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26" width="0" style="40" hidden="1" customWidth="1"/>
    <col min="27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14" t="s">
        <v>139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366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/>
      <c r="B10" s="313" t="s">
        <v>4</v>
      </c>
      <c r="C10" s="310" t="s">
        <v>92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46.5" customHeight="1">
      <c r="A12" s="51"/>
      <c r="B12" s="52"/>
      <c r="C12" s="228" t="s">
        <v>137</v>
      </c>
      <c r="D12" s="91" t="s">
        <v>276</v>
      </c>
      <c r="E12" s="3"/>
      <c r="F12" s="209" t="s">
        <v>44</v>
      </c>
      <c r="G12" s="89" t="s">
        <v>277</v>
      </c>
      <c r="H12" s="181" t="s">
        <v>278</v>
      </c>
      <c r="I12" s="183" t="s">
        <v>279</v>
      </c>
      <c r="J12" s="183" t="s">
        <v>69</v>
      </c>
      <c r="K12" s="185" t="s">
        <v>280</v>
      </c>
      <c r="L12" s="53">
        <v>241.5</v>
      </c>
      <c r="M12" s="54">
        <f>L12/3.8</f>
        <v>63.55263157894737</v>
      </c>
      <c r="N12" s="55">
        <f>RANK(M12,M$12:M$12,0)</f>
        <v>1</v>
      </c>
      <c r="O12" s="53">
        <v>226</v>
      </c>
      <c r="P12" s="54">
        <f>O12/3.8</f>
        <v>59.473684210526315</v>
      </c>
      <c r="Q12" s="55">
        <f>RANK(P12,P$12:P$12,0)</f>
        <v>1</v>
      </c>
      <c r="R12" s="53">
        <v>219.5</v>
      </c>
      <c r="S12" s="54">
        <f>R12/3.8</f>
        <v>57.76315789473684</v>
      </c>
      <c r="T12" s="55">
        <f>RANK(S12,S$12:S$12,0)</f>
        <v>1</v>
      </c>
      <c r="U12" s="55"/>
      <c r="V12" s="55">
        <v>1</v>
      </c>
      <c r="W12" s="53">
        <f>L12+O12+R12</f>
        <v>687</v>
      </c>
      <c r="X12" s="56"/>
      <c r="Y12" s="86">
        <f>ROUND(SUM(M12,P12,S12)/3,3)-IF($U12=1,0.5,IF($U12=2,1.5,0))</f>
        <v>60.263</v>
      </c>
      <c r="Z12" s="57" t="s">
        <v>116</v>
      </c>
    </row>
    <row r="13" spans="1:25" s="39" customFormat="1" ht="22.5" customHeight="1">
      <c r="A13" s="58"/>
      <c r="B13" s="59"/>
      <c r="C13" s="60"/>
      <c r="D13" s="61"/>
      <c r="E13" s="62"/>
      <c r="F13" s="63"/>
      <c r="G13" s="64"/>
      <c r="H13" s="65"/>
      <c r="I13" s="66"/>
      <c r="J13" s="67"/>
      <c r="K13" s="66"/>
      <c r="L13" s="68"/>
      <c r="M13" s="69"/>
      <c r="N13" s="70"/>
      <c r="O13" s="68"/>
      <c r="P13" s="69"/>
      <c r="Q13" s="70"/>
      <c r="R13" s="68"/>
      <c r="S13" s="69"/>
      <c r="T13" s="70"/>
      <c r="U13" s="70"/>
      <c r="V13" s="70"/>
      <c r="W13" s="68"/>
      <c r="X13" s="71"/>
      <c r="Y13" s="69"/>
    </row>
    <row r="14" spans="1:25" ht="30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334</v>
      </c>
      <c r="J14" s="1"/>
      <c r="K14" s="72"/>
      <c r="L14" s="73"/>
      <c r="M14" s="72"/>
      <c r="N14" s="1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:25" ht="30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335</v>
      </c>
      <c r="J15" s="1"/>
      <c r="K15" s="72"/>
      <c r="L15" s="73"/>
      <c r="M15" s="76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1:13" ht="12.75">
      <c r="K16" s="72"/>
      <c r="L16" s="73"/>
      <c r="M16" s="72"/>
    </row>
    <row r="17" spans="11:13" ht="12.75">
      <c r="K17" s="72"/>
      <c r="L17" s="73"/>
      <c r="M17" s="72"/>
    </row>
  </sheetData>
  <sheetProtection/>
  <protectedRanges>
    <protectedRange sqref="K12" name="Диапазон1_3_1_1_3_6_1"/>
  </protectedRanges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50" zoomScaleNormal="75" zoomScaleSheetLayoutView="50" zoomScalePageLayoutView="0" workbookViewId="0" topLeftCell="A1">
      <selection activeCell="D10" sqref="D10:K10"/>
    </sheetView>
  </sheetViews>
  <sheetFormatPr defaultColWidth="9.140625" defaultRowHeight="15"/>
  <cols>
    <col min="1" max="1" width="4.7109375" style="243" customWidth="1"/>
    <col min="2" max="3" width="6.140625" style="243" hidden="1" customWidth="1"/>
    <col min="4" max="4" width="26.00390625" style="243" customWidth="1"/>
    <col min="5" max="5" width="7.28125" style="243" customWidth="1"/>
    <col min="6" max="6" width="5.8515625" style="243" customWidth="1"/>
    <col min="7" max="7" width="46.00390625" style="243" customWidth="1"/>
    <col min="8" max="8" width="8.421875" style="243" customWidth="1"/>
    <col min="9" max="9" width="16.421875" style="243" customWidth="1"/>
    <col min="10" max="10" width="19.57421875" style="243" hidden="1" customWidth="1"/>
    <col min="11" max="11" width="22.28125" style="243" customWidth="1"/>
    <col min="12" max="16" width="11.7109375" style="243" customWidth="1"/>
    <col min="17" max="17" width="5.00390625" style="243" customWidth="1"/>
    <col min="18" max="18" width="9.28125" style="243" customWidth="1"/>
    <col min="19" max="19" width="12.140625" style="243" customWidth="1"/>
    <col min="20" max="16384" width="8.8515625" style="243" customWidth="1"/>
  </cols>
  <sheetData>
    <row r="1" spans="1:19" ht="48" customHeight="1">
      <c r="A1" s="328" t="s">
        <v>139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ht="12.75">
      <c r="A2" s="329" t="s">
        <v>19</v>
      </c>
      <c r="B2" s="329"/>
      <c r="C2" s="329"/>
      <c r="D2" s="329"/>
      <c r="E2" s="329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26" s="38" customFormat="1" ht="26.25" customHeight="1">
      <c r="A3" s="317" t="s">
        <v>89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283"/>
      <c r="U3" s="283"/>
      <c r="V3" s="283"/>
      <c r="W3" s="283"/>
      <c r="X3" s="283"/>
      <c r="Y3" s="283"/>
      <c r="Z3" s="283"/>
    </row>
    <row r="4" spans="1:21" ht="12" customHeight="1">
      <c r="A4" s="331" t="s">
        <v>365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244"/>
      <c r="U4" s="244"/>
    </row>
    <row r="5" spans="1:21" ht="12.7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44"/>
      <c r="U5" s="244"/>
    </row>
    <row r="6" spans="1:19" s="250" customFormat="1" ht="15" customHeight="1">
      <c r="A6" s="6" t="s">
        <v>2</v>
      </c>
      <c r="B6" s="245"/>
      <c r="C6" s="245"/>
      <c r="D6" s="246"/>
      <c r="E6" s="246"/>
      <c r="F6" s="246"/>
      <c r="G6" s="246"/>
      <c r="H6" s="246"/>
      <c r="I6" s="247"/>
      <c r="J6" s="247"/>
      <c r="K6" s="245"/>
      <c r="L6" s="248"/>
      <c r="M6" s="249"/>
      <c r="O6" s="248"/>
      <c r="P6" s="170" t="s">
        <v>174</v>
      </c>
      <c r="Q6" s="252" t="s">
        <v>352</v>
      </c>
      <c r="R6" s="252"/>
      <c r="S6" s="253"/>
    </row>
    <row r="7" spans="1:19" s="255" customFormat="1" ht="33.75" customHeight="1">
      <c r="A7" s="332"/>
      <c r="B7" s="333" t="s">
        <v>4</v>
      </c>
      <c r="C7" s="333" t="s">
        <v>5</v>
      </c>
      <c r="D7" s="334" t="s">
        <v>20</v>
      </c>
      <c r="E7" s="334" t="s">
        <v>7</v>
      </c>
      <c r="F7" s="332" t="s">
        <v>8</v>
      </c>
      <c r="G7" s="334" t="s">
        <v>21</v>
      </c>
      <c r="H7" s="334" t="s">
        <v>7</v>
      </c>
      <c r="I7" s="334" t="s">
        <v>10</v>
      </c>
      <c r="J7" s="254"/>
      <c r="K7" s="334" t="s">
        <v>12</v>
      </c>
      <c r="L7" s="337" t="s">
        <v>353</v>
      </c>
      <c r="M7" s="337" t="s">
        <v>354</v>
      </c>
      <c r="N7" s="337" t="s">
        <v>355</v>
      </c>
      <c r="O7" s="337" t="s">
        <v>356</v>
      </c>
      <c r="P7" s="337" t="s">
        <v>357</v>
      </c>
      <c r="Q7" s="338" t="s">
        <v>358</v>
      </c>
      <c r="R7" s="339" t="s">
        <v>359</v>
      </c>
      <c r="S7" s="338" t="s">
        <v>360</v>
      </c>
    </row>
    <row r="8" spans="1:19" s="255" customFormat="1" ht="39.75" customHeight="1">
      <c r="A8" s="332"/>
      <c r="B8" s="333"/>
      <c r="C8" s="333"/>
      <c r="D8" s="334"/>
      <c r="E8" s="334"/>
      <c r="F8" s="332"/>
      <c r="G8" s="334"/>
      <c r="H8" s="334"/>
      <c r="I8" s="334"/>
      <c r="J8" s="254"/>
      <c r="K8" s="334"/>
      <c r="L8" s="337"/>
      <c r="M8" s="337"/>
      <c r="N8" s="337"/>
      <c r="O8" s="337"/>
      <c r="P8" s="337"/>
      <c r="Q8" s="338"/>
      <c r="R8" s="339"/>
      <c r="S8" s="338"/>
    </row>
    <row r="9" spans="1:19" s="256" customFormat="1" ht="21.75" customHeight="1">
      <c r="A9" s="335" t="s">
        <v>361</v>
      </c>
      <c r="B9" s="335"/>
      <c r="C9" s="335"/>
      <c r="D9" s="335"/>
      <c r="E9" s="335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</row>
    <row r="10" spans="1:21" s="256" customFormat="1" ht="39" customHeight="1">
      <c r="A10" s="257"/>
      <c r="B10" s="258"/>
      <c r="C10" s="258"/>
      <c r="D10" s="88" t="s">
        <v>281</v>
      </c>
      <c r="E10" s="3" t="s">
        <v>76</v>
      </c>
      <c r="F10" s="4" t="s">
        <v>34</v>
      </c>
      <c r="G10" s="95" t="s">
        <v>282</v>
      </c>
      <c r="H10" s="92" t="s">
        <v>283</v>
      </c>
      <c r="I10" s="229" t="s">
        <v>284</v>
      </c>
      <c r="J10" s="229" t="s">
        <v>60</v>
      </c>
      <c r="K10" s="90" t="s">
        <v>285</v>
      </c>
      <c r="L10" s="259">
        <v>7.8</v>
      </c>
      <c r="M10" s="259">
        <v>7.9</v>
      </c>
      <c r="N10" s="259">
        <v>8.2</v>
      </c>
      <c r="O10" s="259">
        <v>6.5</v>
      </c>
      <c r="P10" s="259">
        <v>7.5</v>
      </c>
      <c r="Q10" s="258"/>
      <c r="R10" s="260">
        <f>L10+M10+N10+O10+P10</f>
        <v>37.9</v>
      </c>
      <c r="S10" s="261">
        <f>R10*2</f>
        <v>75.8</v>
      </c>
      <c r="T10" s="262"/>
      <c r="U10" s="262"/>
    </row>
    <row r="11" spans="1:19" s="256" customFormat="1" ht="34.5" customHeight="1">
      <c r="A11" s="265"/>
      <c r="B11" s="266"/>
      <c r="C11" s="266"/>
      <c r="D11" s="61"/>
      <c r="E11" s="62"/>
      <c r="F11" s="63"/>
      <c r="G11" s="267"/>
      <c r="H11" s="237"/>
      <c r="I11" s="106"/>
      <c r="J11" s="106"/>
      <c r="K11" s="238"/>
      <c r="L11" s="268"/>
      <c r="M11" s="268"/>
      <c r="N11" s="268"/>
      <c r="O11" s="268"/>
      <c r="P11" s="268"/>
      <c r="Q11" s="269"/>
      <c r="R11" s="270"/>
      <c r="S11" s="271"/>
    </row>
    <row r="12" spans="1:11" s="272" customFormat="1" ht="45" customHeight="1">
      <c r="A12" s="244"/>
      <c r="B12" s="244"/>
      <c r="C12" s="244"/>
      <c r="D12" s="244" t="s">
        <v>14</v>
      </c>
      <c r="E12" s="244"/>
      <c r="F12" s="244"/>
      <c r="G12" s="244"/>
      <c r="H12" s="244"/>
      <c r="J12" s="273"/>
      <c r="K12" s="1" t="s">
        <v>334</v>
      </c>
    </row>
    <row r="13" spans="1:11" s="275" customFormat="1" ht="45" customHeight="1">
      <c r="A13" s="243"/>
      <c r="B13" s="243"/>
      <c r="C13" s="243"/>
      <c r="D13" s="244" t="s">
        <v>15</v>
      </c>
      <c r="E13" s="243"/>
      <c r="F13" s="243"/>
      <c r="G13" s="243"/>
      <c r="H13" s="243"/>
      <c r="I13" s="274"/>
      <c r="J13" s="274"/>
      <c r="K13" s="1" t="s">
        <v>335</v>
      </c>
    </row>
    <row r="14" s="276" customFormat="1" ht="12.75"/>
    <row r="15" spans="1:12" ht="12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</sheetData>
  <sheetProtection/>
  <protectedRanges>
    <protectedRange sqref="K11" name="Диапазон1_3_1_1_3_11_1_1_3_1_3_1_1_1_1_4_2_1_2"/>
  </protectedRanges>
  <mergeCells count="23">
    <mergeCell ref="A3:S3"/>
    <mergeCell ref="O7:O8"/>
    <mergeCell ref="P7:P8"/>
    <mergeCell ref="Q7:Q8"/>
    <mergeCell ref="R7:R8"/>
    <mergeCell ref="S7:S8"/>
    <mergeCell ref="A9:S9"/>
    <mergeCell ref="H7:H8"/>
    <mergeCell ref="I7:I8"/>
    <mergeCell ref="K7:K8"/>
    <mergeCell ref="L7:L8"/>
    <mergeCell ref="M7:M8"/>
    <mergeCell ref="N7:N8"/>
    <mergeCell ref="A1:S1"/>
    <mergeCell ref="A2:S2"/>
    <mergeCell ref="A4:S4"/>
    <mergeCell ref="A7:A8"/>
    <mergeCell ref="B7:B8"/>
    <mergeCell ref="C7:C8"/>
    <mergeCell ref="D7:D8"/>
    <mergeCell ref="E7:E8"/>
    <mergeCell ref="F7:F8"/>
    <mergeCell ref="G7:G8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50" zoomScaleNormal="75" zoomScaleSheetLayoutView="50" zoomScalePageLayoutView="0" workbookViewId="0" topLeftCell="A1">
      <selection activeCell="D10" sqref="D10:K10"/>
    </sheetView>
  </sheetViews>
  <sheetFormatPr defaultColWidth="9.140625" defaultRowHeight="15"/>
  <cols>
    <col min="1" max="1" width="4.7109375" style="243" customWidth="1"/>
    <col min="2" max="3" width="6.140625" style="243" hidden="1" customWidth="1"/>
    <col min="4" max="4" width="15.57421875" style="243" customWidth="1"/>
    <col min="5" max="5" width="7.28125" style="243" customWidth="1"/>
    <col min="6" max="6" width="5.8515625" style="243" customWidth="1"/>
    <col min="7" max="7" width="34.7109375" style="243" customWidth="1"/>
    <col min="8" max="8" width="8.421875" style="243" customWidth="1"/>
    <col min="9" max="9" width="16.421875" style="243" customWidth="1"/>
    <col min="10" max="10" width="19.57421875" style="243" hidden="1" customWidth="1"/>
    <col min="11" max="11" width="22.28125" style="243" customWidth="1"/>
    <col min="12" max="16" width="11.7109375" style="243" customWidth="1"/>
    <col min="17" max="17" width="5.00390625" style="243" customWidth="1"/>
    <col min="18" max="18" width="9.28125" style="243" customWidth="1"/>
    <col min="19" max="21" width="11.8515625" style="243" customWidth="1"/>
    <col min="22" max="16384" width="8.8515625" style="243" customWidth="1"/>
  </cols>
  <sheetData>
    <row r="1" spans="1:21" ht="48" customHeight="1">
      <c r="A1" s="340" t="s">
        <v>139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</row>
    <row r="2" spans="1:21" ht="12.75">
      <c r="A2" s="329" t="s">
        <v>19</v>
      </c>
      <c r="B2" s="329"/>
      <c r="C2" s="329"/>
      <c r="D2" s="329"/>
      <c r="E2" s="329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</row>
    <row r="3" spans="1:21" ht="21.75" customHeight="1">
      <c r="A3" s="317" t="s">
        <v>89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3" ht="12.75">
      <c r="A4" s="331" t="s">
        <v>365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244"/>
      <c r="W4" s="244"/>
    </row>
    <row r="5" spans="1:23" ht="30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44"/>
      <c r="W5" s="244"/>
    </row>
    <row r="6" spans="1:21" s="250" customFormat="1" ht="15" customHeight="1">
      <c r="A6" s="278" t="s">
        <v>351</v>
      </c>
      <c r="B6" s="245"/>
      <c r="C6" s="245"/>
      <c r="D6" s="246"/>
      <c r="E6" s="246"/>
      <c r="F6" s="246"/>
      <c r="G6" s="246"/>
      <c r="H6" s="246"/>
      <c r="I6" s="247"/>
      <c r="J6" s="247"/>
      <c r="K6" s="245"/>
      <c r="L6" s="248"/>
      <c r="M6" s="249"/>
      <c r="O6" s="248"/>
      <c r="P6" s="251"/>
      <c r="Q6" s="170" t="s">
        <v>174</v>
      </c>
      <c r="R6" s="279"/>
      <c r="S6" s="280"/>
      <c r="T6" s="280"/>
      <c r="U6" s="251"/>
    </row>
    <row r="7" spans="1:21" s="255" customFormat="1" ht="45" customHeight="1">
      <c r="A7" s="332"/>
      <c r="B7" s="333" t="s">
        <v>4</v>
      </c>
      <c r="C7" s="333" t="s">
        <v>5</v>
      </c>
      <c r="D7" s="334" t="s">
        <v>20</v>
      </c>
      <c r="E7" s="334" t="s">
        <v>7</v>
      </c>
      <c r="F7" s="332" t="s">
        <v>8</v>
      </c>
      <c r="G7" s="334" t="s">
        <v>21</v>
      </c>
      <c r="H7" s="334" t="s">
        <v>7</v>
      </c>
      <c r="I7" s="334" t="s">
        <v>10</v>
      </c>
      <c r="J7" s="254"/>
      <c r="K7" s="334" t="s">
        <v>12</v>
      </c>
      <c r="L7" s="337" t="s">
        <v>353</v>
      </c>
      <c r="M7" s="337" t="s">
        <v>354</v>
      </c>
      <c r="N7" s="337" t="s">
        <v>355</v>
      </c>
      <c r="O7" s="337" t="s">
        <v>356</v>
      </c>
      <c r="P7" s="337" t="s">
        <v>357</v>
      </c>
      <c r="Q7" s="338" t="s">
        <v>358</v>
      </c>
      <c r="R7" s="341" t="s">
        <v>362</v>
      </c>
      <c r="S7" s="342"/>
      <c r="T7" s="338" t="s">
        <v>363</v>
      </c>
      <c r="U7" s="338" t="s">
        <v>360</v>
      </c>
    </row>
    <row r="8" spans="1:21" s="255" customFormat="1" ht="39.75" customHeight="1">
      <c r="A8" s="332"/>
      <c r="B8" s="333"/>
      <c r="C8" s="333"/>
      <c r="D8" s="334"/>
      <c r="E8" s="334"/>
      <c r="F8" s="332"/>
      <c r="G8" s="334"/>
      <c r="H8" s="334"/>
      <c r="I8" s="334"/>
      <c r="J8" s="254"/>
      <c r="K8" s="334"/>
      <c r="L8" s="337"/>
      <c r="M8" s="337"/>
      <c r="N8" s="337"/>
      <c r="O8" s="337"/>
      <c r="P8" s="337"/>
      <c r="Q8" s="338"/>
      <c r="R8" s="281" t="s">
        <v>359</v>
      </c>
      <c r="S8" s="281" t="s">
        <v>32</v>
      </c>
      <c r="T8" s="338"/>
      <c r="U8" s="338"/>
    </row>
    <row r="9" spans="1:21" s="256" customFormat="1" ht="21" customHeight="1">
      <c r="A9" s="335" t="s">
        <v>364</v>
      </c>
      <c r="B9" s="335"/>
      <c r="C9" s="335"/>
      <c r="D9" s="335"/>
      <c r="E9" s="335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</row>
    <row r="10" spans="1:21" s="256" customFormat="1" ht="48" customHeight="1">
      <c r="A10" s="257"/>
      <c r="B10" s="263"/>
      <c r="C10" s="263"/>
      <c r="D10" s="88" t="s">
        <v>263</v>
      </c>
      <c r="E10" s="3" t="s">
        <v>264</v>
      </c>
      <c r="F10" s="4">
        <v>2</v>
      </c>
      <c r="G10" s="89" t="s">
        <v>265</v>
      </c>
      <c r="H10" s="94" t="s">
        <v>266</v>
      </c>
      <c r="I10" s="183" t="s">
        <v>267</v>
      </c>
      <c r="J10" s="183" t="s">
        <v>49</v>
      </c>
      <c r="K10" s="90" t="s">
        <v>268</v>
      </c>
      <c r="L10" s="259">
        <v>6.8</v>
      </c>
      <c r="M10" s="259">
        <v>8</v>
      </c>
      <c r="N10" s="259">
        <v>7</v>
      </c>
      <c r="O10" s="259">
        <v>7.4</v>
      </c>
      <c r="P10" s="259">
        <v>7.4</v>
      </c>
      <c r="Q10" s="264"/>
      <c r="R10" s="260">
        <f>L10+M10+N10+O10+P10</f>
        <v>36.6</v>
      </c>
      <c r="S10" s="261">
        <f>R10*2</f>
        <v>73.2</v>
      </c>
      <c r="T10" s="261">
        <v>65.781</v>
      </c>
      <c r="U10" s="261">
        <f>(S10+T10)/2</f>
        <v>69.4905</v>
      </c>
    </row>
    <row r="11" spans="1:21" s="256" customFormat="1" ht="33" customHeight="1">
      <c r="A11" s="266"/>
      <c r="B11" s="266"/>
      <c r="C11" s="266"/>
      <c r="D11" s="61"/>
      <c r="E11" s="62"/>
      <c r="F11" s="63"/>
      <c r="G11" s="119"/>
      <c r="H11" s="237"/>
      <c r="I11" s="282"/>
      <c r="J11" s="282"/>
      <c r="K11" s="238"/>
      <c r="L11" s="268"/>
      <c r="M11" s="268"/>
      <c r="N11" s="268"/>
      <c r="O11" s="268"/>
      <c r="P11" s="268"/>
      <c r="Q11" s="269"/>
      <c r="R11" s="270"/>
      <c r="S11" s="270"/>
      <c r="T11" s="270"/>
      <c r="U11" s="271"/>
    </row>
    <row r="12" spans="1:11" s="272" customFormat="1" ht="33" customHeight="1">
      <c r="A12" s="244"/>
      <c r="B12" s="244"/>
      <c r="C12" s="244"/>
      <c r="D12" s="244" t="s">
        <v>14</v>
      </c>
      <c r="E12" s="244"/>
      <c r="F12" s="244"/>
      <c r="G12" s="244"/>
      <c r="H12" s="244"/>
      <c r="J12" s="273"/>
      <c r="K12" s="1" t="s">
        <v>334</v>
      </c>
    </row>
    <row r="13" spans="1:11" s="275" customFormat="1" ht="33" customHeight="1">
      <c r="A13" s="243"/>
      <c r="B13" s="243"/>
      <c r="C13" s="243"/>
      <c r="D13" s="244" t="s">
        <v>15</v>
      </c>
      <c r="E13" s="243"/>
      <c r="F13" s="243"/>
      <c r="G13" s="243"/>
      <c r="H13" s="243"/>
      <c r="I13" s="274"/>
      <c r="J13" s="274"/>
      <c r="K13" s="1" t="s">
        <v>335</v>
      </c>
    </row>
    <row r="14" s="276" customFormat="1" ht="12.75"/>
    <row r="15" spans="1:12" ht="12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</sheetData>
  <sheetProtection/>
  <protectedRanges>
    <protectedRange sqref="K11" name="Диапазон1_3_1_1_3_11_1_1_3_1_3_1_1_1_1_3_3_3_1"/>
  </protectedRanges>
  <mergeCells count="24">
    <mergeCell ref="K7:K8"/>
    <mergeCell ref="L7:L8"/>
    <mergeCell ref="M7:M8"/>
    <mergeCell ref="N7:N8"/>
    <mergeCell ref="A9:U9"/>
    <mergeCell ref="A3:U3"/>
    <mergeCell ref="O7:O8"/>
    <mergeCell ref="P7:P8"/>
    <mergeCell ref="Q7:Q8"/>
    <mergeCell ref="R7:S7"/>
    <mergeCell ref="T7:T8"/>
    <mergeCell ref="U7:U8"/>
    <mergeCell ref="H7:H8"/>
    <mergeCell ref="I7:I8"/>
    <mergeCell ref="A1:U1"/>
    <mergeCell ref="A2:U2"/>
    <mergeCell ref="A4:U4"/>
    <mergeCell ref="A7:A8"/>
    <mergeCell ref="B7:B8"/>
    <mergeCell ref="C7:C8"/>
    <mergeCell ref="D7:D8"/>
    <mergeCell ref="E7:E8"/>
    <mergeCell ref="F7:F8"/>
    <mergeCell ref="G7:G8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="60" zoomScaleNormal="50" zoomScalePageLayoutView="0" workbookViewId="0" topLeftCell="A2">
      <selection activeCell="Z23" sqref="Z23"/>
    </sheetView>
  </sheetViews>
  <sheetFormatPr defaultColWidth="9.140625" defaultRowHeight="15"/>
  <cols>
    <col min="1" max="1" width="4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00390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14" t="s">
        <v>139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95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96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369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31.5" customHeight="1">
      <c r="A12" s="51">
        <f aca="true" t="shared" si="0" ref="A12:A22">RANK(Y12,Y$12:Y$22,0)</f>
        <v>1</v>
      </c>
      <c r="B12" s="52"/>
      <c r="C12" s="87"/>
      <c r="D12" s="88" t="s">
        <v>307</v>
      </c>
      <c r="E12" s="3" t="s">
        <v>127</v>
      </c>
      <c r="F12" s="34" t="s">
        <v>34</v>
      </c>
      <c r="G12" s="89" t="s">
        <v>308</v>
      </c>
      <c r="H12" s="198" t="s">
        <v>136</v>
      </c>
      <c r="I12" s="93" t="s">
        <v>309</v>
      </c>
      <c r="J12" s="93" t="s">
        <v>40</v>
      </c>
      <c r="K12" s="90" t="s">
        <v>216</v>
      </c>
      <c r="L12" s="53">
        <v>226</v>
      </c>
      <c r="M12" s="54">
        <f aca="true" t="shared" si="1" ref="M12:M22">L12/3.4</f>
        <v>66.47058823529412</v>
      </c>
      <c r="N12" s="55">
        <f aca="true" t="shared" si="2" ref="N12:N22">RANK(M12,M$12:M$22,0)</f>
        <v>2</v>
      </c>
      <c r="O12" s="53">
        <v>229.5</v>
      </c>
      <c r="P12" s="54">
        <f aca="true" t="shared" si="3" ref="P12:P22">O12/3.4</f>
        <v>67.5</v>
      </c>
      <c r="Q12" s="55">
        <f aca="true" t="shared" si="4" ref="Q12:Q22">RANK(P12,P$12:P$22,0)</f>
        <v>1</v>
      </c>
      <c r="R12" s="53">
        <v>226.5</v>
      </c>
      <c r="S12" s="54">
        <f aca="true" t="shared" si="5" ref="S12:S22">R12/3.4</f>
        <v>66.61764705882354</v>
      </c>
      <c r="T12" s="55">
        <f aca="true" t="shared" si="6" ref="T12:T22">RANK(S12,S$12:S$22,0)</f>
        <v>1</v>
      </c>
      <c r="U12" s="55"/>
      <c r="V12" s="55"/>
      <c r="W12" s="53">
        <f aca="true" t="shared" si="7" ref="W12:W22">L12+O12+R12</f>
        <v>682</v>
      </c>
      <c r="X12" s="56"/>
      <c r="Y12" s="86">
        <f aca="true" t="shared" si="8" ref="Y12:Y22">ROUND(SUM(M12,P12,S12)/3,3)-IF($U12=1,0.5,IF($U12=2,1.5,0))</f>
        <v>66.863</v>
      </c>
      <c r="Z12" s="57">
        <v>1</v>
      </c>
    </row>
    <row r="13" spans="1:26" s="39" customFormat="1" ht="31.5" customHeight="1">
      <c r="A13" s="51">
        <f t="shared" si="0"/>
        <v>2</v>
      </c>
      <c r="B13" s="52"/>
      <c r="C13" s="87"/>
      <c r="D13" s="91" t="s">
        <v>286</v>
      </c>
      <c r="E13" s="3" t="s">
        <v>112</v>
      </c>
      <c r="F13" s="19" t="s">
        <v>78</v>
      </c>
      <c r="G13" s="97" t="s">
        <v>84</v>
      </c>
      <c r="H13" s="98" t="s">
        <v>85</v>
      </c>
      <c r="I13" s="223" t="s">
        <v>86</v>
      </c>
      <c r="J13" s="224" t="s">
        <v>40</v>
      </c>
      <c r="K13" s="230" t="s">
        <v>125</v>
      </c>
      <c r="L13" s="53">
        <v>226.5</v>
      </c>
      <c r="M13" s="54">
        <f t="shared" si="1"/>
        <v>66.61764705882354</v>
      </c>
      <c r="N13" s="55">
        <f t="shared" si="2"/>
        <v>1</v>
      </c>
      <c r="O13" s="53">
        <v>228</v>
      </c>
      <c r="P13" s="54">
        <f t="shared" si="3"/>
        <v>67.05882352941177</v>
      </c>
      <c r="Q13" s="55">
        <f t="shared" si="4"/>
        <v>4</v>
      </c>
      <c r="R13" s="53">
        <v>225.5</v>
      </c>
      <c r="S13" s="54">
        <f t="shared" si="5"/>
        <v>66.32352941176471</v>
      </c>
      <c r="T13" s="55">
        <f t="shared" si="6"/>
        <v>2</v>
      </c>
      <c r="U13" s="55"/>
      <c r="V13" s="55"/>
      <c r="W13" s="53">
        <f t="shared" si="7"/>
        <v>680</v>
      </c>
      <c r="X13" s="56"/>
      <c r="Y13" s="86">
        <f t="shared" si="8"/>
        <v>66.667</v>
      </c>
      <c r="Z13" s="57">
        <v>1</v>
      </c>
    </row>
    <row r="14" spans="1:26" s="39" customFormat="1" ht="31.5" customHeight="1">
      <c r="A14" s="51">
        <f t="shared" si="0"/>
        <v>3</v>
      </c>
      <c r="B14" s="52"/>
      <c r="C14" s="87"/>
      <c r="D14" s="91" t="s">
        <v>45</v>
      </c>
      <c r="E14" s="3"/>
      <c r="F14" s="19" t="s">
        <v>44</v>
      </c>
      <c r="G14" s="89" t="s">
        <v>310</v>
      </c>
      <c r="H14" s="226" t="s">
        <v>113</v>
      </c>
      <c r="I14" s="185" t="s">
        <v>114</v>
      </c>
      <c r="J14" s="183" t="s">
        <v>40</v>
      </c>
      <c r="K14" s="185" t="s">
        <v>46</v>
      </c>
      <c r="L14" s="53">
        <v>220.5</v>
      </c>
      <c r="M14" s="54">
        <f t="shared" si="1"/>
        <v>64.8529411764706</v>
      </c>
      <c r="N14" s="55">
        <f t="shared" si="2"/>
        <v>4</v>
      </c>
      <c r="O14" s="53">
        <v>228.5</v>
      </c>
      <c r="P14" s="54">
        <f t="shared" si="3"/>
        <v>67.20588235294117</v>
      </c>
      <c r="Q14" s="55">
        <f t="shared" si="4"/>
        <v>3</v>
      </c>
      <c r="R14" s="53">
        <v>225.5</v>
      </c>
      <c r="S14" s="54">
        <f t="shared" si="5"/>
        <v>66.32352941176471</v>
      </c>
      <c r="T14" s="55">
        <f t="shared" si="6"/>
        <v>2</v>
      </c>
      <c r="U14" s="55"/>
      <c r="V14" s="55"/>
      <c r="W14" s="53">
        <f t="shared" si="7"/>
        <v>674.5</v>
      </c>
      <c r="X14" s="56"/>
      <c r="Y14" s="86">
        <f t="shared" si="8"/>
        <v>66.127</v>
      </c>
      <c r="Z14" s="57">
        <v>1</v>
      </c>
    </row>
    <row r="15" spans="1:26" s="39" customFormat="1" ht="31.5" customHeight="1">
      <c r="A15" s="51">
        <f t="shared" si="0"/>
        <v>4</v>
      </c>
      <c r="B15" s="52"/>
      <c r="C15" s="87"/>
      <c r="D15" s="88" t="s">
        <v>291</v>
      </c>
      <c r="E15" s="3" t="s">
        <v>83</v>
      </c>
      <c r="F15" s="2" t="s">
        <v>34</v>
      </c>
      <c r="G15" s="95" t="s">
        <v>292</v>
      </c>
      <c r="H15" s="198" t="s">
        <v>128</v>
      </c>
      <c r="I15" s="229" t="s">
        <v>129</v>
      </c>
      <c r="J15" s="212" t="s">
        <v>40</v>
      </c>
      <c r="K15" s="227" t="s">
        <v>51</v>
      </c>
      <c r="L15" s="53">
        <v>220</v>
      </c>
      <c r="M15" s="54">
        <f t="shared" si="1"/>
        <v>64.70588235294117</v>
      </c>
      <c r="N15" s="55">
        <f t="shared" si="2"/>
        <v>5</v>
      </c>
      <c r="O15" s="53">
        <v>229</v>
      </c>
      <c r="P15" s="54">
        <f t="shared" si="3"/>
        <v>67.3529411764706</v>
      </c>
      <c r="Q15" s="55">
        <f t="shared" si="4"/>
        <v>2</v>
      </c>
      <c r="R15" s="53">
        <v>222</v>
      </c>
      <c r="S15" s="54">
        <f t="shared" si="5"/>
        <v>65.29411764705883</v>
      </c>
      <c r="T15" s="55">
        <f t="shared" si="6"/>
        <v>4</v>
      </c>
      <c r="U15" s="55"/>
      <c r="V15" s="55"/>
      <c r="W15" s="53">
        <f t="shared" si="7"/>
        <v>671</v>
      </c>
      <c r="X15" s="56"/>
      <c r="Y15" s="86">
        <f t="shared" si="8"/>
        <v>65.784</v>
      </c>
      <c r="Z15" s="57">
        <v>1</v>
      </c>
    </row>
    <row r="16" spans="1:26" s="39" customFormat="1" ht="31.5" customHeight="1">
      <c r="A16" s="51">
        <f t="shared" si="0"/>
        <v>5</v>
      </c>
      <c r="B16" s="52"/>
      <c r="C16" s="87"/>
      <c r="D16" s="88" t="s">
        <v>287</v>
      </c>
      <c r="E16" s="3" t="s">
        <v>288</v>
      </c>
      <c r="F16" s="34" t="s">
        <v>44</v>
      </c>
      <c r="G16" s="89" t="s">
        <v>289</v>
      </c>
      <c r="H16" s="198" t="s">
        <v>290</v>
      </c>
      <c r="I16" s="93"/>
      <c r="J16" s="183" t="s">
        <v>49</v>
      </c>
      <c r="K16" s="90" t="s">
        <v>200</v>
      </c>
      <c r="L16" s="53">
        <v>222.5</v>
      </c>
      <c r="M16" s="54">
        <f t="shared" si="1"/>
        <v>65.44117647058823</v>
      </c>
      <c r="N16" s="55">
        <f t="shared" si="2"/>
        <v>3</v>
      </c>
      <c r="O16" s="53">
        <v>222</v>
      </c>
      <c r="P16" s="54">
        <f t="shared" si="3"/>
        <v>65.29411764705883</v>
      </c>
      <c r="Q16" s="55">
        <f t="shared" si="4"/>
        <v>5</v>
      </c>
      <c r="R16" s="53">
        <v>216</v>
      </c>
      <c r="S16" s="54">
        <f t="shared" si="5"/>
        <v>63.529411764705884</v>
      </c>
      <c r="T16" s="55">
        <f t="shared" si="6"/>
        <v>5</v>
      </c>
      <c r="U16" s="55"/>
      <c r="V16" s="55"/>
      <c r="W16" s="53">
        <f t="shared" si="7"/>
        <v>660.5</v>
      </c>
      <c r="X16" s="56"/>
      <c r="Y16" s="86">
        <f t="shared" si="8"/>
        <v>64.755</v>
      </c>
      <c r="Z16" s="57">
        <v>2</v>
      </c>
    </row>
    <row r="17" spans="1:26" s="39" customFormat="1" ht="31.5" customHeight="1">
      <c r="A17" s="51">
        <f t="shared" si="0"/>
        <v>6</v>
      </c>
      <c r="B17" s="52"/>
      <c r="C17" s="87"/>
      <c r="D17" s="91" t="s">
        <v>303</v>
      </c>
      <c r="E17" s="3" t="s">
        <v>304</v>
      </c>
      <c r="F17" s="209">
        <v>1</v>
      </c>
      <c r="G17" s="89" t="s">
        <v>305</v>
      </c>
      <c r="H17" s="181" t="s">
        <v>306</v>
      </c>
      <c r="I17" s="93"/>
      <c r="J17" s="93" t="s">
        <v>49</v>
      </c>
      <c r="K17" s="185" t="s">
        <v>36</v>
      </c>
      <c r="L17" s="53">
        <v>216.5</v>
      </c>
      <c r="M17" s="54">
        <f t="shared" si="1"/>
        <v>63.6764705882353</v>
      </c>
      <c r="N17" s="55">
        <f t="shared" si="2"/>
        <v>6</v>
      </c>
      <c r="O17" s="53">
        <v>214.5</v>
      </c>
      <c r="P17" s="54">
        <f t="shared" si="3"/>
        <v>63.08823529411765</v>
      </c>
      <c r="Q17" s="55">
        <f t="shared" si="4"/>
        <v>6</v>
      </c>
      <c r="R17" s="53">
        <v>206.5</v>
      </c>
      <c r="S17" s="54">
        <f t="shared" si="5"/>
        <v>60.73529411764706</v>
      </c>
      <c r="T17" s="55">
        <f t="shared" si="6"/>
        <v>9</v>
      </c>
      <c r="U17" s="55"/>
      <c r="V17" s="55"/>
      <c r="W17" s="53">
        <f t="shared" si="7"/>
        <v>637.5</v>
      </c>
      <c r="X17" s="56"/>
      <c r="Y17" s="86">
        <f t="shared" si="8"/>
        <v>62.5</v>
      </c>
      <c r="Z17" s="57">
        <v>3</v>
      </c>
    </row>
    <row r="18" spans="1:26" s="39" customFormat="1" ht="31.5" customHeight="1">
      <c r="A18" s="51">
        <f t="shared" si="0"/>
        <v>7</v>
      </c>
      <c r="B18" s="52"/>
      <c r="C18" s="87"/>
      <c r="D18" s="88" t="s">
        <v>293</v>
      </c>
      <c r="E18" s="3"/>
      <c r="F18" s="2">
        <v>2</v>
      </c>
      <c r="G18" s="89" t="s">
        <v>294</v>
      </c>
      <c r="H18" s="198" t="s">
        <v>295</v>
      </c>
      <c r="I18" s="93" t="s">
        <v>296</v>
      </c>
      <c r="J18" s="93" t="s">
        <v>49</v>
      </c>
      <c r="K18" s="90" t="s">
        <v>349</v>
      </c>
      <c r="L18" s="53">
        <v>210</v>
      </c>
      <c r="M18" s="54">
        <f t="shared" si="1"/>
        <v>61.76470588235294</v>
      </c>
      <c r="N18" s="55">
        <f t="shared" si="2"/>
        <v>8</v>
      </c>
      <c r="O18" s="53">
        <v>213</v>
      </c>
      <c r="P18" s="54">
        <f t="shared" si="3"/>
        <v>62.64705882352941</v>
      </c>
      <c r="Q18" s="55">
        <f t="shared" si="4"/>
        <v>8</v>
      </c>
      <c r="R18" s="53">
        <v>211</v>
      </c>
      <c r="S18" s="54">
        <f t="shared" si="5"/>
        <v>62.05882352941177</v>
      </c>
      <c r="T18" s="55">
        <f t="shared" si="6"/>
        <v>7</v>
      </c>
      <c r="U18" s="55"/>
      <c r="V18" s="55"/>
      <c r="W18" s="53">
        <f t="shared" si="7"/>
        <v>634</v>
      </c>
      <c r="X18" s="56"/>
      <c r="Y18" s="86">
        <f t="shared" si="8"/>
        <v>62.157</v>
      </c>
      <c r="Z18" s="57">
        <v>3</v>
      </c>
    </row>
    <row r="19" spans="1:26" s="39" customFormat="1" ht="31.5" customHeight="1">
      <c r="A19" s="51">
        <f t="shared" si="0"/>
        <v>8</v>
      </c>
      <c r="B19" s="52"/>
      <c r="C19" s="87"/>
      <c r="D19" s="91" t="s">
        <v>276</v>
      </c>
      <c r="E19" s="3"/>
      <c r="F19" s="19" t="s">
        <v>44</v>
      </c>
      <c r="G19" s="89" t="s">
        <v>277</v>
      </c>
      <c r="H19" s="233" t="s">
        <v>278</v>
      </c>
      <c r="I19" s="183" t="s">
        <v>279</v>
      </c>
      <c r="J19" s="183" t="s">
        <v>69</v>
      </c>
      <c r="K19" s="185" t="s">
        <v>280</v>
      </c>
      <c r="L19" s="53">
        <v>211</v>
      </c>
      <c r="M19" s="54">
        <f t="shared" si="1"/>
        <v>62.05882352941177</v>
      </c>
      <c r="N19" s="55">
        <f t="shared" si="2"/>
        <v>7</v>
      </c>
      <c r="O19" s="53">
        <v>204.5</v>
      </c>
      <c r="P19" s="54">
        <f t="shared" si="3"/>
        <v>60.14705882352941</v>
      </c>
      <c r="Q19" s="55">
        <f t="shared" si="4"/>
        <v>11</v>
      </c>
      <c r="R19" s="53">
        <v>216</v>
      </c>
      <c r="S19" s="54">
        <f t="shared" si="5"/>
        <v>63.529411764705884</v>
      </c>
      <c r="T19" s="55">
        <f t="shared" si="6"/>
        <v>5</v>
      </c>
      <c r="U19" s="55"/>
      <c r="V19" s="55"/>
      <c r="W19" s="53">
        <f t="shared" si="7"/>
        <v>631.5</v>
      </c>
      <c r="X19" s="56"/>
      <c r="Y19" s="86">
        <f t="shared" si="8"/>
        <v>61.912</v>
      </c>
      <c r="Z19" s="57">
        <v>3</v>
      </c>
    </row>
    <row r="20" spans="1:26" s="39" customFormat="1" ht="31.5" customHeight="1">
      <c r="A20" s="51">
        <f t="shared" si="0"/>
        <v>9</v>
      </c>
      <c r="B20" s="52"/>
      <c r="C20" s="87"/>
      <c r="D20" s="159" t="s">
        <v>311</v>
      </c>
      <c r="E20" s="35" t="s">
        <v>312</v>
      </c>
      <c r="F20" s="2" t="s">
        <v>44</v>
      </c>
      <c r="G20" s="112" t="s">
        <v>313</v>
      </c>
      <c r="H20" s="234" t="s">
        <v>314</v>
      </c>
      <c r="I20" s="235" t="s">
        <v>315</v>
      </c>
      <c r="J20" s="236" t="s">
        <v>132</v>
      </c>
      <c r="K20" s="90" t="s">
        <v>200</v>
      </c>
      <c r="L20" s="53">
        <v>204</v>
      </c>
      <c r="M20" s="54">
        <f t="shared" si="1"/>
        <v>60</v>
      </c>
      <c r="N20" s="55">
        <f t="shared" si="2"/>
        <v>11</v>
      </c>
      <c r="O20" s="53">
        <v>214.5</v>
      </c>
      <c r="P20" s="54">
        <f t="shared" si="3"/>
        <v>63.08823529411765</v>
      </c>
      <c r="Q20" s="55">
        <f t="shared" si="4"/>
        <v>6</v>
      </c>
      <c r="R20" s="53">
        <v>205</v>
      </c>
      <c r="S20" s="54">
        <f t="shared" si="5"/>
        <v>60.294117647058826</v>
      </c>
      <c r="T20" s="55">
        <f t="shared" si="6"/>
        <v>11</v>
      </c>
      <c r="U20" s="55"/>
      <c r="V20" s="55"/>
      <c r="W20" s="53">
        <f t="shared" si="7"/>
        <v>623.5</v>
      </c>
      <c r="X20" s="56"/>
      <c r="Y20" s="86">
        <f t="shared" si="8"/>
        <v>61.127</v>
      </c>
      <c r="Z20" s="57">
        <v>3</v>
      </c>
    </row>
    <row r="21" spans="1:26" s="39" customFormat="1" ht="31.5" customHeight="1">
      <c r="A21" s="51">
        <f t="shared" si="0"/>
        <v>10</v>
      </c>
      <c r="B21" s="52"/>
      <c r="C21" s="87"/>
      <c r="D21" s="88" t="s">
        <v>297</v>
      </c>
      <c r="E21" s="3" t="s">
        <v>298</v>
      </c>
      <c r="F21" s="4" t="s">
        <v>44</v>
      </c>
      <c r="G21" s="231" t="s">
        <v>299</v>
      </c>
      <c r="H21" s="92" t="s">
        <v>300</v>
      </c>
      <c r="I21" s="212" t="s">
        <v>301</v>
      </c>
      <c r="J21" s="232" t="s">
        <v>77</v>
      </c>
      <c r="K21" s="227" t="s">
        <v>302</v>
      </c>
      <c r="L21" s="53">
        <v>205.5</v>
      </c>
      <c r="M21" s="54">
        <f t="shared" si="1"/>
        <v>60.44117647058824</v>
      </c>
      <c r="N21" s="55">
        <f t="shared" si="2"/>
        <v>10</v>
      </c>
      <c r="O21" s="53">
        <v>210.5</v>
      </c>
      <c r="P21" s="54">
        <f t="shared" si="3"/>
        <v>61.911764705882355</v>
      </c>
      <c r="Q21" s="55">
        <f t="shared" si="4"/>
        <v>9</v>
      </c>
      <c r="R21" s="53">
        <v>207</v>
      </c>
      <c r="S21" s="54">
        <f t="shared" si="5"/>
        <v>60.88235294117647</v>
      </c>
      <c r="T21" s="55">
        <f t="shared" si="6"/>
        <v>8</v>
      </c>
      <c r="U21" s="55"/>
      <c r="V21" s="55"/>
      <c r="W21" s="53">
        <f t="shared" si="7"/>
        <v>623</v>
      </c>
      <c r="X21" s="56"/>
      <c r="Y21" s="86">
        <f t="shared" si="8"/>
        <v>61.078</v>
      </c>
      <c r="Z21" s="57">
        <v>3</v>
      </c>
    </row>
    <row r="22" spans="1:26" s="39" customFormat="1" ht="31.5" customHeight="1">
      <c r="A22" s="51">
        <f t="shared" si="0"/>
        <v>11</v>
      </c>
      <c r="B22" s="52"/>
      <c r="C22" s="87"/>
      <c r="D22" s="284" t="s">
        <v>272</v>
      </c>
      <c r="E22" s="35" t="s">
        <v>273</v>
      </c>
      <c r="F22" s="19" t="s">
        <v>44</v>
      </c>
      <c r="G22" s="112" t="s">
        <v>274</v>
      </c>
      <c r="H22" s="233" t="s">
        <v>133</v>
      </c>
      <c r="I22" s="236" t="s">
        <v>134</v>
      </c>
      <c r="J22" s="236" t="s">
        <v>135</v>
      </c>
      <c r="K22" s="182" t="s">
        <v>275</v>
      </c>
      <c r="L22" s="53">
        <v>209</v>
      </c>
      <c r="M22" s="54">
        <f t="shared" si="1"/>
        <v>61.470588235294116</v>
      </c>
      <c r="N22" s="55">
        <f t="shared" si="2"/>
        <v>9</v>
      </c>
      <c r="O22" s="53">
        <v>205.5</v>
      </c>
      <c r="P22" s="54">
        <f t="shared" si="3"/>
        <v>60.44117647058824</v>
      </c>
      <c r="Q22" s="55">
        <f t="shared" si="4"/>
        <v>10</v>
      </c>
      <c r="R22" s="53">
        <v>206.5</v>
      </c>
      <c r="S22" s="54">
        <f t="shared" si="5"/>
        <v>60.73529411764706</v>
      </c>
      <c r="T22" s="55">
        <f t="shared" si="6"/>
        <v>9</v>
      </c>
      <c r="U22" s="55"/>
      <c r="V22" s="55"/>
      <c r="W22" s="53">
        <f t="shared" si="7"/>
        <v>621</v>
      </c>
      <c r="X22" s="56"/>
      <c r="Y22" s="86">
        <f t="shared" si="8"/>
        <v>60.882</v>
      </c>
      <c r="Z22" s="57" t="s">
        <v>341</v>
      </c>
    </row>
    <row r="23" spans="1:26" s="39" customFormat="1" ht="31.5" customHeight="1">
      <c r="A23" s="100"/>
      <c r="B23" s="59"/>
      <c r="C23" s="101"/>
      <c r="D23" s="61"/>
      <c r="E23" s="62"/>
      <c r="F23" s="63"/>
      <c r="G23" s="104"/>
      <c r="H23" s="237"/>
      <c r="I23" s="105"/>
      <c r="J23" s="106"/>
      <c r="K23" s="238"/>
      <c r="L23" s="107"/>
      <c r="M23" s="108"/>
      <c r="N23" s="109"/>
      <c r="O23" s="107"/>
      <c r="P23" s="108"/>
      <c r="Q23" s="109"/>
      <c r="R23" s="107"/>
      <c r="S23" s="108"/>
      <c r="T23" s="109"/>
      <c r="U23" s="109"/>
      <c r="V23" s="109"/>
      <c r="W23" s="107"/>
      <c r="X23" s="110"/>
      <c r="Y23" s="69"/>
      <c r="Z23" s="111"/>
    </row>
    <row r="24" spans="1:25" ht="24.75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334</v>
      </c>
      <c r="J24" s="1"/>
      <c r="K24" s="72"/>
      <c r="L24" s="73"/>
      <c r="M24" s="72"/>
      <c r="N24" s="1"/>
      <c r="O24" s="74"/>
      <c r="P24" s="75"/>
      <c r="Q24" s="1"/>
      <c r="R24" s="74"/>
      <c r="S24" s="75"/>
      <c r="T24" s="1"/>
      <c r="U24" s="1"/>
      <c r="V24" s="1"/>
      <c r="W24" s="1"/>
      <c r="X24" s="1"/>
      <c r="Y24" s="75"/>
    </row>
    <row r="25" spans="1:25" ht="24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335</v>
      </c>
      <c r="J25" s="1"/>
      <c r="K25" s="72"/>
      <c r="L25" s="73"/>
      <c r="M25" s="76"/>
      <c r="O25" s="74"/>
      <c r="P25" s="75"/>
      <c r="Q25" s="1"/>
      <c r="R25" s="74"/>
      <c r="S25" s="75"/>
      <c r="T25" s="1"/>
      <c r="U25" s="1"/>
      <c r="V25" s="1"/>
      <c r="W25" s="1"/>
      <c r="X25" s="1"/>
      <c r="Y25" s="75"/>
    </row>
    <row r="26" spans="11:13" ht="12.75">
      <c r="K26" s="72"/>
      <c r="L26" s="73"/>
      <c r="M26" s="72"/>
    </row>
    <row r="27" spans="11:13" ht="12.75">
      <c r="K27" s="72"/>
      <c r="L27" s="73"/>
      <c r="M27" s="72"/>
    </row>
  </sheetData>
  <sheetProtection/>
  <protectedRanges>
    <protectedRange sqref="K12" name="Диапазон1_3_1_1_3_11_1_1_3_1_3_1_1_1_1_5_2_1"/>
  </protectedRanges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60" zoomScaleNormal="50" zoomScalePageLayoutView="0" workbookViewId="0" topLeftCell="A2">
      <selection activeCell="D12" sqref="D12:K15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8515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14" t="s">
        <v>139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42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96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370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38.25" customHeight="1">
      <c r="A12" s="51">
        <f>RANK(Y12,Y$12:Y$15,0)</f>
        <v>1</v>
      </c>
      <c r="B12" s="52"/>
      <c r="C12" s="87" t="s">
        <v>43</v>
      </c>
      <c r="D12" s="88" t="s">
        <v>316</v>
      </c>
      <c r="E12" s="3" t="s">
        <v>317</v>
      </c>
      <c r="F12" s="19" t="s">
        <v>44</v>
      </c>
      <c r="G12" s="231" t="s">
        <v>367</v>
      </c>
      <c r="H12" s="239" t="s">
        <v>368</v>
      </c>
      <c r="I12" s="93" t="s">
        <v>301</v>
      </c>
      <c r="J12" s="183" t="s">
        <v>318</v>
      </c>
      <c r="K12" s="227" t="s">
        <v>302</v>
      </c>
      <c r="L12" s="53">
        <v>170</v>
      </c>
      <c r="M12" s="54">
        <f>L12/2.6</f>
        <v>65.38461538461539</v>
      </c>
      <c r="N12" s="55">
        <f>RANK(M12,M$12:M$15,0)</f>
        <v>3</v>
      </c>
      <c r="O12" s="53">
        <v>180.5</v>
      </c>
      <c r="P12" s="54">
        <f>O12/2.6</f>
        <v>69.42307692307692</v>
      </c>
      <c r="Q12" s="55">
        <f>RANK(P12,P$12:P$15,0)</f>
        <v>1</v>
      </c>
      <c r="R12" s="53">
        <v>174</v>
      </c>
      <c r="S12" s="54">
        <f>R12/2.6</f>
        <v>66.92307692307692</v>
      </c>
      <c r="T12" s="55">
        <f>RANK(S12,S$12:S$15,0)</f>
        <v>3</v>
      </c>
      <c r="U12" s="55"/>
      <c r="V12" s="55"/>
      <c r="W12" s="53">
        <f>L12+O12+R12</f>
        <v>524.5</v>
      </c>
      <c r="X12" s="56"/>
      <c r="Y12" s="86">
        <f>ROUND(SUM(M12,P12,S12)/3,3)-IF($U12=1,0.5,IF($U12=2,1.5,0))</f>
        <v>67.244</v>
      </c>
      <c r="Z12" s="57" t="s">
        <v>116</v>
      </c>
    </row>
    <row r="13" spans="1:26" s="39" customFormat="1" ht="38.25" customHeight="1">
      <c r="A13" s="51">
        <f>RANK(Y13,Y$12:Y$15,0)</f>
        <v>2</v>
      </c>
      <c r="B13" s="52"/>
      <c r="C13" s="87" t="s">
        <v>43</v>
      </c>
      <c r="D13" s="88" t="s">
        <v>324</v>
      </c>
      <c r="E13" s="3" t="s">
        <v>325</v>
      </c>
      <c r="F13" s="2" t="s">
        <v>44</v>
      </c>
      <c r="G13" s="89" t="s">
        <v>326</v>
      </c>
      <c r="H13" s="198" t="s">
        <v>327</v>
      </c>
      <c r="I13" s="93" t="s">
        <v>328</v>
      </c>
      <c r="J13" s="183" t="s">
        <v>40</v>
      </c>
      <c r="K13" s="185" t="s">
        <v>302</v>
      </c>
      <c r="L13" s="53">
        <v>175.5</v>
      </c>
      <c r="M13" s="54">
        <f>L13/2.6</f>
        <v>67.5</v>
      </c>
      <c r="N13" s="55">
        <f>RANK(M13,M$12:M$15,0)</f>
        <v>1</v>
      </c>
      <c r="O13" s="53">
        <v>175</v>
      </c>
      <c r="P13" s="54">
        <f>O13/2.6</f>
        <v>67.3076923076923</v>
      </c>
      <c r="Q13" s="55">
        <f>RANK(P13,P$12:P$15,0)</f>
        <v>2</v>
      </c>
      <c r="R13" s="53">
        <v>169</v>
      </c>
      <c r="S13" s="54">
        <f>R13/2.6</f>
        <v>65</v>
      </c>
      <c r="T13" s="55">
        <f>RANK(S13,S$12:S$15,0)</f>
        <v>4</v>
      </c>
      <c r="U13" s="55"/>
      <c r="V13" s="55"/>
      <c r="W13" s="53">
        <f>L13+O13+R13</f>
        <v>519.5</v>
      </c>
      <c r="X13" s="56"/>
      <c r="Y13" s="86">
        <f>ROUND(SUM(M13,P13,S13)/3,3)-IF($U13=1,0.5,IF($U13=2,1.5,0))</f>
        <v>66.603</v>
      </c>
      <c r="Z13" s="57" t="s">
        <v>116</v>
      </c>
    </row>
    <row r="14" spans="1:26" s="39" customFormat="1" ht="38.25" customHeight="1">
      <c r="A14" s="51">
        <f>RANK(Y14,Y$12:Y$15,0)</f>
        <v>3</v>
      </c>
      <c r="B14" s="52"/>
      <c r="C14" s="87" t="s">
        <v>43</v>
      </c>
      <c r="D14" s="91" t="s">
        <v>319</v>
      </c>
      <c r="E14" s="3"/>
      <c r="F14" s="19" t="s">
        <v>44</v>
      </c>
      <c r="G14" s="89" t="s">
        <v>320</v>
      </c>
      <c r="H14" s="181" t="s">
        <v>321</v>
      </c>
      <c r="I14" s="93" t="s">
        <v>322</v>
      </c>
      <c r="J14" s="93" t="s">
        <v>40</v>
      </c>
      <c r="K14" s="182" t="s">
        <v>323</v>
      </c>
      <c r="L14" s="53">
        <v>172.5</v>
      </c>
      <c r="M14" s="54">
        <f>L14/2.6</f>
        <v>66.34615384615384</v>
      </c>
      <c r="N14" s="55">
        <f>RANK(M14,M$12:M$15,0)</f>
        <v>2</v>
      </c>
      <c r="O14" s="53">
        <v>166</v>
      </c>
      <c r="P14" s="54">
        <f>O14/2.6</f>
        <v>63.84615384615385</v>
      </c>
      <c r="Q14" s="55">
        <f>RANK(P14,P$12:P$15,0)</f>
        <v>4</v>
      </c>
      <c r="R14" s="53">
        <v>174.5</v>
      </c>
      <c r="S14" s="54">
        <f>R14/2.6</f>
        <v>67.11538461538461</v>
      </c>
      <c r="T14" s="55">
        <f>RANK(S14,S$12:S$15,0)</f>
        <v>1</v>
      </c>
      <c r="U14" s="55"/>
      <c r="V14" s="55"/>
      <c r="W14" s="53">
        <f>L14+O14+R14</f>
        <v>513</v>
      </c>
      <c r="X14" s="56"/>
      <c r="Y14" s="86">
        <f>ROUND(SUM(M14,P14,S14)/3,3)-IF($U14=1,0.5,IF($U14=2,1.5,0))</f>
        <v>65.769</v>
      </c>
      <c r="Z14" s="57" t="s">
        <v>116</v>
      </c>
    </row>
    <row r="15" spans="1:26" s="39" customFormat="1" ht="38.25" customHeight="1">
      <c r="A15" s="51">
        <f>RANK(Y15,Y$12:Y$15,0)</f>
        <v>4</v>
      </c>
      <c r="B15" s="52"/>
      <c r="C15" s="87" t="s">
        <v>43</v>
      </c>
      <c r="D15" s="88" t="s">
        <v>316</v>
      </c>
      <c r="E15" s="3" t="s">
        <v>317</v>
      </c>
      <c r="F15" s="2" t="s">
        <v>44</v>
      </c>
      <c r="G15" s="231" t="s">
        <v>299</v>
      </c>
      <c r="H15" s="92" t="s">
        <v>300</v>
      </c>
      <c r="I15" s="212" t="s">
        <v>301</v>
      </c>
      <c r="J15" s="183" t="s">
        <v>318</v>
      </c>
      <c r="K15" s="227" t="s">
        <v>302</v>
      </c>
      <c r="L15" s="53">
        <v>168.5</v>
      </c>
      <c r="M15" s="54">
        <f>L15/2.6</f>
        <v>64.8076923076923</v>
      </c>
      <c r="N15" s="55">
        <f>RANK(M15,M$12:M$15,0)</f>
        <v>4</v>
      </c>
      <c r="O15" s="53">
        <v>169.5</v>
      </c>
      <c r="P15" s="54">
        <f>O15/2.6</f>
        <v>65.1923076923077</v>
      </c>
      <c r="Q15" s="55">
        <f>RANK(P15,P$12:P$15,0)</f>
        <v>3</v>
      </c>
      <c r="R15" s="53">
        <v>174.5</v>
      </c>
      <c r="S15" s="54">
        <f>R15/2.6</f>
        <v>67.11538461538461</v>
      </c>
      <c r="T15" s="55">
        <f>RANK(S15,S$12:S$15,0)</f>
        <v>1</v>
      </c>
      <c r="U15" s="55">
        <v>1</v>
      </c>
      <c r="V15" s="55"/>
      <c r="W15" s="53">
        <f>L15+O15+R15</f>
        <v>512.5</v>
      </c>
      <c r="X15" s="56"/>
      <c r="Y15" s="86">
        <f>ROUND(SUM(M15,P15,S15)/3,3)-IF($U15=1,0.5,IF($U15=2,1.5,0))</f>
        <v>65.205</v>
      </c>
      <c r="Z15" s="57" t="s">
        <v>116</v>
      </c>
    </row>
    <row r="16" spans="1:25" s="39" customFormat="1" ht="22.5" customHeight="1">
      <c r="A16" s="58"/>
      <c r="B16" s="59"/>
      <c r="C16" s="60"/>
      <c r="D16" s="61"/>
      <c r="E16" s="62"/>
      <c r="F16" s="63"/>
      <c r="G16" s="64"/>
      <c r="H16" s="65"/>
      <c r="I16" s="66"/>
      <c r="J16" s="67"/>
      <c r="K16" s="66"/>
      <c r="L16" s="68"/>
      <c r="M16" s="69"/>
      <c r="N16" s="70"/>
      <c r="O16" s="68"/>
      <c r="P16" s="69"/>
      <c r="Q16" s="70"/>
      <c r="R16" s="68"/>
      <c r="S16" s="69"/>
      <c r="T16" s="70"/>
      <c r="U16" s="70"/>
      <c r="V16" s="70"/>
      <c r="W16" s="68"/>
      <c r="X16" s="71"/>
      <c r="Y16" s="69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334</v>
      </c>
      <c r="J17" s="1"/>
      <c r="K17" s="72"/>
      <c r="L17" s="73"/>
      <c r="M17" s="72"/>
      <c r="N17" s="1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:25" ht="30" customHeight="1">
      <c r="A18" s="1"/>
      <c r="B18" s="1"/>
      <c r="C18" s="1"/>
      <c r="D18" s="1" t="s">
        <v>15</v>
      </c>
      <c r="E18" s="1"/>
      <c r="F18" s="1"/>
      <c r="G18" s="1"/>
      <c r="H18" s="1"/>
      <c r="I18" s="1" t="s">
        <v>335</v>
      </c>
      <c r="J18" s="1"/>
      <c r="K18" s="72"/>
      <c r="L18" s="73"/>
      <c r="M18" s="76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60" zoomScaleNormal="50" zoomScalePageLayoutView="0" workbookViewId="0" topLeftCell="A2">
      <selection activeCell="D20" sqref="D20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14" t="s">
        <v>139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93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96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370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33" customHeight="1">
      <c r="A12" s="51">
        <f>RANK(Y12,Y$12:Y$12,0)</f>
        <v>1</v>
      </c>
      <c r="B12" s="52"/>
      <c r="C12" s="87" t="s">
        <v>43</v>
      </c>
      <c r="D12" s="91" t="s">
        <v>329</v>
      </c>
      <c r="E12" s="3" t="s">
        <v>330</v>
      </c>
      <c r="F12" s="19" t="s">
        <v>44</v>
      </c>
      <c r="G12" s="240" t="s">
        <v>331</v>
      </c>
      <c r="H12" s="181" t="s">
        <v>332</v>
      </c>
      <c r="I12" s="93" t="s">
        <v>333</v>
      </c>
      <c r="J12" s="93" t="s">
        <v>333</v>
      </c>
      <c r="K12" s="185" t="s">
        <v>46</v>
      </c>
      <c r="L12" s="53">
        <v>182</v>
      </c>
      <c r="M12" s="54">
        <f>L12/3</f>
        <v>60.666666666666664</v>
      </c>
      <c r="N12" s="55">
        <f>RANK(M12,M$12:M$12,0)</f>
        <v>1</v>
      </c>
      <c r="O12" s="53">
        <v>182</v>
      </c>
      <c r="P12" s="54">
        <f>O12/3</f>
        <v>60.666666666666664</v>
      </c>
      <c r="Q12" s="55">
        <f>RANK(P12,P$12:P$12,0)</f>
        <v>1</v>
      </c>
      <c r="R12" s="53">
        <v>182</v>
      </c>
      <c r="S12" s="54">
        <f>R12/3</f>
        <v>60.666666666666664</v>
      </c>
      <c r="T12" s="55">
        <f>RANK(S12,S$12:S$12,0)</f>
        <v>1</v>
      </c>
      <c r="U12" s="55"/>
      <c r="V12" s="55"/>
      <c r="W12" s="53">
        <f>L12+O12+R12</f>
        <v>546</v>
      </c>
      <c r="X12" s="56"/>
      <c r="Y12" s="86">
        <f>ROUND(SUM(M12,P12,S12)/3,3)-IF($U12=1,2,IF($U12=2,1.5,0))</f>
        <v>60.667</v>
      </c>
      <c r="Z12" s="57" t="s">
        <v>116</v>
      </c>
    </row>
    <row r="13" spans="1:25" s="39" customFormat="1" ht="22.5" customHeight="1">
      <c r="A13" s="58"/>
      <c r="B13" s="59"/>
      <c r="C13" s="60"/>
      <c r="D13" s="61"/>
      <c r="E13" s="62"/>
      <c r="F13" s="63"/>
      <c r="G13" s="64"/>
      <c r="H13" s="65"/>
      <c r="I13" s="66"/>
      <c r="J13" s="67"/>
      <c r="K13" s="66"/>
      <c r="L13" s="68"/>
      <c r="M13" s="69"/>
      <c r="N13" s="70"/>
      <c r="O13" s="68"/>
      <c r="P13" s="69"/>
      <c r="Q13" s="70"/>
      <c r="R13" s="68"/>
      <c r="S13" s="69"/>
      <c r="T13" s="70"/>
      <c r="U13" s="70"/>
      <c r="V13" s="70"/>
      <c r="W13" s="68"/>
      <c r="X13" s="71"/>
      <c r="Y13" s="69"/>
    </row>
    <row r="14" spans="1:25" ht="30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334</v>
      </c>
      <c r="J14" s="1"/>
      <c r="K14" s="72"/>
      <c r="L14" s="73"/>
      <c r="M14" s="72"/>
      <c r="N14" s="1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:25" ht="30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335</v>
      </c>
      <c r="J15" s="1"/>
      <c r="K15" s="72"/>
      <c r="L15" s="73"/>
      <c r="M15" s="76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1:13" ht="12.75">
      <c r="K16" s="72"/>
      <c r="L16" s="73"/>
      <c r="M16" s="72"/>
    </row>
    <row r="17" spans="11:13" ht="12.75">
      <c r="K17" s="72"/>
      <c r="L17" s="73"/>
      <c r="M17" s="72"/>
    </row>
  </sheetData>
  <sheetProtection/>
  <protectedRanges>
    <protectedRange sqref="K12" name="Диапазон1_3_1_1_3_11_1_1_3_1_3_1_1_1_1_2"/>
  </protectedRanges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60" zoomScaleNormal="50" zoomScalePageLayoutView="0" workbookViewId="0" topLeftCell="A2">
      <selection activeCell="G18" sqref="G18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117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ht="18.75" customHeight="1">
      <c r="A6" s="318" t="s">
        <v>336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1:26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3" s="38" customFormat="1" ht="12.75">
      <c r="A8" s="6" t="s">
        <v>2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170" t="s">
        <v>174</v>
      </c>
      <c r="W8" s="6"/>
    </row>
    <row r="9" spans="1:26" s="47" customFormat="1" ht="19.5" customHeight="1">
      <c r="A9" s="312" t="s">
        <v>33</v>
      </c>
      <c r="B9" s="313" t="s">
        <v>4</v>
      </c>
      <c r="C9" s="310" t="s">
        <v>5</v>
      </c>
      <c r="D9" s="319" t="s">
        <v>20</v>
      </c>
      <c r="E9" s="319" t="s">
        <v>7</v>
      </c>
      <c r="F9" s="312" t="s">
        <v>8</v>
      </c>
      <c r="G9" s="319" t="s">
        <v>21</v>
      </c>
      <c r="H9" s="319" t="s">
        <v>7</v>
      </c>
      <c r="I9" s="319" t="s">
        <v>10</v>
      </c>
      <c r="J9" s="46"/>
      <c r="K9" s="319" t="s">
        <v>12</v>
      </c>
      <c r="L9" s="307" t="s">
        <v>22</v>
      </c>
      <c r="M9" s="307"/>
      <c r="N9" s="307"/>
      <c r="O9" s="307" t="s">
        <v>23</v>
      </c>
      <c r="P9" s="307"/>
      <c r="Q9" s="307"/>
      <c r="R9" s="307" t="s">
        <v>24</v>
      </c>
      <c r="S9" s="307"/>
      <c r="T9" s="307"/>
      <c r="U9" s="308" t="s">
        <v>25</v>
      </c>
      <c r="V9" s="310" t="s">
        <v>26</v>
      </c>
      <c r="W9" s="312" t="s">
        <v>27</v>
      </c>
      <c r="X9" s="313" t="s">
        <v>28</v>
      </c>
      <c r="Y9" s="306" t="s">
        <v>29</v>
      </c>
      <c r="Z9" s="306" t="s">
        <v>30</v>
      </c>
    </row>
    <row r="10" spans="1:26" s="47" customFormat="1" ht="39.75" customHeight="1">
      <c r="A10" s="312"/>
      <c r="B10" s="313"/>
      <c r="C10" s="311"/>
      <c r="D10" s="319"/>
      <c r="E10" s="319"/>
      <c r="F10" s="312"/>
      <c r="G10" s="319"/>
      <c r="H10" s="319"/>
      <c r="I10" s="319"/>
      <c r="J10" s="46"/>
      <c r="K10" s="319"/>
      <c r="L10" s="48" t="s">
        <v>31</v>
      </c>
      <c r="M10" s="49" t="s">
        <v>32</v>
      </c>
      <c r="N10" s="50" t="s">
        <v>33</v>
      </c>
      <c r="O10" s="48" t="s">
        <v>31</v>
      </c>
      <c r="P10" s="49" t="s">
        <v>32</v>
      </c>
      <c r="Q10" s="50" t="s">
        <v>33</v>
      </c>
      <c r="R10" s="48" t="s">
        <v>31</v>
      </c>
      <c r="S10" s="49" t="s">
        <v>32</v>
      </c>
      <c r="T10" s="50" t="s">
        <v>33</v>
      </c>
      <c r="U10" s="309"/>
      <c r="V10" s="311"/>
      <c r="W10" s="312"/>
      <c r="X10" s="313"/>
      <c r="Y10" s="306"/>
      <c r="Z10" s="306"/>
    </row>
    <row r="11" spans="1:26" s="39" customFormat="1" ht="48.75" customHeight="1">
      <c r="A11" s="51">
        <f>RANK(Y11,Y$11:Y$11,0)</f>
        <v>1</v>
      </c>
      <c r="B11" s="52"/>
      <c r="C11" s="113" t="s">
        <v>105</v>
      </c>
      <c r="D11" s="88" t="s">
        <v>106</v>
      </c>
      <c r="E11" s="3" t="s">
        <v>107</v>
      </c>
      <c r="F11" s="33" t="s">
        <v>78</v>
      </c>
      <c r="G11" s="95" t="s">
        <v>108</v>
      </c>
      <c r="H11" s="94" t="s">
        <v>109</v>
      </c>
      <c r="I11" s="120" t="s">
        <v>72</v>
      </c>
      <c r="J11" s="121" t="s">
        <v>110</v>
      </c>
      <c r="K11" s="90" t="s">
        <v>70</v>
      </c>
      <c r="L11" s="53">
        <v>327.5</v>
      </c>
      <c r="M11" s="54">
        <f>L11/5</f>
        <v>65.5</v>
      </c>
      <c r="N11" s="55">
        <f>RANK(M11,M$11:M$11,0)</f>
        <v>1</v>
      </c>
      <c r="O11" s="53">
        <v>325</v>
      </c>
      <c r="P11" s="54">
        <f>O11/5</f>
        <v>65</v>
      </c>
      <c r="Q11" s="55">
        <f>RANK(P11,P$11:P$11,0)</f>
        <v>1</v>
      </c>
      <c r="R11" s="53">
        <v>323.5</v>
      </c>
      <c r="S11" s="54">
        <f>R11/5</f>
        <v>64.7</v>
      </c>
      <c r="T11" s="55">
        <f>RANK(S11,S$11:S$11,0)</f>
        <v>1</v>
      </c>
      <c r="U11" s="55"/>
      <c r="V11" s="55"/>
      <c r="W11" s="53">
        <f>L11+O11+R11</f>
        <v>976</v>
      </c>
      <c r="X11" s="56"/>
      <c r="Y11" s="86">
        <f>ROUND(SUM(M11,P11,S11)/3,3)-IF($U11=1,2,IF($U11=2,1.5,0))</f>
        <v>65.067</v>
      </c>
      <c r="Z11" s="57" t="s">
        <v>116</v>
      </c>
    </row>
    <row r="12" spans="1:26" s="39" customFormat="1" ht="33" customHeight="1">
      <c r="A12" s="100"/>
      <c r="B12" s="59"/>
      <c r="C12" s="122"/>
      <c r="D12" s="102"/>
      <c r="E12" s="62"/>
      <c r="F12" s="103"/>
      <c r="G12" s="104"/>
      <c r="H12" s="114"/>
      <c r="I12" s="106"/>
      <c r="J12" s="106"/>
      <c r="K12" s="123"/>
      <c r="L12" s="107"/>
      <c r="M12" s="108"/>
      <c r="N12" s="109"/>
      <c r="O12" s="107"/>
      <c r="P12" s="108"/>
      <c r="Q12" s="109"/>
      <c r="R12" s="107"/>
      <c r="S12" s="108"/>
      <c r="T12" s="109"/>
      <c r="U12" s="109"/>
      <c r="V12" s="109"/>
      <c r="W12" s="107"/>
      <c r="X12" s="110"/>
      <c r="Y12" s="69"/>
      <c r="Z12" s="111"/>
    </row>
    <row r="13" spans="1:25" ht="30" customHeight="1">
      <c r="A13" s="1"/>
      <c r="B13" s="1"/>
      <c r="C13" s="1"/>
      <c r="D13" s="1" t="s">
        <v>14</v>
      </c>
      <c r="E13" s="1"/>
      <c r="F13" s="1"/>
      <c r="G13" s="1"/>
      <c r="H13" s="1"/>
      <c r="I13" s="1" t="s">
        <v>334</v>
      </c>
      <c r="J13" s="1"/>
      <c r="K13" s="72"/>
      <c r="L13" s="73"/>
      <c r="M13" s="72"/>
      <c r="N13" s="1"/>
      <c r="O13" s="74"/>
      <c r="P13" s="75"/>
      <c r="Q13" s="1"/>
      <c r="R13" s="74"/>
      <c r="S13" s="75"/>
      <c r="T13" s="1"/>
      <c r="U13" s="1"/>
      <c r="V13" s="1"/>
      <c r="W13" s="1"/>
      <c r="X13" s="1"/>
      <c r="Y13" s="75"/>
    </row>
    <row r="14" spans="1:25" ht="30" customHeight="1">
      <c r="A14" s="1"/>
      <c r="B14" s="1"/>
      <c r="C14" s="1"/>
      <c r="D14" s="1" t="s">
        <v>15</v>
      </c>
      <c r="E14" s="1"/>
      <c r="F14" s="1"/>
      <c r="G14" s="1"/>
      <c r="H14" s="1"/>
      <c r="I14" s="1" t="s">
        <v>335</v>
      </c>
      <c r="J14" s="1"/>
      <c r="K14" s="72"/>
      <c r="L14" s="73"/>
      <c r="M14" s="76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1:13" ht="12.75">
      <c r="K15" s="72"/>
      <c r="L15" s="73"/>
      <c r="M15" s="72"/>
    </row>
    <row r="16" spans="11:13" ht="12.75">
      <c r="K16" s="72"/>
      <c r="L16" s="73"/>
      <c r="M16" s="72"/>
    </row>
  </sheetData>
  <sheetProtection/>
  <protectedRanges>
    <protectedRange sqref="K12" name="Диапазон1_3_1_1_3_11_1_1_3_1_3_1_1_1_1_1_1_1"/>
  </protectedRanges>
  <mergeCells count="24">
    <mergeCell ref="I9:I10"/>
    <mergeCell ref="K9:K10"/>
    <mergeCell ref="E9:E10"/>
    <mergeCell ref="F9:F10"/>
    <mergeCell ref="G9:G10"/>
    <mergeCell ref="H9:H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8">
      <selection activeCell="D11" sqref="D11"/>
    </sheetView>
  </sheetViews>
  <sheetFormatPr defaultColWidth="9.140625" defaultRowHeight="15"/>
  <cols>
    <col min="1" max="1" width="22.421875" style="129" customWidth="1"/>
    <col min="2" max="2" width="17.8515625" style="129" customWidth="1"/>
    <col min="3" max="3" width="10.8515625" style="129" customWidth="1"/>
    <col min="4" max="4" width="21.7109375" style="129" customWidth="1"/>
    <col min="5" max="5" width="13.7109375" style="129" customWidth="1"/>
    <col min="6" max="16384" width="8.8515625" style="129" customWidth="1"/>
  </cols>
  <sheetData>
    <row r="1" spans="1:9" s="126" customFormat="1" ht="41.25" customHeight="1">
      <c r="A1" s="343" t="s">
        <v>344</v>
      </c>
      <c r="B1" s="343"/>
      <c r="C1" s="343"/>
      <c r="D1" s="343"/>
      <c r="E1" s="343"/>
      <c r="F1" s="127"/>
      <c r="G1" s="127"/>
      <c r="H1" s="127"/>
      <c r="I1" s="127"/>
    </row>
    <row r="2" ht="21.75" customHeight="1">
      <c r="A2" s="128" t="s">
        <v>115</v>
      </c>
    </row>
    <row r="3" spans="1:5" s="158" customFormat="1" ht="21.75" customHeight="1">
      <c r="A3" s="157" t="s">
        <v>160</v>
      </c>
      <c r="B3" s="157" t="s">
        <v>161</v>
      </c>
      <c r="C3" s="157" t="s">
        <v>162</v>
      </c>
      <c r="D3" s="157" t="s">
        <v>163</v>
      </c>
      <c r="E3" s="157" t="s">
        <v>164</v>
      </c>
    </row>
    <row r="4" spans="1:6" ht="21.75" customHeight="1">
      <c r="A4" s="153" t="s">
        <v>145</v>
      </c>
      <c r="B4" s="152" t="s">
        <v>49</v>
      </c>
      <c r="C4" s="152" t="s">
        <v>166</v>
      </c>
      <c r="D4" s="156" t="s">
        <v>169</v>
      </c>
      <c r="E4" s="152"/>
      <c r="F4" s="151"/>
    </row>
    <row r="5" spans="1:6" ht="21.75" customHeight="1">
      <c r="A5" s="153" t="s">
        <v>141</v>
      </c>
      <c r="B5" s="152" t="s">
        <v>146</v>
      </c>
      <c r="C5" s="152" t="s">
        <v>166</v>
      </c>
      <c r="D5" s="156" t="s">
        <v>169</v>
      </c>
      <c r="E5" s="152"/>
      <c r="F5" s="151"/>
    </row>
    <row r="6" spans="1:6" ht="21.75" customHeight="1">
      <c r="A6" s="153" t="s">
        <v>141</v>
      </c>
      <c r="B6" s="152" t="s">
        <v>156</v>
      </c>
      <c r="C6" s="152" t="s">
        <v>167</v>
      </c>
      <c r="D6" s="156" t="s">
        <v>169</v>
      </c>
      <c r="E6" s="152"/>
      <c r="F6" s="151"/>
    </row>
    <row r="7" spans="1:6" ht="21.75" customHeight="1">
      <c r="A7" s="153" t="s">
        <v>141</v>
      </c>
      <c r="B7" s="152" t="s">
        <v>345</v>
      </c>
      <c r="C7" s="152" t="s">
        <v>165</v>
      </c>
      <c r="D7" s="156" t="s">
        <v>168</v>
      </c>
      <c r="E7" s="152"/>
      <c r="F7" s="151"/>
    </row>
    <row r="8" spans="1:6" ht="21.75" customHeight="1">
      <c r="A8" s="153" t="s">
        <v>141</v>
      </c>
      <c r="B8" s="152"/>
      <c r="C8" s="152"/>
      <c r="D8" s="156"/>
      <c r="E8" s="152"/>
      <c r="F8" s="151"/>
    </row>
    <row r="9" spans="1:6" ht="21.75" customHeight="1">
      <c r="A9" s="153" t="s">
        <v>149</v>
      </c>
      <c r="B9" s="154" t="s">
        <v>148</v>
      </c>
      <c r="C9" s="152"/>
      <c r="D9" s="156" t="s">
        <v>169</v>
      </c>
      <c r="E9" s="152"/>
      <c r="F9" s="151"/>
    </row>
    <row r="10" spans="1:6" ht="21.75" customHeight="1">
      <c r="A10" s="153" t="s">
        <v>144</v>
      </c>
      <c r="B10" s="152" t="s">
        <v>423</v>
      </c>
      <c r="C10" s="152"/>
      <c r="D10" s="156" t="s">
        <v>169</v>
      </c>
      <c r="E10" s="152"/>
      <c r="F10" s="151"/>
    </row>
    <row r="11" spans="1:6" ht="21.75" customHeight="1">
      <c r="A11" s="153" t="s">
        <v>142</v>
      </c>
      <c r="B11" s="152" t="s">
        <v>152</v>
      </c>
      <c r="C11" s="152" t="s">
        <v>165</v>
      </c>
      <c r="D11" s="156" t="s">
        <v>168</v>
      </c>
      <c r="E11" s="152"/>
      <c r="F11" s="151"/>
    </row>
    <row r="12" spans="1:6" ht="21.75" customHeight="1">
      <c r="A12" s="153" t="s">
        <v>151</v>
      </c>
      <c r="B12" s="152" t="s">
        <v>150</v>
      </c>
      <c r="C12" s="152" t="s">
        <v>165</v>
      </c>
      <c r="D12" s="156" t="s">
        <v>169</v>
      </c>
      <c r="E12" s="152"/>
      <c r="F12" s="151"/>
    </row>
    <row r="13" spans="1:6" ht="21.75" customHeight="1">
      <c r="A13" s="153" t="s">
        <v>170</v>
      </c>
      <c r="B13" s="152" t="s">
        <v>171</v>
      </c>
      <c r="C13" s="152"/>
      <c r="D13" s="156" t="s">
        <v>168</v>
      </c>
      <c r="E13" s="152"/>
      <c r="F13" s="151"/>
    </row>
    <row r="14" spans="1:6" ht="21.75" customHeight="1">
      <c r="A14" s="153" t="s">
        <v>153</v>
      </c>
      <c r="B14" s="152"/>
      <c r="C14" s="152"/>
      <c r="D14" s="156"/>
      <c r="E14" s="152"/>
      <c r="F14" s="151"/>
    </row>
    <row r="15" spans="1:6" ht="21.75" customHeight="1">
      <c r="A15" s="295" t="s">
        <v>422</v>
      </c>
      <c r="B15" s="152" t="s">
        <v>147</v>
      </c>
      <c r="C15" s="152" t="s">
        <v>165</v>
      </c>
      <c r="D15" s="156" t="s">
        <v>168</v>
      </c>
      <c r="E15" s="152"/>
      <c r="F15" s="151"/>
    </row>
    <row r="16" spans="1:6" ht="22.5" customHeight="1">
      <c r="A16" s="153" t="s">
        <v>143</v>
      </c>
      <c r="B16" s="152" t="s">
        <v>154</v>
      </c>
      <c r="C16" s="152" t="s">
        <v>166</v>
      </c>
      <c r="D16" s="156" t="s">
        <v>169</v>
      </c>
      <c r="E16" s="152"/>
      <c r="F16" s="151"/>
    </row>
    <row r="17" spans="1:6" ht="22.5" customHeight="1">
      <c r="A17" s="155" t="s">
        <v>155</v>
      </c>
      <c r="B17" s="152" t="s">
        <v>156</v>
      </c>
      <c r="C17" s="152" t="s">
        <v>167</v>
      </c>
      <c r="D17" s="156" t="s">
        <v>169</v>
      </c>
      <c r="E17" s="152"/>
      <c r="F17" s="151"/>
    </row>
    <row r="18" spans="1:6" ht="22.5" customHeight="1">
      <c r="A18" s="155"/>
      <c r="B18" s="152" t="s">
        <v>421</v>
      </c>
      <c r="C18" s="152" t="s">
        <v>166</v>
      </c>
      <c r="D18" s="156" t="s">
        <v>169</v>
      </c>
      <c r="E18" s="152"/>
      <c r="F18" s="151"/>
    </row>
    <row r="19" spans="1:6" ht="24" customHeight="1">
      <c r="A19" s="155" t="s">
        <v>157</v>
      </c>
      <c r="B19" s="152" t="s">
        <v>158</v>
      </c>
      <c r="C19" s="152"/>
      <c r="D19" s="156"/>
      <c r="E19" s="152"/>
      <c r="F19" s="151"/>
    </row>
    <row r="20" spans="1:6" ht="24" customHeight="1">
      <c r="A20" s="155" t="s">
        <v>157</v>
      </c>
      <c r="B20" s="152" t="s">
        <v>159</v>
      </c>
      <c r="C20" s="152"/>
      <c r="D20" s="156"/>
      <c r="E20" s="152"/>
      <c r="F20" s="151"/>
    </row>
    <row r="21" ht="24" customHeight="1">
      <c r="A21" s="150"/>
    </row>
    <row r="22" spans="1:7" ht="12.75">
      <c r="A22" s="149" t="s">
        <v>14</v>
      </c>
      <c r="C22" s="130"/>
      <c r="D22" s="130" t="s">
        <v>346</v>
      </c>
      <c r="F22" s="131"/>
      <c r="G22" s="130"/>
    </row>
    <row r="23" spans="1:7" ht="12.75">
      <c r="A23" s="149"/>
      <c r="C23" s="130"/>
      <c r="D23" s="130"/>
      <c r="F23" s="131"/>
      <c r="G23" s="130"/>
    </row>
    <row r="24" ht="12.75">
      <c r="A24" s="150"/>
    </row>
    <row r="25" ht="12.75">
      <c r="A25" s="15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60" zoomScaleNormal="50" zoomScalePageLayoutView="0" workbookViewId="0" topLeftCell="A3">
      <selection activeCell="D11" sqref="D11:K15"/>
    </sheetView>
  </sheetViews>
  <sheetFormatPr defaultColWidth="9.140625" defaultRowHeight="15"/>
  <cols>
    <col min="1" max="1" width="3.7109375" style="169" customWidth="1"/>
    <col min="2" max="2" width="4.7109375" style="169" hidden="1" customWidth="1"/>
    <col min="3" max="3" width="5.421875" style="169" hidden="1" customWidth="1"/>
    <col min="4" max="4" width="19.140625" style="169" customWidth="1"/>
    <col min="5" max="5" width="8.7109375" style="169" customWidth="1"/>
    <col min="6" max="6" width="4.8515625" style="169" customWidth="1"/>
    <col min="7" max="7" width="39.57421875" style="169" customWidth="1"/>
    <col min="8" max="8" width="8.7109375" style="169" customWidth="1"/>
    <col min="9" max="9" width="15.7109375" style="169" customWidth="1"/>
    <col min="10" max="10" width="12.7109375" style="169" hidden="1" customWidth="1"/>
    <col min="11" max="11" width="20.7109375" style="169" customWidth="1"/>
    <col min="12" max="12" width="6.7109375" style="196" customWidth="1"/>
    <col min="13" max="13" width="9.8515625" style="197" customWidth="1"/>
    <col min="14" max="14" width="3.7109375" style="169" customWidth="1"/>
    <col min="15" max="15" width="6.8515625" style="196" customWidth="1"/>
    <col min="16" max="16" width="9.8515625" style="197" customWidth="1"/>
    <col min="17" max="17" width="3.7109375" style="169" customWidth="1"/>
    <col min="18" max="18" width="6.8515625" style="196" customWidth="1"/>
    <col min="19" max="19" width="9.57421875" style="197" customWidth="1"/>
    <col min="20" max="20" width="3.7109375" style="169" customWidth="1"/>
    <col min="21" max="22" width="4.8515625" style="169" customWidth="1"/>
    <col min="23" max="23" width="6.7109375" style="169" customWidth="1"/>
    <col min="24" max="24" width="6.7109375" style="169" hidden="1" customWidth="1"/>
    <col min="25" max="25" width="9.7109375" style="197" customWidth="1"/>
    <col min="26" max="16384" width="9.140625" style="169" customWidth="1"/>
  </cols>
  <sheetData>
    <row r="1" spans="1:25" s="166" customFormat="1" ht="7.5" customHeight="1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  <c r="M1" s="163"/>
      <c r="N1" s="164"/>
      <c r="O1" s="165"/>
      <c r="P1" s="163"/>
      <c r="Q1" s="164"/>
      <c r="R1" s="165"/>
      <c r="S1" s="163"/>
      <c r="T1" s="164"/>
      <c r="Y1" s="167"/>
    </row>
    <row r="2" spans="1:26" s="16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168" customFormat="1" ht="15" customHeight="1">
      <c r="A3" s="320" t="s">
        <v>18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</row>
    <row r="4" spans="1:26" s="168" customFormat="1" ht="19.5" customHeight="1">
      <c r="A4" s="321" t="s">
        <v>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</row>
    <row r="5" spans="1:26" s="168" customFormat="1" ht="26.25" customHeight="1">
      <c r="A5" s="322" t="s">
        <v>42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</row>
    <row r="6" spans="1:26" s="117" customFormat="1" ht="12">
      <c r="A6" s="323" t="s">
        <v>52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ht="18.75" customHeight="1">
      <c r="A7" s="318" t="s">
        <v>336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3" s="168" customFormat="1" ht="12.75">
      <c r="A8" s="170" t="s">
        <v>2</v>
      </c>
      <c r="B8" s="171"/>
      <c r="C8" s="172"/>
      <c r="D8" s="172"/>
      <c r="E8" s="172"/>
      <c r="F8" s="172"/>
      <c r="G8" s="172"/>
      <c r="H8" s="172"/>
      <c r="I8" s="172"/>
      <c r="J8" s="172"/>
      <c r="K8" s="173"/>
      <c r="L8" s="174"/>
      <c r="V8" s="170" t="s">
        <v>174</v>
      </c>
      <c r="W8" s="170"/>
    </row>
    <row r="9" spans="1:26" s="176" customFormat="1" ht="19.5" customHeight="1">
      <c r="A9" s="325" t="s">
        <v>33</v>
      </c>
      <c r="B9" s="326" t="s">
        <v>4</v>
      </c>
      <c r="C9" s="327" t="s">
        <v>5</v>
      </c>
      <c r="D9" s="298" t="s">
        <v>20</v>
      </c>
      <c r="E9" s="298" t="s">
        <v>7</v>
      </c>
      <c r="F9" s="325" t="s">
        <v>8</v>
      </c>
      <c r="G9" s="298" t="s">
        <v>21</v>
      </c>
      <c r="H9" s="298" t="s">
        <v>7</v>
      </c>
      <c r="I9" s="298" t="s">
        <v>10</v>
      </c>
      <c r="J9" s="175"/>
      <c r="K9" s="298" t="s">
        <v>12</v>
      </c>
      <c r="L9" s="324" t="s">
        <v>22</v>
      </c>
      <c r="M9" s="324"/>
      <c r="N9" s="324"/>
      <c r="O9" s="324" t="s">
        <v>23</v>
      </c>
      <c r="P9" s="324"/>
      <c r="Q9" s="324"/>
      <c r="R9" s="324" t="s">
        <v>24</v>
      </c>
      <c r="S9" s="324"/>
      <c r="T9" s="324"/>
      <c r="U9" s="300" t="s">
        <v>25</v>
      </c>
      <c r="V9" s="327" t="s">
        <v>26</v>
      </c>
      <c r="W9" s="325" t="s">
        <v>27</v>
      </c>
      <c r="X9" s="326" t="s">
        <v>28</v>
      </c>
      <c r="Y9" s="299" t="s">
        <v>29</v>
      </c>
      <c r="Z9" s="299" t="s">
        <v>30</v>
      </c>
    </row>
    <row r="10" spans="1:26" s="176" customFormat="1" ht="39.75" customHeight="1">
      <c r="A10" s="325"/>
      <c r="B10" s="326"/>
      <c r="C10" s="297"/>
      <c r="D10" s="298"/>
      <c r="E10" s="298"/>
      <c r="F10" s="325"/>
      <c r="G10" s="298"/>
      <c r="H10" s="298"/>
      <c r="I10" s="298"/>
      <c r="J10" s="175"/>
      <c r="K10" s="298"/>
      <c r="L10" s="177" t="s">
        <v>31</v>
      </c>
      <c r="M10" s="178" t="s">
        <v>32</v>
      </c>
      <c r="N10" s="180" t="s">
        <v>33</v>
      </c>
      <c r="O10" s="177" t="s">
        <v>31</v>
      </c>
      <c r="P10" s="178" t="s">
        <v>32</v>
      </c>
      <c r="Q10" s="180" t="s">
        <v>33</v>
      </c>
      <c r="R10" s="177" t="s">
        <v>31</v>
      </c>
      <c r="S10" s="178" t="s">
        <v>32</v>
      </c>
      <c r="T10" s="180" t="s">
        <v>33</v>
      </c>
      <c r="U10" s="301"/>
      <c r="V10" s="297"/>
      <c r="W10" s="325"/>
      <c r="X10" s="326"/>
      <c r="Y10" s="299"/>
      <c r="Z10" s="299"/>
    </row>
    <row r="11" spans="1:26" s="117" customFormat="1" ht="45" customHeight="1">
      <c r="A11" s="116">
        <f>RANK(Y11,Y$11:Y$15,0)</f>
        <v>1</v>
      </c>
      <c r="B11" s="52"/>
      <c r="C11" s="87"/>
      <c r="D11" s="91" t="s">
        <v>175</v>
      </c>
      <c r="E11" s="3" t="s">
        <v>176</v>
      </c>
      <c r="F11" s="5" t="s">
        <v>37</v>
      </c>
      <c r="G11" s="89" t="s">
        <v>177</v>
      </c>
      <c r="H11" s="181" t="s">
        <v>178</v>
      </c>
      <c r="I11" s="93" t="s">
        <v>179</v>
      </c>
      <c r="J11" s="93" t="s">
        <v>119</v>
      </c>
      <c r="K11" s="182" t="s">
        <v>180</v>
      </c>
      <c r="L11" s="53">
        <v>174</v>
      </c>
      <c r="M11" s="54">
        <f>L11/2.6</f>
        <v>66.92307692307692</v>
      </c>
      <c r="N11" s="55">
        <f>RANK(M11,M$11:M$15,0)</f>
        <v>1</v>
      </c>
      <c r="O11" s="53">
        <v>176.5</v>
      </c>
      <c r="P11" s="54">
        <f>O11/2.6</f>
        <v>67.88461538461539</v>
      </c>
      <c r="Q11" s="55">
        <f>RANK(P11,P$11:P$15,0)</f>
        <v>1</v>
      </c>
      <c r="R11" s="53">
        <v>176.5</v>
      </c>
      <c r="S11" s="54">
        <f>R11/2.6</f>
        <v>67.88461538461539</v>
      </c>
      <c r="T11" s="55">
        <f>RANK(S11,S$11:S$15,0)</f>
        <v>1</v>
      </c>
      <c r="U11" s="55"/>
      <c r="V11" s="55"/>
      <c r="W11" s="53">
        <f>L11+O11+R11</f>
        <v>527</v>
      </c>
      <c r="X11" s="56"/>
      <c r="Y11" s="86">
        <f>ROUND(SUM(M11,P11,S11)/3,3)-IF($U11=1,0.5,IF($U11=2,1.5,0))</f>
        <v>67.564</v>
      </c>
      <c r="Z11" s="57" t="s">
        <v>37</v>
      </c>
    </row>
    <row r="12" spans="1:26" s="117" customFormat="1" ht="45" customHeight="1">
      <c r="A12" s="116">
        <f>RANK(Y12,Y$11:Y$15,0)</f>
        <v>2</v>
      </c>
      <c r="B12" s="52"/>
      <c r="C12" s="87"/>
      <c r="D12" s="88" t="s">
        <v>187</v>
      </c>
      <c r="E12" s="3" t="s">
        <v>56</v>
      </c>
      <c r="F12" s="63" t="s">
        <v>37</v>
      </c>
      <c r="G12" s="89" t="s">
        <v>138</v>
      </c>
      <c r="H12" s="96" t="s">
        <v>57</v>
      </c>
      <c r="I12" s="93" t="s">
        <v>41</v>
      </c>
      <c r="J12" s="93" t="s">
        <v>41</v>
      </c>
      <c r="K12" s="183" t="s">
        <v>36</v>
      </c>
      <c r="L12" s="53">
        <v>166.5</v>
      </c>
      <c r="M12" s="54">
        <f>L12/2.6</f>
        <v>64.03846153846153</v>
      </c>
      <c r="N12" s="55">
        <f>RANK(M12,M$11:M$15,0)</f>
        <v>2</v>
      </c>
      <c r="O12" s="53">
        <v>167.5</v>
      </c>
      <c r="P12" s="54">
        <f>O12/2.6</f>
        <v>64.42307692307692</v>
      </c>
      <c r="Q12" s="55">
        <f>RANK(P12,P$11:P$15,0)</f>
        <v>2</v>
      </c>
      <c r="R12" s="53">
        <v>169</v>
      </c>
      <c r="S12" s="54">
        <f>R12/2.6</f>
        <v>65</v>
      </c>
      <c r="T12" s="55">
        <f>RANK(S12,S$11:S$15,0)</f>
        <v>2</v>
      </c>
      <c r="U12" s="55"/>
      <c r="V12" s="55"/>
      <c r="W12" s="53">
        <f>L12+O12+R12</f>
        <v>503</v>
      </c>
      <c r="X12" s="56"/>
      <c r="Y12" s="86">
        <f>ROUND(SUM(M12,P12,S12)/3,3)-IF($U12=1,0.5,IF($U12=2,1.5,0))</f>
        <v>64.487</v>
      </c>
      <c r="Z12" s="57" t="s">
        <v>37</v>
      </c>
    </row>
    <row r="13" spans="1:26" s="117" customFormat="1" ht="45" customHeight="1">
      <c r="A13" s="116">
        <f>RANK(Y13,Y$11:Y$15,0)</f>
        <v>3</v>
      </c>
      <c r="B13" s="52"/>
      <c r="C13" s="87"/>
      <c r="D13" s="88" t="s">
        <v>182</v>
      </c>
      <c r="E13" s="3"/>
      <c r="F13" s="2" t="s">
        <v>37</v>
      </c>
      <c r="G13" s="89" t="s">
        <v>183</v>
      </c>
      <c r="H13" s="92" t="s">
        <v>184</v>
      </c>
      <c r="I13" s="183" t="s">
        <v>185</v>
      </c>
      <c r="J13" s="183" t="s">
        <v>124</v>
      </c>
      <c r="K13" s="90" t="s">
        <v>186</v>
      </c>
      <c r="L13" s="53">
        <v>165</v>
      </c>
      <c r="M13" s="54">
        <f>L13/2.6</f>
        <v>63.46153846153846</v>
      </c>
      <c r="N13" s="55">
        <f>RANK(M13,M$11:M$15,0)</f>
        <v>4</v>
      </c>
      <c r="O13" s="53">
        <v>167</v>
      </c>
      <c r="P13" s="54">
        <f>O13/2.6</f>
        <v>64.23076923076923</v>
      </c>
      <c r="Q13" s="55">
        <f>RANK(P13,P$11:P$15,0)</f>
        <v>3</v>
      </c>
      <c r="R13" s="53">
        <v>167.5</v>
      </c>
      <c r="S13" s="54">
        <f>R13/2.6</f>
        <v>64.42307692307692</v>
      </c>
      <c r="T13" s="55">
        <f>RANK(S13,S$11:S$15,0)</f>
        <v>3</v>
      </c>
      <c r="U13" s="55"/>
      <c r="V13" s="55"/>
      <c r="W13" s="53">
        <f>L13+O13+R13</f>
        <v>499.5</v>
      </c>
      <c r="X13" s="56"/>
      <c r="Y13" s="86">
        <f>ROUND(SUM(M13,P13,S13)/3,3)-IF($U13=1,0.5,IF($U13=2,1.5,0))</f>
        <v>64.038</v>
      </c>
      <c r="Z13" s="57" t="s">
        <v>37</v>
      </c>
    </row>
    <row r="14" spans="1:26" s="117" customFormat="1" ht="45" customHeight="1">
      <c r="A14" s="116">
        <f>RANK(Y14,Y$11:Y$15,0)</f>
        <v>4</v>
      </c>
      <c r="B14" s="52"/>
      <c r="C14" s="87"/>
      <c r="D14" s="91" t="s">
        <v>188</v>
      </c>
      <c r="E14" s="3"/>
      <c r="F14" s="19" t="s">
        <v>44</v>
      </c>
      <c r="G14" s="89" t="s">
        <v>189</v>
      </c>
      <c r="H14" s="181" t="s">
        <v>190</v>
      </c>
      <c r="I14" s="93" t="s">
        <v>191</v>
      </c>
      <c r="J14" s="93" t="s">
        <v>192</v>
      </c>
      <c r="K14" s="185" t="s">
        <v>36</v>
      </c>
      <c r="L14" s="53">
        <v>165.5</v>
      </c>
      <c r="M14" s="54">
        <f>L14/2.6</f>
        <v>63.65384615384615</v>
      </c>
      <c r="N14" s="55">
        <f>RANK(M14,M$11:M$15,0)</f>
        <v>3</v>
      </c>
      <c r="O14" s="53">
        <v>162</v>
      </c>
      <c r="P14" s="54">
        <f>O14/2.6</f>
        <v>62.30769230769231</v>
      </c>
      <c r="Q14" s="55">
        <f>RANK(P14,P$11:P$15,0)</f>
        <v>4</v>
      </c>
      <c r="R14" s="53">
        <v>166</v>
      </c>
      <c r="S14" s="54">
        <f>R14/2.6</f>
        <v>63.84615384615385</v>
      </c>
      <c r="T14" s="55">
        <f>RANK(S14,S$11:S$15,0)</f>
        <v>4</v>
      </c>
      <c r="U14" s="55"/>
      <c r="V14" s="55"/>
      <c r="W14" s="53">
        <f>L14+O14+R14</f>
        <v>493.5</v>
      </c>
      <c r="X14" s="56"/>
      <c r="Y14" s="86">
        <f>ROUND(SUM(M14,P14,S14)/3,3)-IF($U14=1,0.5,IF($U14=2,1.5,0))</f>
        <v>63.269</v>
      </c>
      <c r="Z14" s="57" t="s">
        <v>37</v>
      </c>
    </row>
    <row r="15" spans="1:26" s="117" customFormat="1" ht="45" customHeight="1">
      <c r="A15" s="116">
        <f>RANK(Y15,Y$11:Y$15,0)</f>
        <v>5</v>
      </c>
      <c r="B15" s="52"/>
      <c r="C15" s="87"/>
      <c r="D15" s="91" t="s">
        <v>181</v>
      </c>
      <c r="E15" s="3"/>
      <c r="F15" s="5" t="s">
        <v>44</v>
      </c>
      <c r="G15" s="89" t="s">
        <v>340</v>
      </c>
      <c r="H15" s="96" t="s">
        <v>339</v>
      </c>
      <c r="I15" s="183" t="s">
        <v>328</v>
      </c>
      <c r="J15" s="93" t="s">
        <v>337</v>
      </c>
      <c r="K15" s="184" t="s">
        <v>338</v>
      </c>
      <c r="L15" s="53">
        <v>154</v>
      </c>
      <c r="M15" s="54">
        <f>L15/2.6</f>
        <v>59.230769230769226</v>
      </c>
      <c r="N15" s="55">
        <f>RANK(M15,M$11:M$15,0)</f>
        <v>5</v>
      </c>
      <c r="O15" s="53">
        <v>154.5</v>
      </c>
      <c r="P15" s="54">
        <f>O15/2.6</f>
        <v>59.42307692307692</v>
      </c>
      <c r="Q15" s="55">
        <f>RANK(P15,P$11:P$15,0)</f>
        <v>5</v>
      </c>
      <c r="R15" s="53">
        <v>149</v>
      </c>
      <c r="S15" s="54">
        <f>R15/2.6</f>
        <v>57.30769230769231</v>
      </c>
      <c r="T15" s="55">
        <f>RANK(S15,S$11:S$15,0)</f>
        <v>5</v>
      </c>
      <c r="U15" s="55"/>
      <c r="V15" s="55"/>
      <c r="W15" s="53">
        <f>L15+O15+R15</f>
        <v>457.5</v>
      </c>
      <c r="X15" s="56"/>
      <c r="Y15" s="86">
        <f>ROUND(SUM(M15,P15,S15)/3,3)-IF($U15=1,0.5,IF($U15=2,1.5,0))</f>
        <v>58.654</v>
      </c>
      <c r="Z15" s="57" t="s">
        <v>341</v>
      </c>
    </row>
    <row r="16" spans="1:26" s="117" customFormat="1" ht="33" customHeight="1">
      <c r="A16" s="186"/>
      <c r="B16" s="59"/>
      <c r="C16" s="101"/>
      <c r="D16" s="132"/>
      <c r="E16" s="62"/>
      <c r="F16" s="115"/>
      <c r="G16" s="104"/>
      <c r="H16" s="133"/>
      <c r="I16" s="134"/>
      <c r="J16" s="134"/>
      <c r="K16" s="134"/>
      <c r="L16" s="187"/>
      <c r="M16" s="188"/>
      <c r="N16" s="189"/>
      <c r="O16" s="187"/>
      <c r="P16" s="188"/>
      <c r="Q16" s="189"/>
      <c r="R16" s="187"/>
      <c r="S16" s="188"/>
      <c r="T16" s="189"/>
      <c r="U16" s="189"/>
      <c r="V16" s="189"/>
      <c r="W16" s="187"/>
      <c r="X16" s="190"/>
      <c r="Y16" s="191"/>
      <c r="Z16" s="192"/>
    </row>
    <row r="17" spans="1:25" ht="30" customHeight="1">
      <c r="A17" s="193"/>
      <c r="B17" s="193"/>
      <c r="C17" s="193"/>
      <c r="D17" s="193" t="s">
        <v>14</v>
      </c>
      <c r="E17" s="193"/>
      <c r="F17" s="193"/>
      <c r="G17" s="193"/>
      <c r="H17" s="193"/>
      <c r="I17" s="1" t="s">
        <v>334</v>
      </c>
      <c r="J17" s="193"/>
      <c r="K17" s="72"/>
      <c r="L17" s="73"/>
      <c r="M17" s="72"/>
      <c r="N17" s="193"/>
      <c r="O17" s="194"/>
      <c r="P17" s="195"/>
      <c r="Q17" s="193"/>
      <c r="R17" s="194"/>
      <c r="S17" s="195"/>
      <c r="T17" s="193"/>
      <c r="U17" s="193"/>
      <c r="V17" s="193"/>
      <c r="W17" s="193"/>
      <c r="X17" s="193"/>
      <c r="Y17" s="195"/>
    </row>
    <row r="18" spans="1:25" ht="30" customHeight="1">
      <c r="A18" s="193"/>
      <c r="B18" s="193"/>
      <c r="C18" s="193"/>
      <c r="D18" s="193" t="s">
        <v>15</v>
      </c>
      <c r="E18" s="193"/>
      <c r="F18" s="193"/>
      <c r="G18" s="193"/>
      <c r="H18" s="193"/>
      <c r="I18" s="1" t="s">
        <v>335</v>
      </c>
      <c r="J18" s="193"/>
      <c r="K18" s="72"/>
      <c r="L18" s="73"/>
      <c r="M18" s="76"/>
      <c r="O18" s="194"/>
      <c r="P18" s="195"/>
      <c r="Q18" s="193"/>
      <c r="R18" s="194"/>
      <c r="S18" s="195"/>
      <c r="T18" s="193"/>
      <c r="U18" s="193"/>
      <c r="V18" s="193"/>
      <c r="W18" s="193"/>
      <c r="X18" s="193"/>
      <c r="Y18" s="19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protectedRanges>
    <protectedRange sqref="K16" name="Диапазон1_3_1_1_3_11_1_1_3_1_3_1_1_1_1_3_3_1_1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60" zoomScaleNormal="50" zoomScalePageLayoutView="0" workbookViewId="0" topLeftCell="A2">
      <selection activeCell="A15" sqref="A15:IV15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93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52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336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3" s="38" customFormat="1" ht="12.75">
      <c r="A8" s="6" t="s">
        <v>2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170" t="s">
        <v>174</v>
      </c>
      <c r="W8" s="6"/>
    </row>
    <row r="9" spans="1:26" s="47" customFormat="1" ht="19.5" customHeight="1">
      <c r="A9" s="312" t="s">
        <v>33</v>
      </c>
      <c r="B9" s="313" t="s">
        <v>4</v>
      </c>
      <c r="C9" s="310" t="s">
        <v>5</v>
      </c>
      <c r="D9" s="319" t="s">
        <v>20</v>
      </c>
      <c r="E9" s="319" t="s">
        <v>7</v>
      </c>
      <c r="F9" s="312" t="s">
        <v>8</v>
      </c>
      <c r="G9" s="319" t="s">
        <v>21</v>
      </c>
      <c r="H9" s="319" t="s">
        <v>7</v>
      </c>
      <c r="I9" s="319" t="s">
        <v>10</v>
      </c>
      <c r="J9" s="46"/>
      <c r="K9" s="319" t="s">
        <v>12</v>
      </c>
      <c r="L9" s="307" t="s">
        <v>22</v>
      </c>
      <c r="M9" s="307"/>
      <c r="N9" s="307"/>
      <c r="O9" s="307" t="s">
        <v>23</v>
      </c>
      <c r="P9" s="307"/>
      <c r="Q9" s="307"/>
      <c r="R9" s="307" t="s">
        <v>24</v>
      </c>
      <c r="S9" s="307"/>
      <c r="T9" s="307"/>
      <c r="U9" s="308" t="s">
        <v>25</v>
      </c>
      <c r="V9" s="310" t="s">
        <v>26</v>
      </c>
      <c r="W9" s="312" t="s">
        <v>27</v>
      </c>
      <c r="X9" s="313" t="s">
        <v>28</v>
      </c>
      <c r="Y9" s="306" t="s">
        <v>29</v>
      </c>
      <c r="Z9" s="306" t="s">
        <v>30</v>
      </c>
    </row>
    <row r="10" spans="1:26" s="47" customFormat="1" ht="39.75" customHeight="1">
      <c r="A10" s="312"/>
      <c r="B10" s="313"/>
      <c r="C10" s="311"/>
      <c r="D10" s="319"/>
      <c r="E10" s="319"/>
      <c r="F10" s="312"/>
      <c r="G10" s="319"/>
      <c r="H10" s="319"/>
      <c r="I10" s="319"/>
      <c r="J10" s="46"/>
      <c r="K10" s="319"/>
      <c r="L10" s="48" t="s">
        <v>31</v>
      </c>
      <c r="M10" s="49" t="s">
        <v>32</v>
      </c>
      <c r="N10" s="50" t="s">
        <v>33</v>
      </c>
      <c r="O10" s="48" t="s">
        <v>31</v>
      </c>
      <c r="P10" s="49" t="s">
        <v>32</v>
      </c>
      <c r="Q10" s="50" t="s">
        <v>33</v>
      </c>
      <c r="R10" s="48" t="s">
        <v>31</v>
      </c>
      <c r="S10" s="49" t="s">
        <v>32</v>
      </c>
      <c r="T10" s="50" t="s">
        <v>33</v>
      </c>
      <c r="U10" s="309"/>
      <c r="V10" s="311"/>
      <c r="W10" s="312"/>
      <c r="X10" s="313"/>
      <c r="Y10" s="306"/>
      <c r="Z10" s="306"/>
    </row>
    <row r="11" spans="1:26" s="39" customFormat="1" ht="39.75" customHeight="1">
      <c r="A11" s="51">
        <f>RANK(Y11,Y$11:Y$15,0)</f>
        <v>1</v>
      </c>
      <c r="B11" s="52"/>
      <c r="C11" s="87"/>
      <c r="D11" s="91" t="s">
        <v>175</v>
      </c>
      <c r="E11" s="3" t="s">
        <v>176</v>
      </c>
      <c r="F11" s="5" t="s">
        <v>37</v>
      </c>
      <c r="G11" s="89" t="s">
        <v>177</v>
      </c>
      <c r="H11" s="181" t="s">
        <v>178</v>
      </c>
      <c r="I11" s="93" t="s">
        <v>179</v>
      </c>
      <c r="J11" s="93" t="s">
        <v>119</v>
      </c>
      <c r="K11" s="182" t="s">
        <v>180</v>
      </c>
      <c r="L11" s="53">
        <v>201.5</v>
      </c>
      <c r="M11" s="54">
        <f>L11/3</f>
        <v>67.16666666666667</v>
      </c>
      <c r="N11" s="55">
        <f>RANK(M11,M$11:M$15,0)</f>
        <v>1</v>
      </c>
      <c r="O11" s="53">
        <v>202</v>
      </c>
      <c r="P11" s="54">
        <f>O11/3</f>
        <v>67.33333333333333</v>
      </c>
      <c r="Q11" s="55">
        <f>RANK(P11,P$11:P$15,0)</f>
        <v>1</v>
      </c>
      <c r="R11" s="53">
        <v>201</v>
      </c>
      <c r="S11" s="54">
        <f>R11/3</f>
        <v>67</v>
      </c>
      <c r="T11" s="55">
        <f>RANK(S11,S$11:S$15,0)</f>
        <v>1</v>
      </c>
      <c r="U11" s="55"/>
      <c r="V11" s="55"/>
      <c r="W11" s="53">
        <f>L11+O11+R11</f>
        <v>604.5</v>
      </c>
      <c r="X11" s="56"/>
      <c r="Y11" s="86">
        <f>ROUND(SUM(M11,P11,S11)/3,3)-IF($U11=1,0.5,IF($U11=2,1.5,0))</f>
        <v>67.167</v>
      </c>
      <c r="Z11" s="57" t="s">
        <v>37</v>
      </c>
    </row>
    <row r="12" spans="1:26" s="39" customFormat="1" ht="39.75" customHeight="1">
      <c r="A12" s="51">
        <f>RANK(Y12,Y$11:Y$15,0)</f>
        <v>2</v>
      </c>
      <c r="B12" s="52"/>
      <c r="C12" s="87"/>
      <c r="D12" s="88" t="s">
        <v>182</v>
      </c>
      <c r="E12" s="3"/>
      <c r="F12" s="2" t="s">
        <v>37</v>
      </c>
      <c r="G12" s="89" t="s">
        <v>183</v>
      </c>
      <c r="H12" s="92" t="s">
        <v>184</v>
      </c>
      <c r="I12" s="183" t="s">
        <v>185</v>
      </c>
      <c r="J12" s="183" t="s">
        <v>124</v>
      </c>
      <c r="K12" s="90" t="s">
        <v>186</v>
      </c>
      <c r="L12" s="53">
        <v>193</v>
      </c>
      <c r="M12" s="54">
        <f>L12/3</f>
        <v>64.33333333333333</v>
      </c>
      <c r="N12" s="55">
        <f>RANK(M12,M$11:M$15,0)</f>
        <v>3</v>
      </c>
      <c r="O12" s="53">
        <v>197.5</v>
      </c>
      <c r="P12" s="54">
        <f>O12/3</f>
        <v>65.83333333333333</v>
      </c>
      <c r="Q12" s="55">
        <f>RANK(P12,P$11:P$15,0)</f>
        <v>2</v>
      </c>
      <c r="R12" s="53">
        <v>201</v>
      </c>
      <c r="S12" s="54">
        <f>R12/3</f>
        <v>67</v>
      </c>
      <c r="T12" s="55">
        <f>RANK(S12,S$11:S$15,0)</f>
        <v>1</v>
      </c>
      <c r="U12" s="55"/>
      <c r="V12" s="55"/>
      <c r="W12" s="53">
        <f>L12+O12+R12</f>
        <v>591.5</v>
      </c>
      <c r="X12" s="56"/>
      <c r="Y12" s="86">
        <f>ROUND(SUM(M12,P12,S12)/3,3)-IF($U12=1,0.5,IF($U12=2,1.5,0))</f>
        <v>65.722</v>
      </c>
      <c r="Z12" s="57" t="s">
        <v>37</v>
      </c>
    </row>
    <row r="13" spans="1:26" s="39" customFormat="1" ht="39.75" customHeight="1">
      <c r="A13" s="51">
        <f>RANK(Y13,Y$11:Y$15,0)</f>
        <v>3</v>
      </c>
      <c r="B13" s="52"/>
      <c r="C13" s="87"/>
      <c r="D13" s="91" t="s">
        <v>207</v>
      </c>
      <c r="E13" s="3" t="s">
        <v>208</v>
      </c>
      <c r="F13" s="19">
        <v>2</v>
      </c>
      <c r="G13" s="89" t="s">
        <v>209</v>
      </c>
      <c r="H13" s="181" t="s">
        <v>210</v>
      </c>
      <c r="I13" s="93" t="s">
        <v>211</v>
      </c>
      <c r="J13" s="93" t="s">
        <v>212</v>
      </c>
      <c r="K13" s="185" t="s">
        <v>36</v>
      </c>
      <c r="L13" s="53">
        <v>196.5</v>
      </c>
      <c r="M13" s="54">
        <f>L13/3</f>
        <v>65.5</v>
      </c>
      <c r="N13" s="55">
        <f>RANK(M13,M$11:M$15,0)</f>
        <v>2</v>
      </c>
      <c r="O13" s="53">
        <v>190</v>
      </c>
      <c r="P13" s="54">
        <f>O13/3</f>
        <v>63.333333333333336</v>
      </c>
      <c r="Q13" s="55">
        <f>RANK(P13,P$11:P$15,0)</f>
        <v>4</v>
      </c>
      <c r="R13" s="53">
        <v>188.5</v>
      </c>
      <c r="S13" s="54">
        <f>R13/3</f>
        <v>62.833333333333336</v>
      </c>
      <c r="T13" s="55">
        <f>RANK(S13,S$11:S$15,0)</f>
        <v>4</v>
      </c>
      <c r="U13" s="55"/>
      <c r="V13" s="55"/>
      <c r="W13" s="53">
        <f>L13+O13+R13</f>
        <v>575</v>
      </c>
      <c r="X13" s="56"/>
      <c r="Y13" s="86">
        <f>ROUND(SUM(M13,P13,S13)/3,3)-IF($U13=1,0.5,IF($U13=2,1.5,0))</f>
        <v>63.889</v>
      </c>
      <c r="Z13" s="57" t="s">
        <v>37</v>
      </c>
    </row>
    <row r="14" spans="1:26" s="39" customFormat="1" ht="39.75" customHeight="1">
      <c r="A14" s="51">
        <f>RANK(Y14,Y$11:Y$15,0)</f>
        <v>4</v>
      </c>
      <c r="B14" s="52"/>
      <c r="C14" s="87"/>
      <c r="D14" s="202" t="s">
        <v>53</v>
      </c>
      <c r="E14" s="203" t="s">
        <v>54</v>
      </c>
      <c r="F14" s="204">
        <v>3</v>
      </c>
      <c r="G14" s="205" t="s">
        <v>206</v>
      </c>
      <c r="H14" s="206" t="s">
        <v>38</v>
      </c>
      <c r="I14" s="207" t="s">
        <v>39</v>
      </c>
      <c r="J14" s="207" t="s">
        <v>41</v>
      </c>
      <c r="K14" s="208" t="s">
        <v>36</v>
      </c>
      <c r="L14" s="53">
        <v>186</v>
      </c>
      <c r="M14" s="54">
        <f>L14/3</f>
        <v>62</v>
      </c>
      <c r="N14" s="55">
        <f>RANK(M14,M$11:M$15,0)</f>
        <v>5</v>
      </c>
      <c r="O14" s="53">
        <v>191</v>
      </c>
      <c r="P14" s="54">
        <f>O14/3</f>
        <v>63.666666666666664</v>
      </c>
      <c r="Q14" s="55">
        <f>RANK(P14,P$11:P$15,0)</f>
        <v>3</v>
      </c>
      <c r="R14" s="53">
        <v>196.5</v>
      </c>
      <c r="S14" s="54">
        <f>R14/3</f>
        <v>65.5</v>
      </c>
      <c r="T14" s="55">
        <f>RANK(S14,S$11:S$15,0)</f>
        <v>3</v>
      </c>
      <c r="U14" s="55"/>
      <c r="V14" s="55"/>
      <c r="W14" s="53">
        <f>L14+O14+R14</f>
        <v>573.5</v>
      </c>
      <c r="X14" s="56"/>
      <c r="Y14" s="86">
        <f>ROUND(SUM(M14,P14,S14)/3,3)-IF($U14=1,0.5,IF($U14=2,1.5,0))</f>
        <v>63.722</v>
      </c>
      <c r="Z14" s="57" t="s">
        <v>37</v>
      </c>
    </row>
    <row r="15" spans="1:26" s="39" customFormat="1" ht="39.75" customHeight="1">
      <c r="A15" s="51">
        <f>RANK(Y15,Y$11:Y$15,0)</f>
        <v>5</v>
      </c>
      <c r="B15" s="52"/>
      <c r="C15" s="87"/>
      <c r="D15" s="88" t="s">
        <v>198</v>
      </c>
      <c r="E15" s="3"/>
      <c r="F15" s="2" t="s">
        <v>44</v>
      </c>
      <c r="G15" s="89" t="s">
        <v>199</v>
      </c>
      <c r="H15" s="198" t="s">
        <v>130</v>
      </c>
      <c r="I15" s="93" t="s">
        <v>131</v>
      </c>
      <c r="J15" s="183" t="s">
        <v>132</v>
      </c>
      <c r="K15" s="90" t="s">
        <v>200</v>
      </c>
      <c r="L15" s="53">
        <v>188.5</v>
      </c>
      <c r="M15" s="54">
        <f>L15/3</f>
        <v>62.833333333333336</v>
      </c>
      <c r="N15" s="55">
        <f>RANK(M15,M$11:M$15,0)</f>
        <v>4</v>
      </c>
      <c r="O15" s="53">
        <v>182.5</v>
      </c>
      <c r="P15" s="54">
        <f>O15/3</f>
        <v>60.833333333333336</v>
      </c>
      <c r="Q15" s="55">
        <f>RANK(P15,P$11:P$15,0)</f>
        <v>5</v>
      </c>
      <c r="R15" s="53">
        <v>183.5</v>
      </c>
      <c r="S15" s="54">
        <f>R15/3</f>
        <v>61.166666666666664</v>
      </c>
      <c r="T15" s="55">
        <f>RANK(S15,S$11:S$15,0)</f>
        <v>5</v>
      </c>
      <c r="U15" s="55"/>
      <c r="V15" s="55"/>
      <c r="W15" s="53">
        <f>L15+O15+R15</f>
        <v>554.5</v>
      </c>
      <c r="X15" s="56"/>
      <c r="Y15" s="86">
        <f>ROUND(SUM(M15,P15,S15)/3,3)-IF($U15=1,0.5,IF($U15=2,1.5,0))</f>
        <v>61.611</v>
      </c>
      <c r="Z15" s="57" t="s">
        <v>342</v>
      </c>
    </row>
    <row r="16" spans="1:26" s="39" customFormat="1" ht="33" customHeight="1">
      <c r="A16" s="100"/>
      <c r="B16" s="59"/>
      <c r="C16" s="101"/>
      <c r="D16" s="143"/>
      <c r="E16" s="144"/>
      <c r="F16" s="145"/>
      <c r="G16" s="104"/>
      <c r="H16" s="133"/>
      <c r="I16" s="134"/>
      <c r="J16" s="134"/>
      <c r="K16" s="134"/>
      <c r="L16" s="107"/>
      <c r="M16" s="108"/>
      <c r="N16" s="109"/>
      <c r="O16" s="107"/>
      <c r="P16" s="108"/>
      <c r="Q16" s="109"/>
      <c r="R16" s="107"/>
      <c r="S16" s="108"/>
      <c r="T16" s="109"/>
      <c r="U16" s="109"/>
      <c r="V16" s="109"/>
      <c r="W16" s="107"/>
      <c r="X16" s="110"/>
      <c r="Y16" s="69"/>
      <c r="Z16" s="111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334</v>
      </c>
      <c r="J17" s="1"/>
      <c r="K17" s="72"/>
      <c r="L17" s="73"/>
      <c r="M17" s="72"/>
      <c r="N17" s="1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:25" ht="30" customHeight="1">
      <c r="A18" s="1"/>
      <c r="B18" s="1"/>
      <c r="C18" s="1"/>
      <c r="D18" s="1" t="s">
        <v>15</v>
      </c>
      <c r="E18" s="1"/>
      <c r="F18" s="1"/>
      <c r="G18" s="1"/>
      <c r="H18" s="1"/>
      <c r="I18" s="1" t="s">
        <v>335</v>
      </c>
      <c r="J18" s="1"/>
      <c r="K18" s="72"/>
      <c r="L18" s="73"/>
      <c r="M18" s="76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mergeCells count="25"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G16" sqref="G1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00390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62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52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336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40.5" customHeight="1">
      <c r="A12" s="51">
        <f>RANK(Y12,Y$12:Y$14,0)</f>
        <v>1</v>
      </c>
      <c r="B12" s="52"/>
      <c r="C12" s="87"/>
      <c r="D12" s="88" t="s">
        <v>193</v>
      </c>
      <c r="E12" s="3" t="s">
        <v>194</v>
      </c>
      <c r="F12" s="5" t="s">
        <v>34</v>
      </c>
      <c r="G12" s="89" t="s">
        <v>195</v>
      </c>
      <c r="H12" s="96" t="s">
        <v>196</v>
      </c>
      <c r="I12" s="93" t="s">
        <v>197</v>
      </c>
      <c r="J12" s="93" t="s">
        <v>69</v>
      </c>
      <c r="K12" s="185" t="s">
        <v>70</v>
      </c>
      <c r="L12" s="53">
        <v>203.5</v>
      </c>
      <c r="M12" s="54">
        <f>L12/3</f>
        <v>67.83333333333333</v>
      </c>
      <c r="N12" s="55">
        <f>RANK(M12,M$12:M$14,0)</f>
        <v>1</v>
      </c>
      <c r="O12" s="53">
        <v>197.5</v>
      </c>
      <c r="P12" s="54">
        <f>O12/3</f>
        <v>65.83333333333333</v>
      </c>
      <c r="Q12" s="55">
        <f>RANK(P12,P$12:P$14,0)</f>
        <v>1</v>
      </c>
      <c r="R12" s="53">
        <v>201.5</v>
      </c>
      <c r="S12" s="54">
        <f>R12/3</f>
        <v>67.16666666666667</v>
      </c>
      <c r="T12" s="55">
        <f>RANK(S12,S$12:S$14,0)</f>
        <v>1</v>
      </c>
      <c r="U12" s="55"/>
      <c r="V12" s="55"/>
      <c r="W12" s="53">
        <f>L12+O12+R12</f>
        <v>602.5</v>
      </c>
      <c r="X12" s="56"/>
      <c r="Y12" s="86">
        <f>ROUND(SUM(M12,P12,S12)/3,3)-IF($U12=1,0.5,IF($U12=2,1.5,0))</f>
        <v>66.944</v>
      </c>
      <c r="Z12" s="57" t="s">
        <v>37</v>
      </c>
    </row>
    <row r="13" spans="1:26" s="39" customFormat="1" ht="40.5" customHeight="1">
      <c r="A13" s="51">
        <f>RANK(Y13,Y$12:Y$14,0)</f>
        <v>2</v>
      </c>
      <c r="B13" s="52"/>
      <c r="C13" s="87"/>
      <c r="D13" s="88" t="s">
        <v>201</v>
      </c>
      <c r="E13" s="3" t="s">
        <v>202</v>
      </c>
      <c r="F13" s="2">
        <v>2</v>
      </c>
      <c r="G13" s="199" t="s">
        <v>203</v>
      </c>
      <c r="H13" s="200" t="s">
        <v>204</v>
      </c>
      <c r="I13" s="201" t="s">
        <v>60</v>
      </c>
      <c r="J13" s="201" t="s">
        <v>60</v>
      </c>
      <c r="K13" s="183" t="s">
        <v>205</v>
      </c>
      <c r="L13" s="53">
        <v>203.5</v>
      </c>
      <c r="M13" s="54">
        <f>L13/3</f>
        <v>67.83333333333333</v>
      </c>
      <c r="N13" s="55">
        <f>RANK(M13,M$12:M$14,0)</f>
        <v>1</v>
      </c>
      <c r="O13" s="53">
        <v>197</v>
      </c>
      <c r="P13" s="54">
        <f>O13/3</f>
        <v>65.66666666666667</v>
      </c>
      <c r="Q13" s="55">
        <f>RANK(P13,P$12:P$14,0)</f>
        <v>2</v>
      </c>
      <c r="R13" s="53">
        <v>196.5</v>
      </c>
      <c r="S13" s="54">
        <f>R13/3</f>
        <v>65.5</v>
      </c>
      <c r="T13" s="55">
        <f>RANK(S13,S$12:S$14,0)</f>
        <v>2</v>
      </c>
      <c r="U13" s="55"/>
      <c r="V13" s="55"/>
      <c r="W13" s="53">
        <f>L13+O13+R13</f>
        <v>597</v>
      </c>
      <c r="X13" s="56"/>
      <c r="Y13" s="86">
        <f>ROUND(SUM(M13,P13,S13)/3,3)-IF($U13=1,0.5,IF($U13=2,1.5,0))</f>
        <v>66.333</v>
      </c>
      <c r="Z13" s="57" t="s">
        <v>37</v>
      </c>
    </row>
    <row r="14" spans="1:26" s="39" customFormat="1" ht="40.5" customHeight="1">
      <c r="A14" s="51">
        <f>RANK(Y14,Y$12:Y$14,0)</f>
        <v>3</v>
      </c>
      <c r="B14" s="52"/>
      <c r="C14" s="87"/>
      <c r="D14" s="88" t="s">
        <v>198</v>
      </c>
      <c r="E14" s="3"/>
      <c r="F14" s="2" t="s">
        <v>44</v>
      </c>
      <c r="G14" s="89" t="s">
        <v>199</v>
      </c>
      <c r="H14" s="198" t="s">
        <v>130</v>
      </c>
      <c r="I14" s="93" t="s">
        <v>131</v>
      </c>
      <c r="J14" s="183" t="s">
        <v>132</v>
      </c>
      <c r="K14" s="90" t="s">
        <v>200</v>
      </c>
      <c r="L14" s="53">
        <v>184.5</v>
      </c>
      <c r="M14" s="54">
        <f>L14/3</f>
        <v>61.5</v>
      </c>
      <c r="N14" s="55">
        <f>RANK(M14,M$12:M$14,0)</f>
        <v>3</v>
      </c>
      <c r="O14" s="53">
        <v>188</v>
      </c>
      <c r="P14" s="54">
        <f>O14/3</f>
        <v>62.666666666666664</v>
      </c>
      <c r="Q14" s="55">
        <f>RANK(P14,P$12:P$14,0)</f>
        <v>3</v>
      </c>
      <c r="R14" s="53">
        <v>190.5</v>
      </c>
      <c r="S14" s="54">
        <f>R14/3</f>
        <v>63.5</v>
      </c>
      <c r="T14" s="55">
        <f>RANK(S14,S$12:S$14,0)</f>
        <v>3</v>
      </c>
      <c r="U14" s="55"/>
      <c r="V14" s="55"/>
      <c r="W14" s="53">
        <f>L14+O14+R14</f>
        <v>563</v>
      </c>
      <c r="X14" s="56"/>
      <c r="Y14" s="86">
        <f>ROUND(SUM(M14,P14,S14)/3,3)-IF($U14=1,0.5,IF($U14=2,1.5,0))</f>
        <v>62.556</v>
      </c>
      <c r="Z14" s="57" t="s">
        <v>342</v>
      </c>
    </row>
    <row r="15" spans="1:26" s="39" customFormat="1" ht="33" customHeight="1">
      <c r="A15" s="100"/>
      <c r="B15" s="59"/>
      <c r="C15" s="101"/>
      <c r="D15" s="102"/>
      <c r="E15" s="62"/>
      <c r="F15" s="103"/>
      <c r="G15" s="104"/>
      <c r="H15" s="133"/>
      <c r="I15" s="134"/>
      <c r="J15" s="134"/>
      <c r="K15" s="134"/>
      <c r="L15" s="107"/>
      <c r="M15" s="108"/>
      <c r="N15" s="109"/>
      <c r="O15" s="107"/>
      <c r="P15" s="108"/>
      <c r="Q15" s="109"/>
      <c r="R15" s="107"/>
      <c r="S15" s="108"/>
      <c r="T15" s="109"/>
      <c r="U15" s="109"/>
      <c r="V15" s="109"/>
      <c r="W15" s="107"/>
      <c r="X15" s="110"/>
      <c r="Y15" s="69"/>
      <c r="Z15" s="111"/>
    </row>
    <row r="16" spans="1:25" ht="30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334</v>
      </c>
      <c r="J16" s="1"/>
      <c r="K16" s="72"/>
      <c r="L16" s="73"/>
      <c r="M16" s="72"/>
      <c r="N16" s="1"/>
      <c r="O16" s="74"/>
      <c r="P16" s="75"/>
      <c r="Q16" s="1"/>
      <c r="R16" s="74"/>
      <c r="S16" s="75"/>
      <c r="T16" s="1"/>
      <c r="U16" s="1"/>
      <c r="V16" s="1"/>
      <c r="W16" s="1"/>
      <c r="X16" s="1"/>
      <c r="Y16" s="75"/>
    </row>
    <row r="17" spans="1:25" ht="30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335</v>
      </c>
      <c r="J17" s="1"/>
      <c r="K17" s="72"/>
      <c r="L17" s="73"/>
      <c r="M17" s="76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1:13" ht="12.75">
      <c r="K18" s="72"/>
      <c r="L18" s="73"/>
      <c r="M18" s="72"/>
    </row>
    <row r="19" spans="11:13" ht="12.75">
      <c r="K19" s="72"/>
      <c r="L19" s="73"/>
      <c r="M19" s="72"/>
    </row>
  </sheetData>
  <sheetProtection/>
  <mergeCells count="25"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60" zoomScaleNormal="50" zoomScalePageLayoutView="0" workbookViewId="0" topLeftCell="A2">
      <selection activeCell="D12" sqref="D12:K13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94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52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336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42.75" customHeight="1">
      <c r="A12" s="51">
        <f>RANK(Y12,Y$12:Y$13,0)</f>
        <v>1</v>
      </c>
      <c r="B12" s="52"/>
      <c r="C12" s="87"/>
      <c r="D12" s="91" t="s">
        <v>53</v>
      </c>
      <c r="E12" s="3" t="s">
        <v>54</v>
      </c>
      <c r="F12" s="19">
        <v>3</v>
      </c>
      <c r="G12" s="89" t="s">
        <v>138</v>
      </c>
      <c r="H12" s="96" t="s">
        <v>57</v>
      </c>
      <c r="I12" s="93" t="s">
        <v>41</v>
      </c>
      <c r="J12" s="93" t="s">
        <v>41</v>
      </c>
      <c r="K12" s="183" t="s">
        <v>36</v>
      </c>
      <c r="L12" s="53">
        <v>208.5</v>
      </c>
      <c r="M12" s="54">
        <f>L12/3.2</f>
        <v>65.15625</v>
      </c>
      <c r="N12" s="55">
        <f>RANK(M12,M$12:M$13,0)</f>
        <v>2</v>
      </c>
      <c r="O12" s="53">
        <v>216.5</v>
      </c>
      <c r="P12" s="54">
        <f>O12/3.2</f>
        <v>67.65625</v>
      </c>
      <c r="Q12" s="55">
        <f>RANK(P12,P$12:P$13,0)</f>
        <v>1</v>
      </c>
      <c r="R12" s="53">
        <v>213.5</v>
      </c>
      <c r="S12" s="54">
        <f>R12/3.2</f>
        <v>66.71875</v>
      </c>
      <c r="T12" s="55">
        <f>RANK(S12,S$12:S$13,0)</f>
        <v>1</v>
      </c>
      <c r="U12" s="55"/>
      <c r="V12" s="55"/>
      <c r="W12" s="53">
        <f>L12+O12+R12</f>
        <v>638.5</v>
      </c>
      <c r="X12" s="56"/>
      <c r="Y12" s="86">
        <f>ROUND(SUM(M12,P12,S12)/3,3)-IF($U12=1,0.5,IF($U12=2,1.5,0))</f>
        <v>66.51</v>
      </c>
      <c r="Z12" s="57" t="s">
        <v>341</v>
      </c>
    </row>
    <row r="13" spans="1:26" s="39" customFormat="1" ht="42.75" customHeight="1">
      <c r="A13" s="51">
        <f>RANK(Y13,Y$12:Y$13,0)</f>
        <v>2</v>
      </c>
      <c r="B13" s="52"/>
      <c r="C13" s="87"/>
      <c r="D13" s="88" t="s">
        <v>201</v>
      </c>
      <c r="E13" s="3" t="s">
        <v>202</v>
      </c>
      <c r="F13" s="34">
        <v>2</v>
      </c>
      <c r="G13" s="199" t="s">
        <v>203</v>
      </c>
      <c r="H13" s="200" t="s">
        <v>204</v>
      </c>
      <c r="I13" s="201" t="s">
        <v>60</v>
      </c>
      <c r="J13" s="201" t="s">
        <v>60</v>
      </c>
      <c r="K13" s="183" t="s">
        <v>205</v>
      </c>
      <c r="L13" s="53">
        <v>219</v>
      </c>
      <c r="M13" s="54">
        <f>L13/3.2</f>
        <v>68.4375</v>
      </c>
      <c r="N13" s="55">
        <f>RANK(M13,M$12:M$13,0)</f>
        <v>1</v>
      </c>
      <c r="O13" s="53">
        <v>207.5</v>
      </c>
      <c r="P13" s="54">
        <f>O13/3.2</f>
        <v>64.84375</v>
      </c>
      <c r="Q13" s="55">
        <f>RANK(P13,P$12:P$13,0)</f>
        <v>2</v>
      </c>
      <c r="R13" s="53">
        <v>205.5</v>
      </c>
      <c r="S13" s="54">
        <f>R13/3.2</f>
        <v>64.21875</v>
      </c>
      <c r="T13" s="55">
        <f>RANK(S13,S$12:S$13,0)</f>
        <v>2</v>
      </c>
      <c r="U13" s="55"/>
      <c r="V13" s="55"/>
      <c r="W13" s="53">
        <f>L13+O13+R13</f>
        <v>632</v>
      </c>
      <c r="X13" s="56"/>
      <c r="Y13" s="86">
        <f>ROUND(SUM(M13,P13,S13)/3,3)-IF($U13=1,0.5,IF($U13=2,1.5,0))</f>
        <v>65.833</v>
      </c>
      <c r="Z13" s="57" t="s">
        <v>341</v>
      </c>
    </row>
    <row r="14" spans="1:26" s="39" customFormat="1" ht="33" customHeight="1">
      <c r="A14" s="100"/>
      <c r="B14" s="59"/>
      <c r="C14" s="101"/>
      <c r="D14" s="102"/>
      <c r="E14" s="62"/>
      <c r="F14" s="103"/>
      <c r="G14" s="104"/>
      <c r="H14" s="133"/>
      <c r="I14" s="134"/>
      <c r="J14" s="134"/>
      <c r="K14" s="134"/>
      <c r="L14" s="107"/>
      <c r="M14" s="108"/>
      <c r="N14" s="109"/>
      <c r="O14" s="107"/>
      <c r="P14" s="108"/>
      <c r="Q14" s="109"/>
      <c r="R14" s="107"/>
      <c r="S14" s="108"/>
      <c r="T14" s="109"/>
      <c r="U14" s="109"/>
      <c r="V14" s="109"/>
      <c r="W14" s="107"/>
      <c r="X14" s="110"/>
      <c r="Y14" s="69"/>
      <c r="Z14" s="111"/>
    </row>
    <row r="15" spans="1:25" ht="30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334</v>
      </c>
      <c r="J15" s="1"/>
      <c r="K15" s="72"/>
      <c r="L15" s="73"/>
      <c r="M15" s="72"/>
      <c r="N15" s="1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:25" ht="30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335</v>
      </c>
      <c r="J16" s="1"/>
      <c r="K16" s="72"/>
      <c r="L16" s="73"/>
      <c r="M16" s="76"/>
      <c r="O16" s="74"/>
      <c r="P16" s="75"/>
      <c r="Q16" s="1"/>
      <c r="R16" s="74"/>
      <c r="S16" s="75"/>
      <c r="T16" s="1"/>
      <c r="U16" s="1"/>
      <c r="V16" s="1"/>
      <c r="W16" s="1"/>
      <c r="X16" s="1"/>
      <c r="Y16" s="75"/>
    </row>
    <row r="17" spans="11:13" ht="12.75">
      <c r="K17" s="72"/>
      <c r="L17" s="73"/>
      <c r="M17" s="72"/>
    </row>
    <row r="18" spans="11:13" ht="12.75">
      <c r="K18" s="72"/>
      <c r="L18" s="73"/>
      <c r="M18" s="72"/>
    </row>
  </sheetData>
  <sheetProtection/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D12" sqref="D12:K14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63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64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343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39.75" customHeight="1">
      <c r="A12" s="51">
        <f>RANK(Y12,Y$12:Y$14,0)</f>
        <v>1</v>
      </c>
      <c r="B12" s="52"/>
      <c r="C12" s="87"/>
      <c r="D12" s="88" t="s">
        <v>217</v>
      </c>
      <c r="E12" s="18" t="s">
        <v>218</v>
      </c>
      <c r="F12" s="4" t="s">
        <v>34</v>
      </c>
      <c r="G12" s="199" t="s">
        <v>47</v>
      </c>
      <c r="H12" s="92" t="s">
        <v>48</v>
      </c>
      <c r="I12" s="212" t="s">
        <v>35</v>
      </c>
      <c r="J12" s="183" t="s">
        <v>35</v>
      </c>
      <c r="K12" s="213" t="s">
        <v>36</v>
      </c>
      <c r="L12" s="53">
        <v>231</v>
      </c>
      <c r="M12" s="54">
        <f>L12/3.4</f>
        <v>67.94117647058823</v>
      </c>
      <c r="N12" s="55">
        <f>RANK(M12,M$12:M$14,0)</f>
        <v>1</v>
      </c>
      <c r="O12" s="53">
        <v>229.5</v>
      </c>
      <c r="P12" s="54">
        <f>O12/3.4</f>
        <v>67.5</v>
      </c>
      <c r="Q12" s="55">
        <f>RANK(P12,P$12:P$14,0)</f>
        <v>2</v>
      </c>
      <c r="R12" s="53">
        <v>232</v>
      </c>
      <c r="S12" s="54">
        <f>R12/3.4</f>
        <v>68.23529411764706</v>
      </c>
      <c r="T12" s="55">
        <f>RANK(S12,S$12:S$14,0)</f>
        <v>1</v>
      </c>
      <c r="U12" s="55"/>
      <c r="V12" s="55"/>
      <c r="W12" s="53">
        <f>L12+O12+R12</f>
        <v>692.5</v>
      </c>
      <c r="X12" s="56"/>
      <c r="Y12" s="86">
        <f>ROUND(SUM(M12,P12,S12)/3,3)-IF($U12=1,0.5,IF($U12=2,1.5,0))</f>
        <v>67.892</v>
      </c>
      <c r="Z12" s="57" t="s">
        <v>34</v>
      </c>
    </row>
    <row r="13" spans="1:26" s="39" customFormat="1" ht="39.75" customHeight="1">
      <c r="A13" s="51">
        <f>RANK(Y13,Y$12:Y$14,0)</f>
        <v>2</v>
      </c>
      <c r="B13" s="52"/>
      <c r="C13" s="87"/>
      <c r="D13" s="91" t="s">
        <v>65</v>
      </c>
      <c r="E13" s="3" t="s">
        <v>126</v>
      </c>
      <c r="F13" s="19" t="s">
        <v>34</v>
      </c>
      <c r="G13" s="89" t="s">
        <v>219</v>
      </c>
      <c r="H13" s="99" t="s">
        <v>66</v>
      </c>
      <c r="I13" s="183" t="s">
        <v>67</v>
      </c>
      <c r="J13" s="183" t="s">
        <v>68</v>
      </c>
      <c r="K13" s="185" t="s">
        <v>51</v>
      </c>
      <c r="L13" s="53">
        <v>219.5</v>
      </c>
      <c r="M13" s="54">
        <f>L13/3.4</f>
        <v>64.55882352941177</v>
      </c>
      <c r="N13" s="55">
        <f>RANK(M13,M$12:M$14,0)</f>
        <v>3</v>
      </c>
      <c r="O13" s="53">
        <v>232</v>
      </c>
      <c r="P13" s="54">
        <f>O13/3.4</f>
        <v>68.23529411764706</v>
      </c>
      <c r="Q13" s="55">
        <f>RANK(P13,P$12:P$14,0)</f>
        <v>1</v>
      </c>
      <c r="R13" s="53">
        <v>230.5</v>
      </c>
      <c r="S13" s="54">
        <f>R13/3.4</f>
        <v>67.79411764705883</v>
      </c>
      <c r="T13" s="55">
        <f>RANK(S13,S$12:S$14,0)</f>
        <v>2</v>
      </c>
      <c r="U13" s="55"/>
      <c r="V13" s="55"/>
      <c r="W13" s="53">
        <f>L13+O13+R13</f>
        <v>682</v>
      </c>
      <c r="X13" s="56"/>
      <c r="Y13" s="86">
        <f>ROUND(SUM(M13,P13,S13)/3,3)-IF($U13=1,0.5,IF($U13=2,1.5,0))</f>
        <v>66.863</v>
      </c>
      <c r="Z13" s="57" t="s">
        <v>34</v>
      </c>
    </row>
    <row r="14" spans="1:26" s="39" customFormat="1" ht="39.75" customHeight="1">
      <c r="A14" s="51">
        <f>RANK(Y14,Y$12:Y$14,0)</f>
        <v>3</v>
      </c>
      <c r="B14" s="52"/>
      <c r="C14" s="87"/>
      <c r="D14" s="88" t="s">
        <v>213</v>
      </c>
      <c r="E14" s="210" t="s">
        <v>214</v>
      </c>
      <c r="F14" s="2" t="s">
        <v>34</v>
      </c>
      <c r="G14" s="88" t="s">
        <v>215</v>
      </c>
      <c r="H14" s="92" t="s">
        <v>73</v>
      </c>
      <c r="I14" s="211" t="s">
        <v>74</v>
      </c>
      <c r="J14" s="211" t="s">
        <v>75</v>
      </c>
      <c r="K14" s="185" t="s">
        <v>216</v>
      </c>
      <c r="L14" s="53">
        <v>220</v>
      </c>
      <c r="M14" s="54">
        <f>L14/3.4</f>
        <v>64.70588235294117</v>
      </c>
      <c r="N14" s="55">
        <f>RANK(M14,M$12:M$14,0)</f>
        <v>2</v>
      </c>
      <c r="O14" s="53">
        <v>218</v>
      </c>
      <c r="P14" s="54">
        <f>O14/3.4</f>
        <v>64.11764705882354</v>
      </c>
      <c r="Q14" s="55">
        <f>RANK(P14,P$12:P$14,0)</f>
        <v>3</v>
      </c>
      <c r="R14" s="53">
        <v>228.5</v>
      </c>
      <c r="S14" s="54">
        <f>R14/3.4</f>
        <v>67.20588235294117</v>
      </c>
      <c r="T14" s="55">
        <f>RANK(S14,S$12:S$14,0)</f>
        <v>3</v>
      </c>
      <c r="U14" s="55"/>
      <c r="V14" s="55"/>
      <c r="W14" s="53">
        <f>L14+O14+R14</f>
        <v>666.5</v>
      </c>
      <c r="X14" s="56"/>
      <c r="Y14" s="86">
        <f>ROUND(SUM(M14,P14,S14)/3,3)-IF($U14=1,0.5,IF($U14=2,1.5,0))</f>
        <v>65.343</v>
      </c>
      <c r="Z14" s="57" t="s">
        <v>34</v>
      </c>
    </row>
    <row r="15" spans="1:26" s="39" customFormat="1" ht="33" customHeight="1">
      <c r="A15" s="100"/>
      <c r="B15" s="59"/>
      <c r="C15" s="101"/>
      <c r="D15" s="135"/>
      <c r="E15" s="136"/>
      <c r="F15" s="137"/>
      <c r="G15" s="119"/>
      <c r="H15" s="133"/>
      <c r="I15" s="134"/>
      <c r="J15" s="134"/>
      <c r="K15" s="134"/>
      <c r="L15" s="107"/>
      <c r="M15" s="108"/>
      <c r="N15" s="109"/>
      <c r="O15" s="107"/>
      <c r="P15" s="108"/>
      <c r="Q15" s="109"/>
      <c r="R15" s="107"/>
      <c r="S15" s="108"/>
      <c r="T15" s="109"/>
      <c r="U15" s="109"/>
      <c r="V15" s="109"/>
      <c r="W15" s="107"/>
      <c r="X15" s="110"/>
      <c r="Y15" s="69"/>
      <c r="Z15" s="111"/>
    </row>
    <row r="16" spans="1:25" ht="30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334</v>
      </c>
      <c r="J16" s="1"/>
      <c r="K16" s="72"/>
      <c r="L16" s="73"/>
      <c r="M16" s="72"/>
      <c r="N16" s="1"/>
      <c r="O16" s="74"/>
      <c r="P16" s="75"/>
      <c r="Q16" s="1"/>
      <c r="R16" s="74"/>
      <c r="S16" s="75"/>
      <c r="T16" s="1"/>
      <c r="U16" s="1"/>
      <c r="V16" s="1"/>
      <c r="W16" s="1"/>
      <c r="X16" s="1"/>
      <c r="Y16" s="75"/>
    </row>
    <row r="17" spans="1:25" ht="30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335</v>
      </c>
      <c r="J17" s="1"/>
      <c r="K17" s="72"/>
      <c r="L17" s="73"/>
      <c r="M17" s="76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1:13" ht="12.75">
      <c r="K18" s="72"/>
      <c r="L18" s="73"/>
      <c r="M18" s="72"/>
    </row>
    <row r="19" spans="11:13" ht="12.75">
      <c r="K19" s="72"/>
      <c r="L19" s="73"/>
      <c r="M19" s="72"/>
    </row>
  </sheetData>
  <sheetProtection/>
  <protectedRanges>
    <protectedRange sqref="K13" name="Диапазон1_3_1_1_3_11_1_1_3_1_3_1_1_1_1_3_1_3"/>
  </protectedRanges>
  <mergeCells count="25"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60" zoomScaleNormal="50" zoomScalePageLayoutView="0" workbookViewId="0" topLeftCell="A14">
      <selection activeCell="I20" sqref="I20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23.8515625" style="40" customWidth="1"/>
    <col min="5" max="5" width="8.7109375" style="40" customWidth="1"/>
    <col min="6" max="6" width="4.8515625" style="40" customWidth="1"/>
    <col min="7" max="7" width="30.140625" style="40" customWidth="1"/>
    <col min="8" max="8" width="8.7109375" style="40" customWidth="1"/>
    <col min="9" max="9" width="19.28125" style="40" customWidth="1"/>
    <col min="10" max="10" width="12.7109375" style="40" hidden="1" customWidth="1"/>
    <col min="11" max="11" width="24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71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64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343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39.75" customHeight="1">
      <c r="A12" s="51">
        <f aca="true" t="shared" si="0" ref="A12:A17">RANK(Y12,Y$12:Y$17,0)</f>
        <v>1</v>
      </c>
      <c r="B12" s="52"/>
      <c r="C12" s="87"/>
      <c r="D12" s="88" t="s">
        <v>217</v>
      </c>
      <c r="E12" s="18" t="s">
        <v>218</v>
      </c>
      <c r="F12" s="4" t="s">
        <v>34</v>
      </c>
      <c r="G12" s="199" t="s">
        <v>227</v>
      </c>
      <c r="H12" s="92" t="s">
        <v>228</v>
      </c>
      <c r="I12" s="212" t="s">
        <v>229</v>
      </c>
      <c r="J12" s="183" t="s">
        <v>35</v>
      </c>
      <c r="K12" s="213" t="s">
        <v>36</v>
      </c>
      <c r="L12" s="53">
        <v>256.5</v>
      </c>
      <c r="M12" s="54">
        <f aca="true" t="shared" si="1" ref="M12:M17">L12/3.7</f>
        <v>69.32432432432432</v>
      </c>
      <c r="N12" s="55">
        <f aca="true" t="shared" si="2" ref="N12:N17">RANK(M12,M$12:M$17,0)</f>
        <v>1</v>
      </c>
      <c r="O12" s="53">
        <v>254</v>
      </c>
      <c r="P12" s="54">
        <f aca="true" t="shared" si="3" ref="P12:P17">O12/3.7</f>
        <v>68.64864864864865</v>
      </c>
      <c r="Q12" s="55">
        <f aca="true" t="shared" si="4" ref="Q12:Q17">RANK(P12,P$12:P$17,0)</f>
        <v>1</v>
      </c>
      <c r="R12" s="53">
        <v>252.5</v>
      </c>
      <c r="S12" s="54">
        <f aca="true" t="shared" si="5" ref="S12:S17">R12/3.7</f>
        <v>68.24324324324324</v>
      </c>
      <c r="T12" s="55">
        <f aca="true" t="shared" si="6" ref="T12:T17">RANK(S12,S$12:S$17,0)</f>
        <v>1</v>
      </c>
      <c r="U12" s="55"/>
      <c r="V12" s="55"/>
      <c r="W12" s="53">
        <f aca="true" t="shared" si="7" ref="W12:W17">L12+O12+R12</f>
        <v>763</v>
      </c>
      <c r="X12" s="56"/>
      <c r="Y12" s="86">
        <f aca="true" t="shared" si="8" ref="Y12:Y17">ROUND(SUM(M12,P12,S12)/3,3)-IF($U12=1,0.5,IF($U12=2,1.5,0))</f>
        <v>68.739</v>
      </c>
      <c r="Z12" s="57" t="s">
        <v>34</v>
      </c>
    </row>
    <row r="13" spans="1:26" s="39" customFormat="1" ht="39.75" customHeight="1">
      <c r="A13" s="51">
        <f t="shared" si="0"/>
        <v>2</v>
      </c>
      <c r="B13" s="52"/>
      <c r="C13" s="87"/>
      <c r="D13" s="88" t="s">
        <v>193</v>
      </c>
      <c r="E13" s="3" t="s">
        <v>194</v>
      </c>
      <c r="F13" s="5" t="s">
        <v>34</v>
      </c>
      <c r="G13" s="89" t="s">
        <v>225</v>
      </c>
      <c r="H13" s="96" t="s">
        <v>226</v>
      </c>
      <c r="I13" s="93" t="s">
        <v>69</v>
      </c>
      <c r="J13" s="93" t="s">
        <v>69</v>
      </c>
      <c r="K13" s="185" t="s">
        <v>70</v>
      </c>
      <c r="L13" s="53">
        <v>245.5</v>
      </c>
      <c r="M13" s="54">
        <f t="shared" si="1"/>
        <v>66.35135135135135</v>
      </c>
      <c r="N13" s="55">
        <f t="shared" si="2"/>
        <v>3</v>
      </c>
      <c r="O13" s="53">
        <v>242</v>
      </c>
      <c r="P13" s="54">
        <f t="shared" si="3"/>
        <v>65.4054054054054</v>
      </c>
      <c r="Q13" s="55">
        <f t="shared" si="4"/>
        <v>5</v>
      </c>
      <c r="R13" s="53">
        <v>244.5</v>
      </c>
      <c r="S13" s="54">
        <f t="shared" si="5"/>
        <v>66.08108108108108</v>
      </c>
      <c r="T13" s="55">
        <f t="shared" si="6"/>
        <v>2</v>
      </c>
      <c r="U13" s="55"/>
      <c r="V13" s="55"/>
      <c r="W13" s="53">
        <f t="shared" si="7"/>
        <v>732</v>
      </c>
      <c r="X13" s="56"/>
      <c r="Y13" s="86">
        <f t="shared" si="8"/>
        <v>65.946</v>
      </c>
      <c r="Z13" s="57" t="s">
        <v>34</v>
      </c>
    </row>
    <row r="14" spans="1:26" s="39" customFormat="1" ht="39.75" customHeight="1">
      <c r="A14" s="51">
        <f t="shared" si="0"/>
        <v>3</v>
      </c>
      <c r="B14" s="52"/>
      <c r="C14" s="87"/>
      <c r="D14" s="91" t="s">
        <v>65</v>
      </c>
      <c r="E14" s="3" t="s">
        <v>126</v>
      </c>
      <c r="F14" s="19" t="s">
        <v>34</v>
      </c>
      <c r="G14" s="89" t="s">
        <v>219</v>
      </c>
      <c r="H14" s="99" t="s">
        <v>66</v>
      </c>
      <c r="I14" s="183" t="s">
        <v>67</v>
      </c>
      <c r="J14" s="183" t="s">
        <v>68</v>
      </c>
      <c r="K14" s="221" t="s">
        <v>51</v>
      </c>
      <c r="L14" s="53">
        <v>247.5</v>
      </c>
      <c r="M14" s="54">
        <f t="shared" si="1"/>
        <v>66.89189189189189</v>
      </c>
      <c r="N14" s="55">
        <f t="shared" si="2"/>
        <v>2</v>
      </c>
      <c r="O14" s="53">
        <v>244.5</v>
      </c>
      <c r="P14" s="54">
        <f t="shared" si="3"/>
        <v>66.08108108108108</v>
      </c>
      <c r="Q14" s="55">
        <f t="shared" si="4"/>
        <v>3</v>
      </c>
      <c r="R14" s="53">
        <v>235.5</v>
      </c>
      <c r="S14" s="54">
        <f t="shared" si="5"/>
        <v>63.648648648648646</v>
      </c>
      <c r="T14" s="55">
        <f t="shared" si="6"/>
        <v>5</v>
      </c>
      <c r="U14" s="55"/>
      <c r="V14" s="55"/>
      <c r="W14" s="53">
        <f t="shared" si="7"/>
        <v>727.5</v>
      </c>
      <c r="X14" s="56"/>
      <c r="Y14" s="86">
        <f t="shared" si="8"/>
        <v>65.541</v>
      </c>
      <c r="Z14" s="57" t="s">
        <v>34</v>
      </c>
    </row>
    <row r="15" spans="1:26" s="39" customFormat="1" ht="39.75" customHeight="1">
      <c r="A15" s="51">
        <f t="shared" si="0"/>
        <v>4</v>
      </c>
      <c r="B15" s="52"/>
      <c r="C15" s="87"/>
      <c r="D15" s="88" t="s">
        <v>230</v>
      </c>
      <c r="E15" s="3"/>
      <c r="F15" s="2" t="s">
        <v>44</v>
      </c>
      <c r="G15" s="199" t="s">
        <v>231</v>
      </c>
      <c r="H15" s="92" t="s">
        <v>120</v>
      </c>
      <c r="I15" s="183" t="s">
        <v>232</v>
      </c>
      <c r="J15" s="183" t="s">
        <v>60</v>
      </c>
      <c r="K15" s="213" t="s">
        <v>81</v>
      </c>
      <c r="L15" s="53">
        <v>243</v>
      </c>
      <c r="M15" s="54">
        <f t="shared" si="1"/>
        <v>65.67567567567568</v>
      </c>
      <c r="N15" s="55">
        <f t="shared" si="2"/>
        <v>4</v>
      </c>
      <c r="O15" s="53">
        <v>247.5</v>
      </c>
      <c r="P15" s="54">
        <f t="shared" si="3"/>
        <v>66.89189189189189</v>
      </c>
      <c r="Q15" s="55">
        <f t="shared" si="4"/>
        <v>2</v>
      </c>
      <c r="R15" s="53">
        <v>236.5</v>
      </c>
      <c r="S15" s="54">
        <f t="shared" si="5"/>
        <v>63.91891891891892</v>
      </c>
      <c r="T15" s="55">
        <f t="shared" si="6"/>
        <v>4</v>
      </c>
      <c r="U15" s="55"/>
      <c r="V15" s="55"/>
      <c r="W15" s="53">
        <f t="shared" si="7"/>
        <v>727</v>
      </c>
      <c r="X15" s="56"/>
      <c r="Y15" s="86">
        <f t="shared" si="8"/>
        <v>65.495</v>
      </c>
      <c r="Z15" s="57" t="s">
        <v>34</v>
      </c>
    </row>
    <row r="16" spans="1:26" s="39" customFormat="1" ht="39.75" customHeight="1">
      <c r="A16" s="51">
        <f t="shared" si="0"/>
        <v>5</v>
      </c>
      <c r="B16" s="52"/>
      <c r="C16" s="87"/>
      <c r="D16" s="88" t="s">
        <v>58</v>
      </c>
      <c r="E16" s="3" t="s">
        <v>220</v>
      </c>
      <c r="F16" s="4">
        <v>2</v>
      </c>
      <c r="G16" s="89" t="s">
        <v>221</v>
      </c>
      <c r="H16" s="198" t="s">
        <v>222</v>
      </c>
      <c r="I16" s="183" t="s">
        <v>223</v>
      </c>
      <c r="J16" s="183" t="s">
        <v>59</v>
      </c>
      <c r="K16" s="183" t="s">
        <v>224</v>
      </c>
      <c r="L16" s="53">
        <v>242.5</v>
      </c>
      <c r="M16" s="54">
        <f t="shared" si="1"/>
        <v>65.54054054054053</v>
      </c>
      <c r="N16" s="55">
        <f t="shared" si="2"/>
        <v>5</v>
      </c>
      <c r="O16" s="53">
        <v>241.5</v>
      </c>
      <c r="P16" s="54">
        <f t="shared" si="3"/>
        <v>65.27027027027027</v>
      </c>
      <c r="Q16" s="55">
        <f t="shared" si="4"/>
        <v>6</v>
      </c>
      <c r="R16" s="53">
        <v>241</v>
      </c>
      <c r="S16" s="54">
        <f t="shared" si="5"/>
        <v>65.13513513513513</v>
      </c>
      <c r="T16" s="55">
        <f t="shared" si="6"/>
        <v>3</v>
      </c>
      <c r="U16" s="55"/>
      <c r="V16" s="55"/>
      <c r="W16" s="53">
        <f t="shared" si="7"/>
        <v>725</v>
      </c>
      <c r="X16" s="56"/>
      <c r="Y16" s="86">
        <f t="shared" si="8"/>
        <v>65.315</v>
      </c>
      <c r="Z16" s="57" t="s">
        <v>34</v>
      </c>
    </row>
    <row r="17" spans="1:26" s="39" customFormat="1" ht="39.75" customHeight="1">
      <c r="A17" s="51">
        <f t="shared" si="0"/>
        <v>6</v>
      </c>
      <c r="B17" s="52"/>
      <c r="C17" s="87"/>
      <c r="D17" s="88" t="s">
        <v>233</v>
      </c>
      <c r="E17" s="3" t="s">
        <v>234</v>
      </c>
      <c r="F17" s="2" t="s">
        <v>37</v>
      </c>
      <c r="G17" s="89" t="s">
        <v>235</v>
      </c>
      <c r="H17" s="92" t="s">
        <v>61</v>
      </c>
      <c r="I17" s="183" t="s">
        <v>55</v>
      </c>
      <c r="J17" s="183" t="s">
        <v>59</v>
      </c>
      <c r="K17" s="183" t="s">
        <v>224</v>
      </c>
      <c r="L17" s="53">
        <v>234</v>
      </c>
      <c r="M17" s="54">
        <f t="shared" si="1"/>
        <v>63.24324324324324</v>
      </c>
      <c r="N17" s="55">
        <f t="shared" si="2"/>
        <v>6</v>
      </c>
      <c r="O17" s="53">
        <v>243</v>
      </c>
      <c r="P17" s="54">
        <f t="shared" si="3"/>
        <v>65.67567567567568</v>
      </c>
      <c r="Q17" s="55">
        <f t="shared" si="4"/>
        <v>4</v>
      </c>
      <c r="R17" s="53">
        <v>230</v>
      </c>
      <c r="S17" s="54">
        <f t="shared" si="5"/>
        <v>62.16216216216216</v>
      </c>
      <c r="T17" s="55">
        <f t="shared" si="6"/>
        <v>6</v>
      </c>
      <c r="U17" s="55"/>
      <c r="V17" s="55"/>
      <c r="W17" s="53">
        <f t="shared" si="7"/>
        <v>707</v>
      </c>
      <c r="X17" s="56"/>
      <c r="Y17" s="86">
        <f t="shared" si="8"/>
        <v>63.694</v>
      </c>
      <c r="Z17" s="57">
        <v>2</v>
      </c>
    </row>
    <row r="18" spans="1:26" s="39" customFormat="1" ht="33" customHeight="1">
      <c r="A18" s="100"/>
      <c r="B18" s="59"/>
      <c r="C18" s="101"/>
      <c r="D18" s="139"/>
      <c r="E18" s="140"/>
      <c r="F18" s="141"/>
      <c r="G18" s="142"/>
      <c r="H18" s="133"/>
      <c r="I18" s="134"/>
      <c r="J18" s="134"/>
      <c r="K18" s="134"/>
      <c r="L18" s="107"/>
      <c r="M18" s="108"/>
      <c r="N18" s="109"/>
      <c r="O18" s="107"/>
      <c r="P18" s="108"/>
      <c r="Q18" s="109"/>
      <c r="R18" s="107"/>
      <c r="S18" s="108"/>
      <c r="T18" s="109"/>
      <c r="U18" s="109"/>
      <c r="V18" s="109"/>
      <c r="W18" s="107"/>
      <c r="X18" s="110"/>
      <c r="Y18" s="69"/>
      <c r="Z18" s="111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334</v>
      </c>
      <c r="J19" s="1"/>
      <c r="K19" s="72"/>
      <c r="L19" s="73"/>
      <c r="M19" s="72"/>
      <c r="N19" s="1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:25" ht="30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335</v>
      </c>
      <c r="J20" s="1"/>
      <c r="K20" s="72"/>
      <c r="L20" s="73"/>
      <c r="M20" s="76"/>
      <c r="O20" s="74"/>
      <c r="P20" s="75"/>
      <c r="Q20" s="1"/>
      <c r="R20" s="74"/>
      <c r="S20" s="75"/>
      <c r="T20" s="1"/>
      <c r="U20" s="1"/>
      <c r="V20" s="1"/>
      <c r="W20" s="1"/>
      <c r="X20" s="1"/>
      <c r="Y20" s="75"/>
    </row>
    <row r="21" spans="11:13" ht="12.75">
      <c r="K21" s="72"/>
      <c r="L21" s="73"/>
      <c r="M21" s="72"/>
    </row>
    <row r="22" spans="11:13" ht="12.75">
      <c r="K22" s="72"/>
      <c r="L22" s="73"/>
      <c r="M22" s="72"/>
    </row>
  </sheetData>
  <sheetProtection/>
  <mergeCells count="25"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="60" zoomScaleNormal="50" zoomScalePageLayoutView="0" workbookViewId="0" topLeftCell="A5">
      <selection activeCell="D12" sqref="D12:K1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14" t="s">
        <v>173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38" customFormat="1" ht="15" customHeight="1">
      <c r="A3" s="315" t="s">
        <v>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38" customFormat="1" ht="19.5" customHeight="1">
      <c r="A4" s="316" t="s">
        <v>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6" s="38" customFormat="1" ht="26.25" customHeight="1">
      <c r="A5" s="317" t="s">
        <v>103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s="39" customFormat="1" ht="12">
      <c r="A6" s="296" t="s">
        <v>64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8.75" customHeight="1">
      <c r="A7" s="318" t="s">
        <v>343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3" s="38" customFormat="1" ht="12.75">
      <c r="A9" s="6" t="s">
        <v>2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170" t="s">
        <v>174</v>
      </c>
      <c r="W9" s="6"/>
    </row>
    <row r="10" spans="1:26" s="47" customFormat="1" ht="19.5" customHeight="1">
      <c r="A10" s="312" t="s">
        <v>33</v>
      </c>
      <c r="B10" s="313" t="s">
        <v>4</v>
      </c>
      <c r="C10" s="310" t="s">
        <v>5</v>
      </c>
      <c r="D10" s="319" t="s">
        <v>20</v>
      </c>
      <c r="E10" s="319" t="s">
        <v>7</v>
      </c>
      <c r="F10" s="312" t="s">
        <v>8</v>
      </c>
      <c r="G10" s="319" t="s">
        <v>21</v>
      </c>
      <c r="H10" s="319" t="s">
        <v>7</v>
      </c>
      <c r="I10" s="319" t="s">
        <v>10</v>
      </c>
      <c r="J10" s="46"/>
      <c r="K10" s="319" t="s">
        <v>12</v>
      </c>
      <c r="L10" s="307" t="s">
        <v>22</v>
      </c>
      <c r="M10" s="307"/>
      <c r="N10" s="307"/>
      <c r="O10" s="307" t="s">
        <v>23</v>
      </c>
      <c r="P10" s="307"/>
      <c r="Q10" s="307"/>
      <c r="R10" s="307" t="s">
        <v>24</v>
      </c>
      <c r="S10" s="307"/>
      <c r="T10" s="307"/>
      <c r="U10" s="308" t="s">
        <v>25</v>
      </c>
      <c r="V10" s="310" t="s">
        <v>26</v>
      </c>
      <c r="W10" s="312" t="s">
        <v>27</v>
      </c>
      <c r="X10" s="313" t="s">
        <v>28</v>
      </c>
      <c r="Y10" s="306" t="s">
        <v>29</v>
      </c>
      <c r="Z10" s="306" t="s">
        <v>30</v>
      </c>
    </row>
    <row r="11" spans="1:26" s="47" customFormat="1" ht="39.75" customHeight="1">
      <c r="A11" s="312"/>
      <c r="B11" s="313"/>
      <c r="C11" s="311"/>
      <c r="D11" s="319"/>
      <c r="E11" s="319"/>
      <c r="F11" s="312"/>
      <c r="G11" s="319"/>
      <c r="H11" s="319"/>
      <c r="I11" s="319"/>
      <c r="J11" s="46"/>
      <c r="K11" s="319"/>
      <c r="L11" s="48" t="s">
        <v>31</v>
      </c>
      <c r="M11" s="49" t="s">
        <v>32</v>
      </c>
      <c r="N11" s="50" t="s">
        <v>33</v>
      </c>
      <c r="O11" s="48" t="s">
        <v>31</v>
      </c>
      <c r="P11" s="49" t="s">
        <v>32</v>
      </c>
      <c r="Q11" s="50" t="s">
        <v>33</v>
      </c>
      <c r="R11" s="48" t="s">
        <v>31</v>
      </c>
      <c r="S11" s="49" t="s">
        <v>32</v>
      </c>
      <c r="T11" s="50" t="s">
        <v>33</v>
      </c>
      <c r="U11" s="309"/>
      <c r="V11" s="311"/>
      <c r="W11" s="312"/>
      <c r="X11" s="313"/>
      <c r="Y11" s="306"/>
      <c r="Z11" s="306"/>
    </row>
    <row r="12" spans="1:26" s="39" customFormat="1" ht="40.5" customHeight="1">
      <c r="A12" s="51">
        <f>RANK(Y12,Y$12:Y$16,0)</f>
        <v>1</v>
      </c>
      <c r="B12" s="52"/>
      <c r="C12" s="87"/>
      <c r="D12" s="88" t="s">
        <v>217</v>
      </c>
      <c r="E12" s="18" t="s">
        <v>218</v>
      </c>
      <c r="F12" s="4" t="s">
        <v>34</v>
      </c>
      <c r="G12" s="199" t="s">
        <v>227</v>
      </c>
      <c r="H12" s="92" t="s">
        <v>228</v>
      </c>
      <c r="I12" s="212" t="s">
        <v>229</v>
      </c>
      <c r="J12" s="183" t="s">
        <v>35</v>
      </c>
      <c r="K12" s="213" t="s">
        <v>36</v>
      </c>
      <c r="L12" s="53">
        <v>265.5</v>
      </c>
      <c r="M12" s="54">
        <f>L12/3.8</f>
        <v>69.86842105263158</v>
      </c>
      <c r="N12" s="55">
        <f>RANK(M12,M$12:M$16,0)</f>
        <v>1</v>
      </c>
      <c r="O12" s="53">
        <v>266</v>
      </c>
      <c r="P12" s="54">
        <f>O12/3.8</f>
        <v>70</v>
      </c>
      <c r="Q12" s="55">
        <f>RANK(P12,P$12:P$16,0)</f>
        <v>1</v>
      </c>
      <c r="R12" s="53">
        <v>265</v>
      </c>
      <c r="S12" s="54">
        <f>R12/3.8</f>
        <v>69.73684210526316</v>
      </c>
      <c r="T12" s="55">
        <f>RANK(S12,S$12:S$16,0)</f>
        <v>1</v>
      </c>
      <c r="U12" s="55"/>
      <c r="V12" s="55"/>
      <c r="W12" s="53">
        <f>L12+O12+R12</f>
        <v>796.5</v>
      </c>
      <c r="X12" s="56"/>
      <c r="Y12" s="86">
        <f>ROUND(SUM(M12,P12,S12)/3,3)-IF($U12=1,0.5,IF($U12=2,1.5,0))</f>
        <v>69.868</v>
      </c>
      <c r="Z12" s="57" t="s">
        <v>34</v>
      </c>
    </row>
    <row r="13" spans="1:26" s="39" customFormat="1" ht="40.5" customHeight="1">
      <c r="A13" s="51">
        <f>RANK(Y13,Y$12:Y$16,0)</f>
        <v>2</v>
      </c>
      <c r="B13" s="52"/>
      <c r="C13" s="87"/>
      <c r="D13" s="88" t="s">
        <v>193</v>
      </c>
      <c r="E13" s="3" t="s">
        <v>194</v>
      </c>
      <c r="F13" s="5" t="s">
        <v>34</v>
      </c>
      <c r="G13" s="89" t="s">
        <v>225</v>
      </c>
      <c r="H13" s="96" t="s">
        <v>226</v>
      </c>
      <c r="I13" s="93" t="s">
        <v>69</v>
      </c>
      <c r="J13" s="93" t="s">
        <v>69</v>
      </c>
      <c r="K13" s="185" t="s">
        <v>70</v>
      </c>
      <c r="L13" s="53">
        <v>253</v>
      </c>
      <c r="M13" s="54">
        <f>L13/3.8</f>
        <v>66.57894736842105</v>
      </c>
      <c r="N13" s="55">
        <f>RANK(M13,M$12:M$16,0)</f>
        <v>2</v>
      </c>
      <c r="O13" s="53">
        <v>239.5</v>
      </c>
      <c r="P13" s="54">
        <f>O13/3.8</f>
        <v>63.026315789473685</v>
      </c>
      <c r="Q13" s="55">
        <f>RANK(P13,P$12:P$16,0)</f>
        <v>5</v>
      </c>
      <c r="R13" s="53">
        <v>247</v>
      </c>
      <c r="S13" s="54">
        <f>R13/3.8</f>
        <v>65</v>
      </c>
      <c r="T13" s="55">
        <f>RANK(S13,S$12:S$16,0)</f>
        <v>2</v>
      </c>
      <c r="U13" s="55"/>
      <c r="V13" s="55"/>
      <c r="W13" s="53">
        <f>L13+O13+R13</f>
        <v>739.5</v>
      </c>
      <c r="X13" s="56"/>
      <c r="Y13" s="86">
        <f>ROUND(SUM(M13,P13,S13)/3,3)-IF($U13=1,0.5,IF($U13=2,1.5,0))</f>
        <v>64.868</v>
      </c>
      <c r="Z13" s="57">
        <v>1</v>
      </c>
    </row>
    <row r="14" spans="1:26" s="39" customFormat="1" ht="40.5" customHeight="1">
      <c r="A14" s="51">
        <f>RANK(Y14,Y$12:Y$16,0)</f>
        <v>3</v>
      </c>
      <c r="B14" s="52"/>
      <c r="C14" s="87"/>
      <c r="D14" s="88" t="s">
        <v>233</v>
      </c>
      <c r="E14" s="3" t="s">
        <v>234</v>
      </c>
      <c r="F14" s="2" t="s">
        <v>37</v>
      </c>
      <c r="G14" s="89" t="s">
        <v>235</v>
      </c>
      <c r="H14" s="92" t="s">
        <v>61</v>
      </c>
      <c r="I14" s="183" t="s">
        <v>55</v>
      </c>
      <c r="J14" s="183" t="s">
        <v>59</v>
      </c>
      <c r="K14" s="220" t="s">
        <v>224</v>
      </c>
      <c r="L14" s="53">
        <v>245.5</v>
      </c>
      <c r="M14" s="54">
        <f>L14/3.8</f>
        <v>64.60526315789474</v>
      </c>
      <c r="N14" s="55">
        <f>RANK(M14,M$12:M$16,0)</f>
        <v>3</v>
      </c>
      <c r="O14" s="53">
        <v>249.5</v>
      </c>
      <c r="P14" s="54">
        <f>O14/3.8</f>
        <v>65.65789473684211</v>
      </c>
      <c r="Q14" s="55">
        <f>RANK(P14,P$12:P$16,0)</f>
        <v>2</v>
      </c>
      <c r="R14" s="53">
        <v>239.5</v>
      </c>
      <c r="S14" s="54">
        <f>R14/3.8</f>
        <v>63.026315789473685</v>
      </c>
      <c r="T14" s="55">
        <f>RANK(S14,S$12:S$16,0)</f>
        <v>3</v>
      </c>
      <c r="U14" s="55"/>
      <c r="V14" s="55"/>
      <c r="W14" s="53">
        <f>L14+O14+R14</f>
        <v>734.5</v>
      </c>
      <c r="X14" s="56"/>
      <c r="Y14" s="86">
        <f>ROUND(SUM(M14,P14,S14)/3,3)-IF($U14=1,0.5,IF($U14=2,1.5,0))</f>
        <v>64.43</v>
      </c>
      <c r="Z14" s="57">
        <v>1</v>
      </c>
    </row>
    <row r="15" spans="1:26" s="39" customFormat="1" ht="40.5" customHeight="1">
      <c r="A15" s="51">
        <f>RANK(Y15,Y$12:Y$16,0)</f>
        <v>4</v>
      </c>
      <c r="B15" s="52"/>
      <c r="C15" s="87"/>
      <c r="D15" s="88" t="s">
        <v>236</v>
      </c>
      <c r="E15" s="3" t="s">
        <v>237</v>
      </c>
      <c r="F15" s="2" t="s">
        <v>34</v>
      </c>
      <c r="G15" s="88" t="s">
        <v>215</v>
      </c>
      <c r="H15" s="92" t="s">
        <v>73</v>
      </c>
      <c r="I15" s="211" t="s">
        <v>74</v>
      </c>
      <c r="J15" s="211" t="s">
        <v>75</v>
      </c>
      <c r="K15" s="185" t="s">
        <v>216</v>
      </c>
      <c r="L15" s="53">
        <v>244</v>
      </c>
      <c r="M15" s="54">
        <f>L15/3.8</f>
        <v>64.21052631578948</v>
      </c>
      <c r="N15" s="55">
        <f>RANK(M15,M$12:M$16,0)</f>
        <v>4</v>
      </c>
      <c r="O15" s="53">
        <v>245</v>
      </c>
      <c r="P15" s="54">
        <f>O15/3.8</f>
        <v>64.47368421052632</v>
      </c>
      <c r="Q15" s="55">
        <f>RANK(P15,P$12:P$16,0)</f>
        <v>4</v>
      </c>
      <c r="R15" s="53">
        <v>239.5</v>
      </c>
      <c r="S15" s="54">
        <f>R15/3.8</f>
        <v>63.026315789473685</v>
      </c>
      <c r="T15" s="55">
        <f>RANK(S15,S$12:S$16,0)</f>
        <v>3</v>
      </c>
      <c r="U15" s="55">
        <v>1</v>
      </c>
      <c r="V15" s="55"/>
      <c r="W15" s="53">
        <f>L15+O15+R15</f>
        <v>728.5</v>
      </c>
      <c r="X15" s="56"/>
      <c r="Y15" s="86">
        <f>ROUND(SUM(M15,P15,S15)/3,3)-IF($U15=1,0.5,IF($U15=2,1.5,0))</f>
        <v>63.404</v>
      </c>
      <c r="Z15" s="57">
        <v>2</v>
      </c>
    </row>
    <row r="16" spans="1:27" s="39" customFormat="1" ht="40.5" customHeight="1">
      <c r="A16" s="51">
        <f>RANK(Y16,Y$12:Y$16,0)</f>
        <v>5</v>
      </c>
      <c r="B16" s="52"/>
      <c r="C16" s="87"/>
      <c r="D16" s="88" t="s">
        <v>58</v>
      </c>
      <c r="E16" s="3" t="s">
        <v>220</v>
      </c>
      <c r="F16" s="4">
        <v>2</v>
      </c>
      <c r="G16" s="89" t="s">
        <v>221</v>
      </c>
      <c r="H16" s="198" t="s">
        <v>222</v>
      </c>
      <c r="I16" s="183" t="s">
        <v>223</v>
      </c>
      <c r="J16" s="183" t="s">
        <v>59</v>
      </c>
      <c r="K16" s="183" t="s">
        <v>224</v>
      </c>
      <c r="L16" s="53">
        <v>243</v>
      </c>
      <c r="M16" s="54">
        <f>L16/3.8</f>
        <v>63.94736842105264</v>
      </c>
      <c r="N16" s="55">
        <f>RANK(M16,M$12:M$16,0)</f>
        <v>5</v>
      </c>
      <c r="O16" s="53">
        <v>247.5</v>
      </c>
      <c r="P16" s="54">
        <f>O16/3.8</f>
        <v>65.13157894736842</v>
      </c>
      <c r="Q16" s="55">
        <f>RANK(P16,P$12:P$16,0)</f>
        <v>3</v>
      </c>
      <c r="R16" s="53">
        <v>236.5</v>
      </c>
      <c r="S16" s="54">
        <f>R16/3.8</f>
        <v>62.23684210526316</v>
      </c>
      <c r="T16" s="55">
        <f>RANK(S16,S$12:S$16,0)</f>
        <v>5</v>
      </c>
      <c r="U16" s="55">
        <v>2</v>
      </c>
      <c r="V16" s="55">
        <v>1</v>
      </c>
      <c r="W16" s="53">
        <f>L16+O16+R16</f>
        <v>727</v>
      </c>
      <c r="X16" s="56"/>
      <c r="Y16" s="86">
        <f>ROUND(SUM(M16,P16,S16)/3,3)-IF($U16=1,0.5,IF($U16=2,1.5,0))</f>
        <v>62.272</v>
      </c>
      <c r="Z16" s="57">
        <v>2</v>
      </c>
      <c r="AA16" s="118"/>
    </row>
    <row r="17" spans="1:26" s="39" customFormat="1" ht="33" customHeight="1">
      <c r="A17" s="100"/>
      <c r="B17" s="59"/>
      <c r="C17" s="101"/>
      <c r="D17" s="61"/>
      <c r="E17" s="65"/>
      <c r="F17" s="115"/>
      <c r="G17" s="148"/>
      <c r="H17" s="133"/>
      <c r="I17" s="134"/>
      <c r="J17" s="134"/>
      <c r="K17" s="134"/>
      <c r="L17" s="107"/>
      <c r="M17" s="108"/>
      <c r="N17" s="109"/>
      <c r="O17" s="107"/>
      <c r="P17" s="108"/>
      <c r="Q17" s="109"/>
      <c r="R17" s="107"/>
      <c r="S17" s="108"/>
      <c r="T17" s="109"/>
      <c r="U17" s="109"/>
      <c r="V17" s="109"/>
      <c r="W17" s="107"/>
      <c r="X17" s="110"/>
      <c r="Y17" s="69"/>
      <c r="Z17" s="111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334</v>
      </c>
      <c r="J18" s="1"/>
      <c r="K18" s="72"/>
      <c r="L18" s="73"/>
      <c r="M18" s="72"/>
      <c r="N18" s="1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335</v>
      </c>
      <c r="J19" s="1"/>
      <c r="K19" s="72"/>
      <c r="L19" s="73"/>
      <c r="M19" s="76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1:13" ht="12.75">
      <c r="K20" s="72"/>
      <c r="L20" s="73"/>
      <c r="M20" s="72"/>
    </row>
    <row r="21" spans="11:13" ht="12.75">
      <c r="K21" s="72"/>
      <c r="L21" s="73"/>
      <c r="M21" s="72"/>
    </row>
  </sheetData>
  <sheetProtection/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fkslo</cp:lastModifiedBy>
  <cp:lastPrinted>2017-08-26T16:34:41Z</cp:lastPrinted>
  <dcterms:created xsi:type="dcterms:W3CDTF">2017-04-06T18:59:51Z</dcterms:created>
  <dcterms:modified xsi:type="dcterms:W3CDTF">2017-08-28T09:12:52Z</dcterms:modified>
  <cp:category/>
  <cp:version/>
  <cp:contentType/>
  <cp:contentStatus/>
</cp:coreProperties>
</file>