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firstSheet="22" activeTab="22"/>
  </bookViews>
  <sheets>
    <sheet name="МЛ" sheetId="1" r:id="rId1"/>
    <sheet name="ППАд" sheetId="2" r:id="rId2"/>
    <sheet name="КПД" sheetId="3" r:id="rId3"/>
    <sheet name="МП" sheetId="4" r:id="rId4"/>
    <sheet name="СП2" sheetId="5" r:id="rId5"/>
    <sheet name="ППЮН" sheetId="6" r:id="rId6"/>
    <sheet name="КПЮН" sheetId="7" r:id="rId7"/>
    <sheet name="КПЮР" sheetId="8" r:id="rId8"/>
    <sheet name="ЭКВИ1" sheetId="9" r:id="rId9"/>
    <sheet name="ППА ок " sheetId="10" r:id="rId10"/>
    <sheet name="ППА мл" sheetId="11" r:id="rId11"/>
    <sheet name="Выбор" sheetId="12" r:id="rId12"/>
    <sheet name="ППВд" sheetId="13" r:id="rId13"/>
    <sheet name="ЛПд" sheetId="14" r:id="rId14"/>
    <sheet name="ППюнок" sheetId="15" r:id="rId15"/>
    <sheet name="ЛПюн" sheetId="16" r:id="rId16"/>
    <sheet name="ЛПЮР" sheetId="17" r:id="rId17"/>
    <sheet name="БП" sheetId="18" r:id="rId18"/>
    <sheet name="СП" sheetId="19" r:id="rId19"/>
    <sheet name="ЭКВИ2" sheetId="20" r:id="rId20"/>
    <sheet name="ППВ ок" sheetId="21" r:id="rId21"/>
    <sheet name="ППВ мл" sheetId="22" r:id="rId22"/>
    <sheet name="Выбор (2)" sheetId="23" r:id="rId23"/>
    <sheet name="ЛичПД" sheetId="24" r:id="rId24"/>
    <sheet name="ЛичПЮн" sheetId="25" r:id="rId25"/>
    <sheet name="ЛичПЮр" sheetId="26" r:id="rId26"/>
    <sheet name="ЛичЧ А" sheetId="27" r:id="rId27"/>
    <sheet name="ЛичЧ В" sheetId="28" r:id="rId28"/>
    <sheet name="ЛичЧ Л" sheetId="29" r:id="rId29"/>
    <sheet name="Судейская" sheetId="30" r:id="rId30"/>
  </sheets>
  <definedNames>
    <definedName name="_xlnm.Print_Area" localSheetId="11">'Выбор'!$A$1:$Z$23</definedName>
    <definedName name="_xlnm.Print_Area" localSheetId="22">'Выбор (2)'!$A$1:$Z$22</definedName>
    <definedName name="_xlnm.Print_Area" localSheetId="23">'ЛичПД'!$A$1:$M$24</definedName>
    <definedName name="_xlnm.Print_Area" localSheetId="24">'ЛичПЮн'!$A$1:$M$21</definedName>
    <definedName name="_xlnm.Print_Area" localSheetId="25">'ЛичПЮр'!$A$1:$M$20</definedName>
    <definedName name="_xlnm.Print_Area" localSheetId="26">'ЛичЧ А'!$A$1:$M$12</definedName>
    <definedName name="_xlnm.Print_Area" localSheetId="27">'ЛичЧ В'!$A$1:$M$16</definedName>
    <definedName name="_xlnm.Print_Area" localSheetId="28">'ЛичЧ Л'!$A$1:$M$18</definedName>
    <definedName name="_xlnm.Print_Area" localSheetId="15">'ЛПюн'!$A$1:$Z$25</definedName>
    <definedName name="_xlnm.Print_Area" localSheetId="0">'МЛ'!$A$1:$L$135</definedName>
  </definedNames>
  <calcPr fullCalcOnLoad="1"/>
</workbook>
</file>

<file path=xl/sharedStrings.xml><?xml version="1.0" encoding="utf-8"?>
<sst xmlns="http://schemas.openxmlformats.org/spreadsheetml/2006/main" count="4176" uniqueCount="817">
  <si>
    <t>Выездка</t>
  </si>
  <si>
    <t>Мастер-лист</t>
  </si>
  <si>
    <t>КСК "Дерби" / Ленинградская область</t>
  </si>
  <si>
    <t>08-09 апреля 2017г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</si>
  <si>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</si>
  <si>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</si>
  <si>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</si>
  <si>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</si>
  <si>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</si>
  <si>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</si>
  <si>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</si>
  <si>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</si>
  <si>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</si>
  <si>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</si>
  <si>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</si>
  <si>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Технический делегат</t>
  </si>
  <si>
    <t>Главный судья</t>
  </si>
  <si>
    <t>Главный секретарь</t>
  </si>
  <si>
    <t>Егорова А.-ВК-Санкт-Петербург</t>
  </si>
  <si>
    <t>Ветеринарный врач</t>
  </si>
  <si>
    <t>Красненкова А. - Ленинградская область</t>
  </si>
  <si>
    <t>ЧЕМПИОНАТ ЛЕНИНГРАДСКОЙ ОБЛАСТИ
ПЕРВЕНСТВО ЛЕНИНГРАДСКОЙ ОБЛАСТИ СРЕДИ ЮНИОРОВ, ЮНОШЕЙ И ДЕТЕЙ 2017 ГОДА
СОРЕВНОВАНИЯ НА ПРИЗЫ КСК "ДЕРБИ"
Региональные соревнования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</si>
  <si>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</si>
  <si>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</si>
  <si>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</si>
  <si>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</si>
  <si>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</si>
  <si>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</si>
  <si>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</si>
  <si>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</si>
  <si>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</si>
  <si>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</si>
  <si>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</si>
  <si>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</si>
  <si>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</si>
  <si>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</si>
  <si>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</si>
  <si>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</si>
  <si>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003900</t>
  </si>
  <si>
    <t>КМС</t>
  </si>
  <si>
    <t>Горбачева И.</t>
  </si>
  <si>
    <t>КСК "Дерби"/
Ленинградская область</t>
  </si>
  <si>
    <t>1Ю</t>
  </si>
  <si>
    <t>011202</t>
  </si>
  <si>
    <t>Крылова Е.</t>
  </si>
  <si>
    <t>010691</t>
  </si>
  <si>
    <t>011277</t>
  </si>
  <si>
    <t>Вихрова Л.</t>
  </si>
  <si>
    <t>самостоятельно</t>
  </si>
  <si>
    <t>Ружинская Е.</t>
  </si>
  <si>
    <t>ПРЕДВАРИТЕЛЬНЫЙ ПРИЗ А. ДЕТИ</t>
  </si>
  <si>
    <t>08 апреля 2017</t>
  </si>
  <si>
    <t>ОК</t>
  </si>
  <si>
    <r>
      <t xml:space="preserve">ТИХОНОВА
</t>
    </r>
    <r>
      <rPr>
        <sz val="8"/>
        <rFont val="Verdana"/>
        <family val="2"/>
      </rPr>
      <t>Елизавета,2001</t>
    </r>
  </si>
  <si>
    <t>044501</t>
  </si>
  <si>
    <t>б/р</t>
  </si>
  <si>
    <r>
      <t>КОРНЕТ-11,</t>
    </r>
    <r>
      <rPr>
        <sz val="8"/>
        <rFont val="Verdana"/>
        <family val="2"/>
      </rPr>
      <t xml:space="preserve"> мер, гнед, латв, Калданс, Латвия</t>
    </r>
  </si>
  <si>
    <t>017217</t>
  </si>
  <si>
    <t>Кушнир М.</t>
  </si>
  <si>
    <t>ЗАО "Приневское"/
Санкт-Петербург</t>
  </si>
  <si>
    <t>МЛ</t>
  </si>
  <si>
    <r>
      <t xml:space="preserve">ЗАЗУЛИНА
</t>
    </r>
    <r>
      <rPr>
        <sz val="8"/>
        <rFont val="Verdana"/>
        <family val="2"/>
      </rPr>
      <t>Елизавета</t>
    </r>
  </si>
  <si>
    <t>002590</t>
  </si>
  <si>
    <r>
      <t xml:space="preserve">КВЕБЕК-10, </t>
    </r>
    <r>
      <rPr>
        <sz val="8"/>
        <rFont val="Verdana"/>
        <family val="2"/>
      </rPr>
      <t>мер, гнед, полукр</t>
    </r>
  </si>
  <si>
    <t>017402</t>
  </si>
  <si>
    <t>Старкова И.</t>
  </si>
  <si>
    <t>Касьяненко Н.</t>
  </si>
  <si>
    <t>КСК "Кронштадт"/
Санкт-Петербург</t>
  </si>
  <si>
    <r>
      <t xml:space="preserve">КОМАРОВА
</t>
    </r>
    <r>
      <rPr>
        <sz val="8"/>
        <rFont val="Verdana"/>
        <family val="2"/>
      </rPr>
      <t>Ольга</t>
    </r>
  </si>
  <si>
    <r>
      <t xml:space="preserve">БРАВУРНЫЙ-09, </t>
    </r>
    <r>
      <rPr>
        <sz val="8"/>
        <rFont val="Verdana"/>
        <family val="2"/>
      </rPr>
      <t>мер, т.гнед, РВП, Бягрянец, Россия</t>
    </r>
  </si>
  <si>
    <t>012980</t>
  </si>
  <si>
    <t>Рачкова Е.</t>
  </si>
  <si>
    <t>КСК "Приор"/
Ленинградская область</t>
  </si>
  <si>
    <r>
      <t xml:space="preserve">АРТАРОВА
</t>
    </r>
    <r>
      <rPr>
        <sz val="8"/>
        <rFont val="Verdana"/>
        <family val="2"/>
      </rPr>
      <t>Валерия</t>
    </r>
  </si>
  <si>
    <t>Стулова Е.</t>
  </si>
  <si>
    <t>КЗ Ковчег/
Санкт-Петербург</t>
  </si>
  <si>
    <r>
      <t xml:space="preserve">ГОРБАЧЕВА 
</t>
    </r>
    <r>
      <rPr>
        <sz val="8"/>
        <rFont val="Verdana"/>
        <family val="2"/>
      </rPr>
      <t>Марина,1995</t>
    </r>
  </si>
  <si>
    <r>
      <t xml:space="preserve">КЛАСС КЕНДИ ВИКТОРИ-12, </t>
    </r>
    <r>
      <rPr>
        <sz val="8"/>
        <rFont val="Verdana"/>
        <family val="2"/>
      </rPr>
      <t>коб, т-гнед, латв, Кайман, Латвия</t>
    </r>
  </si>
  <si>
    <r>
      <t xml:space="preserve">КОЛЬЦОВА
</t>
    </r>
    <r>
      <rPr>
        <sz val="8"/>
        <rFont val="Verdana"/>
        <family val="2"/>
      </rPr>
      <t>Татьяна</t>
    </r>
  </si>
  <si>
    <r>
      <t xml:space="preserve">ЭЙС ВЕНТУРА-06, </t>
    </r>
    <r>
      <rPr>
        <sz val="8"/>
        <rFont val="Verdana"/>
        <family val="2"/>
      </rPr>
      <t>мер, гнед, трак, Сиэтл, Россия</t>
    </r>
  </si>
  <si>
    <t>010313</t>
  </si>
  <si>
    <t>Михалевская О.</t>
  </si>
  <si>
    <r>
      <t xml:space="preserve">МОРКОВКИН
</t>
    </r>
    <r>
      <rPr>
        <sz val="8"/>
        <rFont val="Verdana"/>
        <family val="2"/>
      </rPr>
      <t>Гавриил</t>
    </r>
  </si>
  <si>
    <t>010883</t>
  </si>
  <si>
    <r>
      <t>АЗАЛИЯ-07,</t>
    </r>
    <r>
      <rPr>
        <sz val="8"/>
        <rFont val="Verdana"/>
        <family val="2"/>
      </rPr>
      <t>коб, рыж, полукр, Россия</t>
    </r>
  </si>
  <si>
    <t>011897</t>
  </si>
  <si>
    <t>Васильева О.</t>
  </si>
  <si>
    <t>Зиборова Е.</t>
  </si>
  <si>
    <t>КСК "Усть-Ижора"/
Санкт-Петербург</t>
  </si>
  <si>
    <r>
      <t xml:space="preserve">ПИСАРЕВА
</t>
    </r>
    <r>
      <rPr>
        <sz val="8"/>
        <rFont val="Verdana"/>
        <family val="2"/>
      </rPr>
      <t>Елизавета,2002</t>
    </r>
  </si>
  <si>
    <r>
      <t xml:space="preserve">ГЛЭДСТОУН-11, </t>
    </r>
    <r>
      <rPr>
        <sz val="8"/>
        <rFont val="Verdana"/>
        <family val="2"/>
      </rPr>
      <t>жер, гнед, KWPN, Креспо, Нидерланды</t>
    </r>
  </si>
  <si>
    <t>016171</t>
  </si>
  <si>
    <t>Писарева Е.</t>
  </si>
  <si>
    <t>Зибрева О.</t>
  </si>
  <si>
    <r>
      <t xml:space="preserve">ГОРБАЧЕВА 
</t>
    </r>
    <r>
      <rPr>
        <sz val="8"/>
        <rFont val="Verdana"/>
        <family val="2"/>
      </rPr>
      <t>Юлия, 2000</t>
    </r>
  </si>
  <si>
    <r>
      <t xml:space="preserve">АРАГОРН-11, </t>
    </r>
    <r>
      <rPr>
        <sz val="8"/>
        <rFont val="Verdana"/>
        <family val="2"/>
      </rPr>
      <t>жер, т.гнед, Пограничник, Россия</t>
    </r>
  </si>
  <si>
    <t>016649</t>
  </si>
  <si>
    <r>
      <t xml:space="preserve">ВЛАДИМИРОВА
</t>
    </r>
    <r>
      <rPr>
        <sz val="8"/>
        <rFont val="Verdana"/>
        <family val="2"/>
      </rPr>
      <t>Дарья,2000</t>
    </r>
  </si>
  <si>
    <t>048900</t>
  </si>
  <si>
    <r>
      <t xml:space="preserve">АМУЛЕТ-02, </t>
    </r>
    <r>
      <rPr>
        <sz val="8"/>
        <rFont val="Verdana"/>
        <family val="2"/>
      </rPr>
      <t>мер, вор, помесь, Единственный, Россия</t>
    </r>
  </si>
  <si>
    <t>004049</t>
  </si>
  <si>
    <t>Светловидова Е.</t>
  </si>
  <si>
    <t>Морковкин Г.</t>
  </si>
  <si>
    <t>КСК "Усть-Ижора"/
Ленинградская область</t>
  </si>
  <si>
    <r>
      <t xml:space="preserve">ТИХОМИРОВА
</t>
    </r>
    <r>
      <rPr>
        <sz val="8"/>
        <rFont val="Verdana"/>
        <family val="2"/>
      </rPr>
      <t>Юлия</t>
    </r>
  </si>
  <si>
    <r>
      <t xml:space="preserve">ПЕРЕСЛАВЛЬ-11, </t>
    </r>
    <r>
      <rPr>
        <sz val="8"/>
        <rFont val="Verdana"/>
        <family val="2"/>
      </rPr>
      <t>мер, рыж, трак, Вертопрах, КФ Грифон</t>
    </r>
  </si>
  <si>
    <t>014601</t>
  </si>
  <si>
    <t>Тихомирова Ю.</t>
  </si>
  <si>
    <t>Хмелев М.</t>
  </si>
  <si>
    <t>Ткаченко А.</t>
  </si>
  <si>
    <r>
      <t xml:space="preserve">ПАВЛОВА
</t>
    </r>
    <r>
      <rPr>
        <sz val="8"/>
        <rFont val="Verdana"/>
        <family val="2"/>
      </rPr>
      <t>Алиса,2002</t>
    </r>
  </si>
  <si>
    <r>
      <t xml:space="preserve">БОНИТА-01, </t>
    </r>
    <r>
      <rPr>
        <sz val="8"/>
        <rFont val="Verdana"/>
        <family val="2"/>
      </rPr>
      <t>коб, т.гнед, пони класс, Болеро, Россия</t>
    </r>
  </si>
  <si>
    <t>011816</t>
  </si>
  <si>
    <t>Русакова М.</t>
  </si>
  <si>
    <t>Прихожай В.</t>
  </si>
  <si>
    <t>КК "Форсайд"/
Ленинградская область</t>
  </si>
  <si>
    <t>Дети</t>
  </si>
  <si>
    <t>СОРЕВНОВАНИЯ НА ПРИЗЫ КСК "ДЕРБИ"
Региональные соревнования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</si>
  <si>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</si>
  <si>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</si>
  <si>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r>
      <t xml:space="preserve">ЭМИР ГР-11, </t>
    </r>
    <r>
      <rPr>
        <sz val="8"/>
        <rFont val="Verdana"/>
        <family val="2"/>
      </rPr>
      <t>мер., рыж., полукр., Эсхил, Россия</t>
    </r>
  </si>
  <si>
    <r>
      <t xml:space="preserve">ШМУКЛЕР
</t>
    </r>
    <r>
      <rPr>
        <sz val="8"/>
        <rFont val="Verdana"/>
        <family val="2"/>
      </rPr>
      <t>Алика,2004</t>
    </r>
  </si>
  <si>
    <t xml:space="preserve">011704 </t>
  </si>
  <si>
    <r>
      <t>КРИСТИ-04 (150)</t>
    </r>
    <r>
      <rPr>
        <sz val="8"/>
        <rFont val="Verdana"/>
        <family val="2"/>
      </rPr>
      <t>, коб., пег., полукр., Ранг, Краснодарский край</t>
    </r>
  </si>
  <si>
    <t xml:space="preserve">006976 </t>
  </si>
  <si>
    <t>Ермолаева Л.</t>
  </si>
  <si>
    <r>
      <t xml:space="preserve">МАХИЛЕВА
</t>
    </r>
    <r>
      <rPr>
        <sz val="8"/>
        <rFont val="Verdana"/>
        <family val="2"/>
      </rPr>
      <t>Арина,2006</t>
    </r>
  </si>
  <si>
    <r>
      <t xml:space="preserve">НЬЮ ЧЕЛЕНДЖИС ШАЙЕНН-07, </t>
    </r>
    <r>
      <rPr>
        <sz val="8"/>
        <rFont val="Verdana"/>
        <family val="2"/>
      </rPr>
      <t>коб, изаб, уэльск.пони, Эиар Калиф, Нидерланды</t>
    </r>
  </si>
  <si>
    <t>016143</t>
  </si>
  <si>
    <t>СПб ГБОУ ДОД СДЮСШОР по кс и сп</t>
  </si>
  <si>
    <t>Комина М.</t>
  </si>
  <si>
    <t>СПб ГБОУ ДОД СДЮСШОР по кс и сп/
Санкт-Петербург</t>
  </si>
  <si>
    <r>
      <t xml:space="preserve">ПЕРЦЕВА
</t>
    </r>
    <r>
      <rPr>
        <sz val="8"/>
        <rFont val="Verdana"/>
        <family val="2"/>
      </rPr>
      <t>Дарья,2005</t>
    </r>
  </si>
  <si>
    <r>
      <t xml:space="preserve">ФРЕДДИ-08, </t>
    </r>
    <r>
      <rPr>
        <sz val="8"/>
        <rFont val="Verdana"/>
        <family val="2"/>
      </rPr>
      <t>мер, сер, уэльск.пони, Хэйвэл, Россия</t>
    </r>
  </si>
  <si>
    <t>010616</t>
  </si>
  <si>
    <t>Локтионов В.</t>
  </si>
  <si>
    <r>
      <t xml:space="preserve">РУЖИНСКАЯ
</t>
    </r>
    <r>
      <rPr>
        <sz val="8"/>
        <rFont val="Verdana"/>
        <family val="2"/>
      </rPr>
      <t>Виктория,2005</t>
    </r>
  </si>
  <si>
    <t>005505</t>
  </si>
  <si>
    <t>2Ю</t>
  </si>
  <si>
    <r>
      <t>СТЕЛЛА-08 (128)</t>
    </r>
    <r>
      <rPr>
        <sz val="8"/>
        <rFont val="Verdana"/>
        <family val="2"/>
      </rPr>
      <t>, коб., уэльск. пони, Лемонштилл Ройал Флайт, Голландия</t>
    </r>
  </si>
  <si>
    <t>010475</t>
  </si>
  <si>
    <r>
      <t xml:space="preserve">ШВЕЦОВА
</t>
    </r>
    <r>
      <rPr>
        <sz val="8"/>
        <rFont val="Verdana"/>
        <family val="2"/>
      </rPr>
      <t>Олеся, 2003</t>
    </r>
  </si>
  <si>
    <r>
      <t xml:space="preserve">ФОРД МУСТАНГ-10, </t>
    </r>
    <r>
      <rPr>
        <sz val="8"/>
        <rFont val="Verdana"/>
        <family val="2"/>
      </rPr>
      <t>мер, вор, полукр, Россия</t>
    </r>
  </si>
  <si>
    <t>015649</t>
  </si>
  <si>
    <r>
      <t xml:space="preserve">БОБРОВА
</t>
    </r>
    <r>
      <rPr>
        <sz val="8"/>
        <rFont val="Verdana"/>
        <family val="2"/>
      </rPr>
      <t>Варвара,2005</t>
    </r>
  </si>
  <si>
    <r>
      <t xml:space="preserve">МЭДЖИК БОЙ-10(145), </t>
    </r>
    <r>
      <rPr>
        <sz val="8"/>
        <rFont val="Verdana"/>
        <family val="2"/>
      </rPr>
      <t>мер, сер, нем.верх.пони, Дей Лайт49, Йошкар-Ола</t>
    </r>
  </si>
  <si>
    <t>011234</t>
  </si>
  <si>
    <t>Макарова И.</t>
  </si>
  <si>
    <t>КК "Форсайд"/
Санкт-Петербург</t>
  </si>
  <si>
    <r>
      <t xml:space="preserve">ДРОЗДОВСКАЯ
</t>
    </r>
    <r>
      <rPr>
        <sz val="8"/>
        <rFont val="Verdana"/>
        <family val="2"/>
      </rPr>
      <t>Олеся,2003</t>
    </r>
  </si>
  <si>
    <r>
      <t xml:space="preserve">АНАШКИНА </t>
    </r>
    <r>
      <rPr>
        <sz val="8"/>
        <rFont val="Verdana"/>
        <family val="2"/>
      </rPr>
      <t>Маргарита, 2003</t>
    </r>
  </si>
  <si>
    <t>026103</t>
  </si>
  <si>
    <r>
      <t xml:space="preserve">ГАММОНЛОМА-11, </t>
    </r>
    <r>
      <rPr>
        <sz val="8"/>
        <rFont val="Verdana"/>
        <family val="2"/>
      </rPr>
      <t>мер, гнед, гол.тепл, Бек Гаммон, Нидерланды</t>
    </r>
  </si>
  <si>
    <t>011804</t>
  </si>
  <si>
    <t>СПб ГБОУ ДОД 
СДЮСШОР по кс и сп</t>
  </si>
  <si>
    <t>Принцева Ю.</t>
  </si>
  <si>
    <r>
      <t xml:space="preserve">ЛЕДНЕВА
</t>
    </r>
    <r>
      <rPr>
        <sz val="8"/>
        <rFont val="Verdana"/>
        <family val="2"/>
      </rPr>
      <t>Мария, 2004</t>
    </r>
  </si>
  <si>
    <r>
      <t xml:space="preserve">ОРДЕН-99, </t>
    </r>
    <r>
      <rPr>
        <sz val="8"/>
        <rFont val="Verdana"/>
        <family val="2"/>
      </rPr>
      <t>рыж, трак, Драгун, кз им.Доватора</t>
    </r>
  </si>
  <si>
    <t>006237</t>
  </si>
  <si>
    <t>Смородина Ю.</t>
  </si>
  <si>
    <t>Ч/вл/
Санкт-Петербург</t>
  </si>
  <si>
    <r>
      <t xml:space="preserve">ГРИГОРЬЕВА
</t>
    </r>
    <r>
      <rPr>
        <sz val="8"/>
        <rFont val="Verdana"/>
        <family val="2"/>
      </rPr>
      <t>Юлия, 2003</t>
    </r>
  </si>
  <si>
    <t>016803</t>
  </si>
  <si>
    <r>
      <t xml:space="preserve">ШТРАУС-99, </t>
    </r>
    <r>
      <rPr>
        <sz val="8"/>
        <rFont val="Verdana"/>
        <family val="2"/>
      </rPr>
      <t>мер, рыж, гол.теплокр, Дарлингтон, Нидерланды</t>
    </r>
  </si>
  <si>
    <t>010424</t>
  </si>
  <si>
    <t>Григорьев В.</t>
  </si>
  <si>
    <t>Додонова О.</t>
  </si>
  <si>
    <r>
      <t xml:space="preserve">ФЕДОРОВА
</t>
    </r>
    <r>
      <rPr>
        <sz val="8"/>
        <rFont val="Verdana"/>
        <family val="2"/>
      </rPr>
      <t>Дарья,2005</t>
    </r>
  </si>
  <si>
    <r>
      <t xml:space="preserve">КУЧЕРИК
</t>
    </r>
    <r>
      <rPr>
        <sz val="8"/>
        <rFont val="Verdana"/>
        <family val="2"/>
      </rPr>
      <t>Софья,2003</t>
    </r>
  </si>
  <si>
    <r>
      <t xml:space="preserve">СОБОЛЕНКО
</t>
    </r>
    <r>
      <rPr>
        <sz val="8"/>
        <rFont val="Verdana"/>
        <family val="2"/>
      </rPr>
      <t>Александра, 2003</t>
    </r>
  </si>
  <si>
    <r>
      <t xml:space="preserve">ЛАРРИ КАРЛТОН-07, </t>
    </r>
    <r>
      <rPr>
        <sz val="8"/>
        <rFont val="Verdana"/>
        <family val="2"/>
      </rPr>
      <t>мер, гнед, баврск, Ландпринц, Германия</t>
    </r>
  </si>
  <si>
    <t>012920</t>
  </si>
  <si>
    <r>
      <t xml:space="preserve">РУСАКОВА 
</t>
    </r>
    <r>
      <rPr>
        <sz val="8"/>
        <rFont val="Verdana"/>
        <family val="2"/>
      </rPr>
      <t>Таисия, 2004</t>
    </r>
  </si>
  <si>
    <t>008904</t>
  </si>
  <si>
    <r>
      <t xml:space="preserve">БАНДОЛЕРО-09, </t>
    </r>
    <r>
      <rPr>
        <sz val="8"/>
        <rFont val="Verdana"/>
        <family val="2"/>
      </rPr>
      <t>мер, гнед, ренланд, Бриар Джуниро, Нидерланды</t>
    </r>
  </si>
  <si>
    <t>016189</t>
  </si>
  <si>
    <t>Мирецкая И.</t>
  </si>
  <si>
    <r>
      <t xml:space="preserve">КУТУЗОВ
</t>
    </r>
    <r>
      <rPr>
        <sz val="8"/>
        <rFont val="Verdana"/>
        <family val="2"/>
      </rPr>
      <t>Богдан,2003</t>
    </r>
  </si>
  <si>
    <r>
      <t xml:space="preserve">ДОРТМУНД-05, </t>
    </r>
    <r>
      <rPr>
        <sz val="8"/>
        <rFont val="Verdana"/>
        <family val="2"/>
      </rPr>
      <t>жер, гнед, ган, Дублер, КСК Золотой ганновер</t>
    </r>
  </si>
  <si>
    <t>004551</t>
  </si>
  <si>
    <t>Вихрова Л./
Ткаченко А.</t>
  </si>
  <si>
    <t>чк Вихровой / 
Ленинградская область</t>
  </si>
  <si>
    <r>
      <t xml:space="preserve">АХМЕТОВА
</t>
    </r>
    <r>
      <rPr>
        <sz val="8"/>
        <rFont val="Verdana"/>
        <family val="2"/>
      </rPr>
      <t>Алиса,2004</t>
    </r>
  </si>
  <si>
    <r>
      <t xml:space="preserve">ПАНЕВЕЖИС-01, </t>
    </r>
    <r>
      <rPr>
        <sz val="8"/>
        <rFont val="Verdana"/>
        <family val="2"/>
      </rPr>
      <t>мер, т.гнед, трак, Вопрос, Беларусь</t>
    </r>
  </si>
  <si>
    <t>016133</t>
  </si>
  <si>
    <t>Костылева Т.</t>
  </si>
  <si>
    <r>
      <t xml:space="preserve">ФЛИБУСТЬЕР-07, </t>
    </r>
    <r>
      <rPr>
        <sz val="8"/>
        <rFont val="Verdana"/>
        <family val="2"/>
      </rPr>
      <t>мер., вор., ганн., Ковбой, Гродненская область</t>
    </r>
  </si>
  <si>
    <t>009505</t>
  </si>
  <si>
    <t>ПЕРВЕНСТВО ЛЕНИНГРАДСКОЙ ОБЛАСТИ СРЕДИ ДЕТЕЙ 2017 ГОДА
Региональные соревнования</t>
  </si>
  <si>
    <t>ПЕРВЕНСТВО ЛЕНИНГРАДСКОЙ ОБЛАСТИ СРЕДИ ЮНОШЕЙ 2017 ГОДА
Региональные соревнования</t>
  </si>
  <si>
    <t>КОМАНДНЫЙ ПРИЗ. ДЕТИ</t>
  </si>
  <si>
    <r>
      <t xml:space="preserve">ВИЛЕНСКАЯ
</t>
    </r>
    <r>
      <rPr>
        <sz val="8"/>
        <rFont val="Verdana"/>
        <family val="2"/>
      </rPr>
      <t>Олеся,2003</t>
    </r>
  </si>
  <si>
    <t>013003</t>
  </si>
  <si>
    <r>
      <t xml:space="preserve">АЙСБЕРГ-10, </t>
    </r>
    <r>
      <rPr>
        <sz val="8"/>
        <rFont val="Verdana"/>
        <family val="2"/>
      </rPr>
      <t>мер, сер, полукр, Россия</t>
    </r>
  </si>
  <si>
    <t>016608</t>
  </si>
  <si>
    <t>Бондаренко Е.</t>
  </si>
  <si>
    <r>
      <t xml:space="preserve">ГЛАЗЫРИНА
</t>
    </r>
    <r>
      <rPr>
        <sz val="8"/>
        <rFont val="Verdana"/>
        <family val="2"/>
      </rPr>
      <t>Дарья,2004</t>
    </r>
  </si>
  <si>
    <r>
      <t xml:space="preserve">КАЛИМЕРО-06, </t>
    </r>
    <r>
      <rPr>
        <sz val="8"/>
        <rFont val="Verdana"/>
        <family val="2"/>
      </rPr>
      <t>мер, сер, нем.райт-пони, Корнет, Германия</t>
    </r>
  </si>
  <si>
    <t>104AR84-pony</t>
  </si>
  <si>
    <t>Глазырина Н.</t>
  </si>
  <si>
    <r>
      <t xml:space="preserve">КУЗНЕЦОВА
</t>
    </r>
    <r>
      <rPr>
        <sz val="8"/>
        <rFont val="Verdana"/>
        <family val="2"/>
      </rPr>
      <t>Алена,2004</t>
    </r>
  </si>
  <si>
    <t>009004</t>
  </si>
  <si>
    <r>
      <t xml:space="preserve">ЛЕМНИСКААТ РАПСОДИ-04 (146), </t>
    </r>
    <r>
      <rPr>
        <sz val="8"/>
        <rFont val="Verdana"/>
        <family val="2"/>
      </rPr>
      <t>мер, рыж, уэльск.пони, Анжершоф Роки, Нидерланды</t>
    </r>
  </si>
  <si>
    <t>016613</t>
  </si>
  <si>
    <t>Брунц Н.</t>
  </si>
  <si>
    <r>
      <t>ТЕРРАНО-</t>
    </r>
    <r>
      <rPr>
        <sz val="8"/>
        <rFont val="Verdana"/>
        <family val="2"/>
      </rPr>
      <t>04 (150), мер., т.гнед., нем. райт-пони, Тимберленд, Германия</t>
    </r>
  </si>
  <si>
    <t>007464</t>
  </si>
  <si>
    <r>
      <t xml:space="preserve">ПРОНИНА 
</t>
    </r>
    <r>
      <rPr>
        <sz val="8"/>
        <rFont val="Verdana"/>
        <family val="2"/>
      </rPr>
      <t>Анна, 2004</t>
    </r>
  </si>
  <si>
    <t xml:space="preserve">009604 </t>
  </si>
  <si>
    <r>
      <t xml:space="preserve">КАРМАДАЛ-10, </t>
    </r>
    <r>
      <rPr>
        <sz val="8"/>
        <rFont val="Verdana"/>
        <family val="2"/>
      </rPr>
      <t xml:space="preserve">жер, палом, пони класс, Расетвуд Элэйшн 65529, Великобритания </t>
    </r>
  </si>
  <si>
    <t>011811</t>
  </si>
  <si>
    <t>КСК "Дерби" / 
Ленинградская область</t>
  </si>
  <si>
    <t>ПРЕДВАРИТЕЛЬНЫЙ ПРИЗ. ЮНОШИ</t>
  </si>
  <si>
    <t>Юноши</t>
  </si>
  <si>
    <r>
      <t xml:space="preserve">КОНВОЕВА
</t>
    </r>
    <r>
      <rPr>
        <sz val="8"/>
        <rFont val="Verdana"/>
        <family val="2"/>
      </rPr>
      <t>Мария, 2002</t>
    </r>
  </si>
  <si>
    <t>3Ю</t>
  </si>
  <si>
    <r>
      <t xml:space="preserve">РАСКАТ-97, </t>
    </r>
    <r>
      <rPr>
        <sz val="8"/>
        <rFont val="Verdana"/>
        <family val="2"/>
      </rPr>
      <t>мер, рыж, латв, Руф, Россия</t>
    </r>
  </si>
  <si>
    <t>008102</t>
  </si>
  <si>
    <t>Нестерова С.</t>
  </si>
  <si>
    <t>Ласточкина О.</t>
  </si>
  <si>
    <t>Ч.вл/
Ленинградская область</t>
  </si>
  <si>
    <r>
      <t xml:space="preserve">ШАТОБА
</t>
    </r>
    <r>
      <rPr>
        <sz val="8"/>
        <rFont val="Verdana"/>
        <family val="2"/>
      </rPr>
      <t>Ксения,2000</t>
    </r>
  </si>
  <si>
    <t>007200</t>
  </si>
  <si>
    <r>
      <t xml:space="preserve">ДРАГОН ФАЙЕР М-11, </t>
    </r>
    <r>
      <rPr>
        <sz val="8"/>
        <rFont val="Verdana"/>
        <family val="2"/>
      </rPr>
      <t>жер, рыж, трак, Фактор, кфх Маланичевых</t>
    </r>
  </si>
  <si>
    <t>016129</t>
  </si>
  <si>
    <t>Шатоба К.</t>
  </si>
  <si>
    <t>Шатоба Н.</t>
  </si>
  <si>
    <t>кфх Маланичевых/
Ленинградская область</t>
  </si>
  <si>
    <r>
      <t xml:space="preserve">ВОЛЧЕК
</t>
    </r>
    <r>
      <rPr>
        <sz val="8"/>
        <rFont val="Verdana"/>
        <family val="2"/>
      </rPr>
      <t>Дария,2002</t>
    </r>
  </si>
  <si>
    <r>
      <t xml:space="preserve">ЛОРД-08, </t>
    </r>
    <r>
      <rPr>
        <sz val="8"/>
        <rFont val="Verdana"/>
        <family val="2"/>
      </rPr>
      <t>мер, гнед, помесь, Лескор</t>
    </r>
  </si>
  <si>
    <t>016102</t>
  </si>
  <si>
    <t>Волчек П.</t>
  </si>
  <si>
    <r>
      <t xml:space="preserve">НИКАНОРОВА
</t>
    </r>
    <r>
      <rPr>
        <sz val="8"/>
        <rFont val="Verdana"/>
        <family val="2"/>
      </rPr>
      <t>Татьяна,1999</t>
    </r>
  </si>
  <si>
    <t>027699</t>
  </si>
  <si>
    <r>
      <t xml:space="preserve">ПОЛО-09, </t>
    </r>
    <r>
      <rPr>
        <sz val="8"/>
        <rFont val="Verdana"/>
        <family val="2"/>
      </rPr>
      <t>мер., т.-гнед., трак., Орден, Беларусь</t>
    </r>
  </si>
  <si>
    <t>011347</t>
  </si>
  <si>
    <t>Никонова Т.</t>
  </si>
  <si>
    <t>Орлова Н.</t>
  </si>
  <si>
    <t>КСК "Мустанг"/
Санкт-Пет ербург</t>
  </si>
  <si>
    <r>
      <t xml:space="preserve">УРБИ ЭТ ОРБИ-01, </t>
    </r>
    <r>
      <rPr>
        <sz val="8"/>
        <rFont val="Verdana"/>
        <family val="2"/>
      </rPr>
      <t>мер, гнед, гол.тепл, Индоктро, Нидерланды</t>
    </r>
  </si>
  <si>
    <t>007889</t>
  </si>
  <si>
    <t>Лебедева И.</t>
  </si>
  <si>
    <r>
      <t xml:space="preserve">ЗАИКИНА
</t>
    </r>
    <r>
      <rPr>
        <sz val="8"/>
        <rFont val="Verdana"/>
        <family val="2"/>
      </rPr>
      <t>Дарья,2001</t>
    </r>
  </si>
  <si>
    <r>
      <t>ЛИЛИХАМЕР</t>
    </r>
    <r>
      <rPr>
        <sz val="8"/>
        <rFont val="Verdana"/>
        <family val="2"/>
      </rPr>
      <t>-09, жер, т.гнед., голшт., Лорд Лидо, Кировский кз</t>
    </r>
  </si>
  <si>
    <t>010362</t>
  </si>
  <si>
    <t>Сочеванова О.</t>
  </si>
  <si>
    <t>ОКЦ "Солнечный остров"/
Санкт-Петербург</t>
  </si>
  <si>
    <r>
      <t xml:space="preserve">ГРИШИНА
</t>
    </r>
    <r>
      <rPr>
        <sz val="8"/>
        <rFont val="Verdana"/>
        <family val="2"/>
      </rPr>
      <t>Юлия,2001</t>
    </r>
  </si>
  <si>
    <r>
      <t xml:space="preserve">ЭММА ЛИ-06, </t>
    </r>
    <r>
      <rPr>
        <sz val="8"/>
        <rFont val="Verdana"/>
        <family val="2"/>
      </rPr>
      <t>коб, вор, помесь, Леон, пфф Ковчег</t>
    </r>
  </si>
  <si>
    <t>010488</t>
  </si>
  <si>
    <t>Борзенкова М.</t>
  </si>
  <si>
    <r>
      <t xml:space="preserve">СИНИЧКИНА
</t>
    </r>
    <r>
      <rPr>
        <sz val="8"/>
        <rFont val="Verdana"/>
        <family val="2"/>
      </rPr>
      <t>Ольга,2000</t>
    </r>
  </si>
  <si>
    <t>045700</t>
  </si>
  <si>
    <r>
      <t xml:space="preserve">ЭЛВИС-04, </t>
    </r>
    <r>
      <rPr>
        <sz val="8"/>
        <rFont val="Verdana"/>
        <family val="2"/>
      </rPr>
      <t>жер, гнед, трак, Сиэтл,пф Русско-Высоцкое</t>
    </r>
  </si>
  <si>
    <t>000437</t>
  </si>
  <si>
    <t>Синичкина Н.</t>
  </si>
  <si>
    <t>Мельникова К</t>
  </si>
  <si>
    <t>КСК "Перспектива"/
Санкт-Петербург</t>
  </si>
  <si>
    <r>
      <t xml:space="preserve">КРИВОШЕИНА
</t>
    </r>
    <r>
      <rPr>
        <sz val="8"/>
        <rFont val="Verdana"/>
        <family val="2"/>
      </rPr>
      <t>Анна,2002</t>
    </r>
  </si>
  <si>
    <r>
      <t>ВАЛЕНТИНКА</t>
    </r>
    <r>
      <rPr>
        <sz val="8"/>
        <rFont val="Verdana"/>
        <family val="2"/>
      </rPr>
      <t>-04, коб, рыж, помесь, Фишка, Ленинградская обл.</t>
    </r>
  </si>
  <si>
    <t>005871</t>
  </si>
  <si>
    <t>ОКЦ "Солнечный остров"/
Ленинградская область</t>
  </si>
  <si>
    <r>
      <t xml:space="preserve">ТВОРОГОВА-КУЗНЕЦОВА
</t>
    </r>
    <r>
      <rPr>
        <sz val="8"/>
        <rFont val="Verdana"/>
        <family val="2"/>
      </rPr>
      <t>Полина,2001</t>
    </r>
  </si>
  <si>
    <r>
      <t>БРИЗ РЕЙН М-08,</t>
    </r>
    <r>
      <rPr>
        <sz val="8"/>
        <rFont val="Verdana"/>
        <family val="2"/>
      </rPr>
      <t xml:space="preserve"> мер, вор, ганн, Брест, пф Маланичевых</t>
    </r>
  </si>
  <si>
    <t>008538</t>
  </si>
  <si>
    <t>Новинская М.</t>
  </si>
  <si>
    <t>Чебунина О.</t>
  </si>
  <si>
    <r>
      <t xml:space="preserve">АРАШТАЕВА
</t>
    </r>
    <r>
      <rPr>
        <sz val="8"/>
        <rFont val="Verdana"/>
        <family val="2"/>
      </rPr>
      <t>Карина,2003</t>
    </r>
  </si>
  <si>
    <t>003803</t>
  </si>
  <si>
    <r>
      <t xml:space="preserve">БАРИТОН-00, </t>
    </r>
    <r>
      <rPr>
        <sz val="8"/>
        <rFont val="Verdana"/>
        <family val="2"/>
      </rPr>
      <t>жер, т.рыж, УВП, Тембр, Украина</t>
    </r>
  </si>
  <si>
    <t>000734</t>
  </si>
  <si>
    <t>Лозовая О.</t>
  </si>
  <si>
    <t>Огулова Н.</t>
  </si>
  <si>
    <t>КСК "Приор"/
Санкт-Петербург</t>
  </si>
  <si>
    <r>
      <t xml:space="preserve">ГЛУЗД-06, </t>
    </r>
    <r>
      <rPr>
        <sz val="8"/>
        <rFont val="Verdana"/>
        <family val="2"/>
      </rPr>
      <t>жер, рыж, дон, Гамак, кфх Сафроновой</t>
    </r>
  </si>
  <si>
    <t>011709</t>
  </si>
  <si>
    <t>КСК "Реванш!/
Ленинградская область</t>
  </si>
  <si>
    <r>
      <t xml:space="preserve">АЛТУХОВА
</t>
    </r>
    <r>
      <rPr>
        <sz val="9"/>
        <rFont val="Verdana"/>
        <family val="2"/>
      </rPr>
      <t>Александра,1999</t>
    </r>
  </si>
  <si>
    <t>028399</t>
  </si>
  <si>
    <r>
      <t xml:space="preserve">ИВЕРИЯ-04, </t>
    </r>
    <r>
      <rPr>
        <sz val="9"/>
        <rFont val="Verdana"/>
        <family val="2"/>
      </rPr>
      <t>коб, т.гнед, латв, Интерте, Латвия</t>
    </r>
  </si>
  <si>
    <t>008128</t>
  </si>
  <si>
    <t>КОМАНДНЫЙ ПРИЗ. ЮНОШИ</t>
  </si>
  <si>
    <r>
      <t xml:space="preserve">НИКИТИНА
</t>
    </r>
    <r>
      <rPr>
        <sz val="8"/>
        <rFont val="Verdana"/>
        <family val="2"/>
      </rPr>
      <t>Маргарита,2000</t>
    </r>
  </si>
  <si>
    <t>013300</t>
  </si>
  <si>
    <r>
      <t xml:space="preserve">КАТЮША-07, </t>
    </r>
    <r>
      <rPr>
        <sz val="8"/>
        <rFont val="Verdana"/>
        <family val="2"/>
      </rPr>
      <t>коб., рыж., буд., Эквадор,Кировский к/з</t>
    </r>
  </si>
  <si>
    <t>008681</t>
  </si>
  <si>
    <t>Демин В.</t>
  </si>
  <si>
    <t>Громзина А.</t>
  </si>
  <si>
    <t>КСА/
Санкт-Петербург</t>
  </si>
  <si>
    <r>
      <t xml:space="preserve">АЛТУХОВА
</t>
    </r>
    <r>
      <rPr>
        <sz val="8"/>
        <rFont val="Verdana"/>
        <family val="2"/>
      </rPr>
      <t>Александра,1999</t>
    </r>
  </si>
  <si>
    <r>
      <t xml:space="preserve">ИВЕРИЯ-04, </t>
    </r>
    <r>
      <rPr>
        <sz val="8"/>
        <rFont val="Verdana"/>
        <family val="2"/>
      </rPr>
      <t>коб, т.гнед, латв, Интерте, Латвия</t>
    </r>
  </si>
  <si>
    <r>
      <t xml:space="preserve">ГЕНЕРАЛОВА
</t>
    </r>
    <r>
      <rPr>
        <sz val="8"/>
        <rFont val="Verdana"/>
        <family val="2"/>
      </rPr>
      <t>Мария,1999</t>
    </r>
  </si>
  <si>
    <t>037399</t>
  </si>
  <si>
    <r>
      <t xml:space="preserve">ЭМПОРИО АРМАНИ-07, </t>
    </r>
    <r>
      <rPr>
        <sz val="8"/>
        <rFont val="Verdana"/>
        <family val="2"/>
      </rPr>
      <t>мер, гнед, KWPN, Нидерланды</t>
    </r>
  </si>
  <si>
    <t>010346</t>
  </si>
  <si>
    <t>Боброва М.</t>
  </si>
  <si>
    <r>
      <t xml:space="preserve">ШУЛЬГИНОВА
</t>
    </r>
    <r>
      <rPr>
        <sz val="8"/>
        <rFont val="Verdana"/>
        <family val="2"/>
      </rPr>
      <t>Анастасия,1999</t>
    </r>
  </si>
  <si>
    <t>038399</t>
  </si>
  <si>
    <r>
      <t xml:space="preserve">МАГНИТ-07, </t>
    </r>
    <r>
      <rPr>
        <sz val="8"/>
        <rFont val="Verdana"/>
        <family val="2"/>
      </rPr>
      <t>мер., рыж., латв., Гермес, Ленинградская область</t>
    </r>
  </si>
  <si>
    <t>007479</t>
  </si>
  <si>
    <t>Шульгтнова Т.</t>
  </si>
  <si>
    <t>КСК ЗАО Приневское/
Ленинградская область</t>
  </si>
  <si>
    <r>
      <t xml:space="preserve">ГУЛАМ
</t>
    </r>
    <r>
      <rPr>
        <sz val="8"/>
        <rFont val="Verdana"/>
        <family val="2"/>
      </rPr>
      <t>Кристина,1999</t>
    </r>
  </si>
  <si>
    <r>
      <t xml:space="preserve">ДИНАНТ-08, </t>
    </r>
    <r>
      <rPr>
        <sz val="8"/>
        <rFont val="Verdana"/>
        <family val="2"/>
      </rPr>
      <t>жер, вор, гол.тепл, Сан Ремо, Нидерланды</t>
    </r>
  </si>
  <si>
    <t>016146</t>
  </si>
  <si>
    <t>Гулам А.</t>
  </si>
  <si>
    <r>
      <t xml:space="preserve">СИМОНОВА
</t>
    </r>
    <r>
      <rPr>
        <sz val="8"/>
        <rFont val="Verdana"/>
        <family val="2"/>
      </rPr>
      <t>Варвара,2002</t>
    </r>
  </si>
  <si>
    <r>
      <t xml:space="preserve">РЕД ФОКС-08, </t>
    </r>
    <r>
      <rPr>
        <sz val="8"/>
        <rFont val="Verdana"/>
        <family val="2"/>
      </rPr>
      <t>мер, гол.тепл, Грибальди</t>
    </r>
  </si>
  <si>
    <t>016651</t>
  </si>
  <si>
    <t>Симонов О.</t>
  </si>
  <si>
    <t>Веклич Н.</t>
  </si>
  <si>
    <r>
      <t xml:space="preserve">ВЕНИДИКТОВА </t>
    </r>
    <r>
      <rPr>
        <sz val="8"/>
        <rFont val="Verdana"/>
        <family val="2"/>
      </rPr>
      <t>Полина, 2000</t>
    </r>
  </si>
  <si>
    <r>
      <t>ХАЛИ-ГАЛИ</t>
    </r>
    <r>
      <rPr>
        <sz val="8"/>
        <rFont val="Verdana"/>
        <family val="2"/>
      </rPr>
      <t>-05, коб., гнед., полукр., Драгонфлай, Ленинградская область</t>
    </r>
  </si>
  <si>
    <t>004171</t>
  </si>
  <si>
    <t>Минаев А.</t>
  </si>
  <si>
    <t>Пелеева Ю.</t>
  </si>
  <si>
    <t>КСК "Петростиль" /
Санкт-Петербург</t>
  </si>
  <si>
    <r>
      <t xml:space="preserve">МАЛЫШЕВА
</t>
    </r>
    <r>
      <rPr>
        <sz val="8"/>
        <rFont val="Verdana"/>
        <family val="2"/>
      </rPr>
      <t>Валентина,2000</t>
    </r>
  </si>
  <si>
    <t>058400</t>
  </si>
  <si>
    <r>
      <t xml:space="preserve">ФАРХАД А-03, </t>
    </r>
    <r>
      <rPr>
        <sz val="8"/>
        <rFont val="Verdana"/>
        <family val="2"/>
      </rPr>
      <t>мер, гнед, ганн, Холдинг, Ленинградская область</t>
    </r>
  </si>
  <si>
    <t>004927</t>
  </si>
  <si>
    <t>Адамсон А.</t>
  </si>
  <si>
    <t>Зазулина Е.</t>
  </si>
  <si>
    <r>
      <t xml:space="preserve">НОВИКОВА
</t>
    </r>
    <r>
      <rPr>
        <sz val="8"/>
        <rFont val="Verdana"/>
        <family val="2"/>
      </rPr>
      <t>Алина, 2000</t>
    </r>
  </si>
  <si>
    <t>050200</t>
  </si>
  <si>
    <r>
      <t xml:space="preserve">ДОНРЕСТАН-05, </t>
    </r>
    <r>
      <rPr>
        <sz val="8"/>
        <rFont val="Verdana"/>
        <family val="2"/>
      </rPr>
      <t>мер, вор, рейн., Флорестан I, Германия</t>
    </r>
  </si>
  <si>
    <t>011770</t>
  </si>
  <si>
    <t>Игнатьева О.</t>
  </si>
  <si>
    <t>Савельева И.</t>
  </si>
  <si>
    <t>006599</t>
  </si>
  <si>
    <r>
      <t xml:space="preserve">ПАРАДОКС-05, </t>
    </r>
    <r>
      <rPr>
        <sz val="8"/>
        <rFont val="Verdana"/>
        <family val="2"/>
      </rPr>
      <t>мер., рыж., буд., Пролив, к/з Степной</t>
    </r>
  </si>
  <si>
    <t>004221</t>
  </si>
  <si>
    <r>
      <t xml:space="preserve">КЭТЧ МИ-03, </t>
    </r>
    <r>
      <rPr>
        <sz val="8"/>
        <rFont val="Verdana"/>
        <family val="2"/>
      </rPr>
      <t>т.гнед, вестф, Каспарино, Германия</t>
    </r>
  </si>
  <si>
    <t>010123</t>
  </si>
  <si>
    <t>Макаров В.</t>
  </si>
  <si>
    <t>Юниоры</t>
  </si>
  <si>
    <t>ПЕРВЕНСТВО ЛЕНИНГРАДСКОЙ ОБЛАСТИ СРЕДИ ЮНИОРОВ 2017 ГОДА
Региональные соревнования</t>
  </si>
  <si>
    <r>
      <t xml:space="preserve">ГУРЕЕВА
</t>
    </r>
    <r>
      <rPr>
        <sz val="8"/>
        <rFont val="Verdana"/>
        <family val="2"/>
      </rPr>
      <t>Анастасия,1996</t>
    </r>
  </si>
  <si>
    <t>005096</t>
  </si>
  <si>
    <r>
      <t xml:space="preserve">ВИОНА-03, </t>
    </r>
    <r>
      <rPr>
        <sz val="8"/>
        <rFont val="Verdana"/>
        <family val="2"/>
      </rPr>
      <t>коб, сер, гол.тепл, Осмиум, Нидерланды</t>
    </r>
  </si>
  <si>
    <t>008318</t>
  </si>
  <si>
    <t>Гуреева А.</t>
  </si>
  <si>
    <r>
      <t xml:space="preserve">ВОЖОВА
</t>
    </r>
    <r>
      <rPr>
        <sz val="8"/>
        <rFont val="Verdana"/>
        <family val="2"/>
      </rPr>
      <t>Ксения,1997</t>
    </r>
  </si>
  <si>
    <t>007597</t>
  </si>
  <si>
    <r>
      <t xml:space="preserve">КОЛОРАДО-07, </t>
    </r>
    <r>
      <rPr>
        <sz val="8"/>
        <rFont val="Verdana"/>
        <family val="2"/>
      </rPr>
      <t>мер, т.гнед, гол.тепл, Обелиск</t>
    </r>
  </si>
  <si>
    <t>013082</t>
  </si>
  <si>
    <r>
      <t xml:space="preserve">БЕРЕЗКИНА
</t>
    </r>
    <r>
      <rPr>
        <sz val="8"/>
        <rFont val="Verdana"/>
        <family val="2"/>
      </rPr>
      <t>Александра, 1996</t>
    </r>
  </si>
  <si>
    <t>036796</t>
  </si>
  <si>
    <r>
      <t xml:space="preserve">ФОРЭВЕР ДБГ-10, </t>
    </r>
    <r>
      <rPr>
        <sz val="8"/>
        <rFont val="Verdana"/>
        <family val="2"/>
      </rPr>
      <t>мер, рыж, гол.тепл, Вивальди, Нидерланды</t>
    </r>
  </si>
  <si>
    <t xml:space="preserve"> 017320</t>
  </si>
  <si>
    <r>
      <t xml:space="preserve">ГАРМАШ
</t>
    </r>
    <r>
      <rPr>
        <sz val="8"/>
        <rFont val="Verdana"/>
        <family val="2"/>
      </rPr>
      <t>Елизавета, 1998</t>
    </r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</si>
  <si>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</si>
  <si>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</si>
  <si>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</si>
  <si>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</si>
  <si>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Лудина И.</t>
  </si>
  <si>
    <t>КСК "Вента" / 
Санкт-Петербург</t>
  </si>
  <si>
    <r>
      <t xml:space="preserve">МАКСАКОВА
</t>
    </r>
    <r>
      <rPr>
        <sz val="8"/>
        <rFont val="Verdana"/>
        <family val="2"/>
      </rPr>
      <t>Александра,1997</t>
    </r>
  </si>
  <si>
    <t>010897</t>
  </si>
  <si>
    <t>МС</t>
  </si>
  <si>
    <r>
      <t xml:space="preserve">ФРЕШЕНЕТ-04, </t>
    </r>
    <r>
      <rPr>
        <sz val="8"/>
        <rFont val="Verdana"/>
        <family val="2"/>
      </rPr>
      <t>жер, т.гнед, ган, Флорестиан I, Германия</t>
    </r>
  </si>
  <si>
    <t>103UX70</t>
  </si>
  <si>
    <r>
      <t xml:space="preserve">ГОРБАЧЕВА 
</t>
    </r>
    <r>
      <rPr>
        <sz val="8"/>
        <rFont val="Verdana"/>
        <family val="2"/>
      </rPr>
      <t>Юлия, 2000</t>
    </r>
  </si>
  <si>
    <r>
      <t>ПРЕСТИЖ-07</t>
    </r>
    <r>
      <rPr>
        <sz val="8"/>
        <rFont val="Verdana"/>
        <family val="2"/>
      </rPr>
      <t>, мер, сер., полукровная, Салют, Россия, Ставропольский край</t>
    </r>
  </si>
  <si>
    <t>010321</t>
  </si>
  <si>
    <r>
      <t xml:space="preserve">АСЛАНОВА
</t>
    </r>
    <r>
      <rPr>
        <sz val="8"/>
        <rFont val="Verdana"/>
        <family val="2"/>
      </rPr>
      <t>Мария,1997</t>
    </r>
  </si>
  <si>
    <t>042598</t>
  </si>
  <si>
    <r>
      <t xml:space="preserve">ПУХ-04, </t>
    </r>
    <r>
      <rPr>
        <sz val="8"/>
        <rFont val="Verdana"/>
        <family val="2"/>
      </rPr>
      <t>мер., гнед., трак., Хоразган, Беларусь</t>
    </r>
  </si>
  <si>
    <t>011737</t>
  </si>
  <si>
    <r>
      <t xml:space="preserve">ПОЛЯКОВА
</t>
    </r>
    <r>
      <rPr>
        <sz val="8"/>
        <rFont val="Verdana"/>
        <family val="2"/>
      </rPr>
      <t>Дарья, 1997</t>
    </r>
  </si>
  <si>
    <t>036396</t>
  </si>
  <si>
    <r>
      <t xml:space="preserve">КАСТЕЛЛО-05, </t>
    </r>
    <r>
      <rPr>
        <sz val="8"/>
        <rFont val="Verdana"/>
        <family val="2"/>
      </rPr>
      <t>мер, т.гнед, латв, Каллиано, Латвия</t>
    </r>
  </si>
  <si>
    <t>006593</t>
  </si>
  <si>
    <r>
      <t xml:space="preserve">КОРСАРО-02, </t>
    </r>
    <r>
      <rPr>
        <sz val="8"/>
        <rFont val="Verdana"/>
        <family val="2"/>
      </rPr>
      <t>мер, сер, чеш.тепл, Корсар, Чехия</t>
    </r>
  </si>
  <si>
    <t>002041</t>
  </si>
  <si>
    <t>Вожов А.</t>
  </si>
  <si>
    <t>МАЛЫЙ ПРИЗ</t>
  </si>
  <si>
    <t>ЧЕМПИОНАТ ЛЕНИНГРАДСКОЙ ОБЛАСТИ гр.В и гр.А
Региональные соревнования</t>
  </si>
  <si>
    <r>
      <t xml:space="preserve">КУЗЕНКОВА
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</si>
  <si>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</si>
  <si>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вестф., Кристалло, Германия</t>
    </r>
  </si>
  <si>
    <t>008986</t>
  </si>
  <si>
    <t>Ватулина А.</t>
  </si>
  <si>
    <t>СПб ГБОУ ДОД СДЮСШОР по кс и сп/Санкт-Петербург</t>
  </si>
  <si>
    <r>
      <t xml:space="preserve">НАСЕДКИНА
</t>
    </r>
    <r>
      <rPr>
        <sz val="8"/>
        <rFont val="Verdana"/>
        <family val="2"/>
      </rPr>
      <t>Ольга</t>
    </r>
  </si>
  <si>
    <t>001075</t>
  </si>
  <si>
    <r>
      <t>ХАСПИЯ</t>
    </r>
    <r>
      <rPr>
        <sz val="8"/>
        <rFont val="Verdana"/>
        <family val="2"/>
      </rPr>
      <t>-08, коб., вор., укр. верх., Хитон, неизв.</t>
    </r>
  </si>
  <si>
    <t>011204</t>
  </si>
  <si>
    <t>Наседкина О.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</si>
  <si>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</si>
  <si>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</si>
  <si>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r>
      <t>СЭТЕДЕЙ НАЙТ</t>
    </r>
    <r>
      <rPr>
        <sz val="8"/>
        <rFont val="Verdana"/>
        <family val="2"/>
      </rPr>
      <t>-05, мер.,т-гнед., вестфал., Сандро Хит, Нидерланды</t>
    </r>
  </si>
  <si>
    <t>002256</t>
  </si>
  <si>
    <t>Милюкова С.</t>
  </si>
  <si>
    <r>
      <t xml:space="preserve">ТКАЧЕНКО
</t>
    </r>
    <r>
      <rPr>
        <sz val="8"/>
        <rFont val="Verdana"/>
        <family val="2"/>
      </rPr>
      <t>Алена</t>
    </r>
  </si>
  <si>
    <r>
      <t xml:space="preserve">ЛАДОШКИНА
</t>
    </r>
    <r>
      <rPr>
        <sz val="8"/>
        <rFont val="Verdana"/>
        <family val="2"/>
      </rPr>
      <t>Виктория</t>
    </r>
  </si>
  <si>
    <t>001393</t>
  </si>
  <si>
    <r>
      <t>СТАТУС КВО-04, ж</t>
    </r>
    <r>
      <rPr>
        <sz val="8"/>
        <rFont val="Verdana"/>
        <family val="2"/>
      </rPr>
      <t>ер, т.гнед, ольден, Штедингер, Германия</t>
    </r>
  </si>
  <si>
    <t>013388</t>
  </si>
  <si>
    <r>
      <t xml:space="preserve">БУТЯТОВА
</t>
    </r>
    <r>
      <rPr>
        <sz val="8"/>
        <rFont val="Verdana"/>
        <family val="2"/>
      </rPr>
      <t>Александра</t>
    </r>
  </si>
  <si>
    <r>
      <t xml:space="preserve">РИЧАРД-09, </t>
    </r>
    <r>
      <rPr>
        <sz val="8"/>
        <rFont val="Verdana"/>
        <family val="2"/>
      </rPr>
      <t>мер, рыж, ганн, Локсли II, Германия</t>
    </r>
  </si>
  <si>
    <t>011398</t>
  </si>
  <si>
    <t>Мещерякова А.</t>
  </si>
  <si>
    <r>
      <t xml:space="preserve">НИКОНОВА
</t>
    </r>
    <r>
      <rPr>
        <sz val="8"/>
        <rFont val="Verdana"/>
        <family val="2"/>
      </rPr>
      <t>Татьяна</t>
    </r>
  </si>
  <si>
    <r>
      <t xml:space="preserve">ГИЗ-00, </t>
    </r>
    <r>
      <rPr>
        <sz val="8"/>
        <rFont val="Verdana"/>
        <family val="2"/>
      </rPr>
      <t>жер, вор, латв, Гривис, ЗАО "Родина"</t>
    </r>
  </si>
  <si>
    <t>004971</t>
  </si>
  <si>
    <r>
      <t xml:space="preserve">БЕРЁЗКИНА
</t>
    </r>
    <r>
      <rPr>
        <sz val="8"/>
        <rFont val="Verdana"/>
        <family val="2"/>
      </rPr>
      <t>Ольга</t>
    </r>
  </si>
  <si>
    <r>
      <t>РАЙМОНД ВЭЙЛ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ганн., Монс, Калиненградская область</t>
    </r>
  </si>
  <si>
    <t>003877</t>
  </si>
  <si>
    <t>Пискун Ю.</t>
  </si>
  <si>
    <t>Мухин С.</t>
  </si>
  <si>
    <t>КВЕ Конюшни Буйдо/
Ленинградская область</t>
  </si>
  <si>
    <r>
      <t xml:space="preserve">РЫКОВА
</t>
    </r>
    <r>
      <rPr>
        <sz val="8"/>
        <rFont val="Verdana"/>
        <family val="2"/>
      </rPr>
      <t>Анна</t>
    </r>
  </si>
  <si>
    <t xml:space="preserve">011487 </t>
  </si>
  <si>
    <r>
      <t xml:space="preserve">САН ЛЕ ГРАНД-05, </t>
    </r>
    <r>
      <rPr>
        <sz val="8"/>
        <rFont val="Verdana"/>
        <family val="2"/>
      </rPr>
      <t>жер, т.гнед, трак, Геленджик, Белореченская птф</t>
    </r>
  </si>
  <si>
    <t>005846</t>
  </si>
  <si>
    <t>Рыкова А.</t>
  </si>
  <si>
    <t>КСК "Перспектива"/
Ленинградская область</t>
  </si>
  <si>
    <r>
      <t xml:space="preserve">КРАСНОВА
</t>
    </r>
    <r>
      <rPr>
        <sz val="8"/>
        <rFont val="Verdana"/>
        <family val="2"/>
      </rPr>
      <t>Екатерина</t>
    </r>
  </si>
  <si>
    <t>005094</t>
  </si>
  <si>
    <r>
      <t>ТАУКА</t>
    </r>
    <r>
      <rPr>
        <sz val="8"/>
        <rFont val="Verdana"/>
        <family val="2"/>
      </rPr>
      <t>-05, коб, гнед, УВП, Талисман, КСК "Регион"</t>
    </r>
  </si>
  <si>
    <t>003594</t>
  </si>
  <si>
    <t>Спиридонова И.</t>
  </si>
  <si>
    <t>КСК "Регион"/
Санкт-Петербург</t>
  </si>
  <si>
    <r>
      <t>ГОЛКИПЕР</t>
    </r>
    <r>
      <rPr>
        <sz val="8"/>
        <rFont val="Verdana"/>
        <family val="2"/>
      </rPr>
      <t>-04, мер, рыж, ганн, Гонг, Новгородская обл.</t>
    </r>
  </si>
  <si>
    <t>004442</t>
  </si>
  <si>
    <t>Шаповалова Е.</t>
  </si>
  <si>
    <t>СРЕДНИЙ ПРИЗ 2</t>
  </si>
  <si>
    <r>
      <t xml:space="preserve">РЭМБО-97, </t>
    </r>
    <r>
      <rPr>
        <sz val="8"/>
        <rFont val="Verdana"/>
        <family val="2"/>
      </rPr>
      <t>мер, гнед, трак, Эфир, Белоруссия</t>
    </r>
  </si>
  <si>
    <t>016120</t>
  </si>
  <si>
    <t>ЭКВИ 1</t>
  </si>
  <si>
    <r>
      <t xml:space="preserve">МЕЖЕННАЯ
</t>
    </r>
    <r>
      <rPr>
        <sz val="8"/>
        <rFont val="Verdana"/>
        <family val="2"/>
      </rPr>
      <t>Арина</t>
    </r>
  </si>
  <si>
    <t>003984</t>
  </si>
  <si>
    <r>
      <t xml:space="preserve">АЛЬТЕР ЭГО-05, </t>
    </r>
    <r>
      <rPr>
        <sz val="8"/>
        <rFont val="Verdana"/>
        <family val="2"/>
      </rPr>
      <t>рыж, ган, Лондондерри, Германия</t>
    </r>
  </si>
  <si>
    <t>007878</t>
  </si>
  <si>
    <t>Похлебенина А.</t>
  </si>
  <si>
    <t>Ч.вл/
Санкт-петербург</t>
  </si>
  <si>
    <r>
      <t xml:space="preserve">КОМАРОВА
</t>
    </r>
    <r>
      <rPr>
        <sz val="8"/>
        <rFont val="Verdana"/>
        <family val="2"/>
      </rPr>
      <t>Далия,2000</t>
    </r>
  </si>
  <si>
    <r>
      <t>ГЕРЦОГ</t>
    </r>
    <r>
      <rPr>
        <sz val="8"/>
        <rFont val="Verdana"/>
        <family val="2"/>
      </rPr>
      <t>-05, мер, вор, ган, Хохадел, Германия</t>
    </r>
  </si>
  <si>
    <t>005200</t>
  </si>
  <si>
    <t>Таиров А.</t>
  </si>
  <si>
    <r>
      <t xml:space="preserve">СТЕПАНОВА
</t>
    </r>
    <r>
      <rPr>
        <sz val="8"/>
        <rFont val="Verdana"/>
        <family val="2"/>
      </rPr>
      <t>Ирина</t>
    </r>
  </si>
  <si>
    <t>003564</t>
  </si>
  <si>
    <r>
      <t>ЗУМБЕРТО-04,</t>
    </r>
    <r>
      <rPr>
        <sz val="8"/>
        <rFont val="Verdana"/>
        <family val="2"/>
      </rPr>
      <t xml:space="preserve"> мер, гнед, голл.тепл, Каричелло,  Голландия</t>
    </r>
  </si>
  <si>
    <t>007646</t>
  </si>
  <si>
    <t>Степанова И.</t>
  </si>
  <si>
    <r>
      <t xml:space="preserve">ЛОТВИНОВА
</t>
    </r>
    <r>
      <rPr>
        <sz val="8"/>
        <rFont val="Verdana"/>
        <family val="2"/>
      </rPr>
      <t>Мария,2002</t>
    </r>
  </si>
  <si>
    <r>
      <t xml:space="preserve">ВЕТО-08, </t>
    </r>
    <r>
      <rPr>
        <sz val="8"/>
        <rFont val="Verdana"/>
        <family val="2"/>
      </rPr>
      <t>мер., гнед., лит. полукр., Лабрадорас 2МДжи, Литва</t>
    </r>
  </si>
  <si>
    <t>011726</t>
  </si>
  <si>
    <t>КСК "Дерби"/
Санкт-Петербург</t>
  </si>
  <si>
    <r>
      <t xml:space="preserve">ПАВЛОВА
</t>
    </r>
    <r>
      <rPr>
        <sz val="8"/>
        <rFont val="Verdana"/>
        <family val="2"/>
      </rPr>
      <t>Валерия,2001</t>
    </r>
  </si>
  <si>
    <r>
      <t xml:space="preserve">ЭРЕНПРАЙС-09, </t>
    </r>
    <r>
      <rPr>
        <sz val="8"/>
        <rFont val="Verdana"/>
        <family val="2"/>
      </rPr>
      <t>мер, рыж, вест, Эренпар, Россия</t>
    </r>
  </si>
  <si>
    <t>013709</t>
  </si>
  <si>
    <t>Евстигнеева Т.</t>
  </si>
  <si>
    <r>
      <t xml:space="preserve">БУНТОВА 
</t>
    </r>
    <r>
      <rPr>
        <sz val="8"/>
        <rFont val="Verdana"/>
        <family val="2"/>
      </rPr>
      <t>Елизавета, 2002</t>
    </r>
  </si>
  <si>
    <t>000682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</si>
  <si>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</si>
  <si>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</si>
  <si>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</si>
  <si>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r>
      <t xml:space="preserve">БУНДАС
</t>
    </r>
    <r>
      <rPr>
        <sz val="8"/>
        <rFont val="Verdana"/>
        <family val="2"/>
      </rPr>
      <t>Ирина</t>
    </r>
  </si>
  <si>
    <r>
      <t xml:space="preserve">САХАРА-07, </t>
    </r>
    <r>
      <rPr>
        <sz val="8"/>
        <rFont val="Verdana"/>
        <family val="2"/>
      </rPr>
      <t>коб., рыж, латв, Спартакус, Латвия</t>
    </r>
  </si>
  <si>
    <t>009920</t>
  </si>
  <si>
    <t>Бундас И.</t>
  </si>
  <si>
    <r>
      <t xml:space="preserve">НИКОЛАЕВА
</t>
    </r>
    <r>
      <rPr>
        <sz val="8"/>
        <rFont val="Verdana"/>
        <family val="2"/>
      </rPr>
      <t>Ирина</t>
    </r>
  </si>
  <si>
    <r>
      <t xml:space="preserve">ВОЛЬФРАМ-01, </t>
    </r>
    <r>
      <rPr>
        <sz val="8"/>
        <rFont val="Verdana"/>
        <family val="2"/>
      </rPr>
      <t>мер, т.гнед, помесь, Вуппер</t>
    </r>
  </si>
  <si>
    <t>001741</t>
  </si>
  <si>
    <t>Николаева И.</t>
  </si>
  <si>
    <r>
      <t xml:space="preserve">АНУФРИЕВА
</t>
    </r>
    <r>
      <rPr>
        <sz val="8"/>
        <rFont val="Verdana"/>
        <family val="2"/>
      </rPr>
      <t>Ольга</t>
    </r>
  </si>
  <si>
    <t>009873</t>
  </si>
  <si>
    <r>
      <t xml:space="preserve">КОР ДЕ ГРАНА-07, </t>
    </r>
    <r>
      <rPr>
        <sz val="8"/>
        <rFont val="Verdana"/>
        <family val="2"/>
      </rPr>
      <t>коб, вор, полукр, Кальвадос, Латвия</t>
    </r>
  </si>
  <si>
    <t>009926</t>
  </si>
  <si>
    <t>Ануфриева О.</t>
  </si>
  <si>
    <t>Дука А.</t>
  </si>
  <si>
    <r>
      <t xml:space="preserve">СПИРИДОНОВА
</t>
    </r>
    <r>
      <rPr>
        <sz val="8"/>
        <rFont val="Verdana"/>
        <family val="2"/>
      </rPr>
      <t>Елена, 2000</t>
    </r>
  </si>
  <si>
    <r>
      <t xml:space="preserve">БОН ПАРИ-03, </t>
    </r>
    <r>
      <rPr>
        <sz val="8"/>
        <rFont val="Verdana"/>
        <family val="2"/>
      </rPr>
      <t>коб, гнед, Прокурор, Россия</t>
    </r>
  </si>
  <si>
    <t>002874</t>
  </si>
  <si>
    <t>Дьякова К.</t>
  </si>
  <si>
    <r>
      <t xml:space="preserve">КАПЛЕНКО
</t>
    </r>
    <r>
      <rPr>
        <sz val="8"/>
        <rFont val="Verdana"/>
        <family val="2"/>
      </rPr>
      <t>Марина</t>
    </r>
  </si>
  <si>
    <t>003266</t>
  </si>
  <si>
    <r>
      <t xml:space="preserve">ЭВИ-04, </t>
    </r>
    <r>
      <rPr>
        <sz val="8"/>
        <rFont val="Verdana"/>
        <family val="2"/>
      </rPr>
      <t>коб, вор, РВП, Вельдфред, Старожиловский кз</t>
    </r>
  </si>
  <si>
    <t>007449</t>
  </si>
  <si>
    <t>Капленко М.</t>
  </si>
  <si>
    <r>
      <t xml:space="preserve">КВИННИТУ-09, </t>
    </r>
    <r>
      <rPr>
        <sz val="8"/>
        <rFont val="Verdana"/>
        <family val="2"/>
      </rPr>
      <t>рыж, ольд, Кватербэк, Германия</t>
    </r>
  </si>
  <si>
    <t>011367</t>
  </si>
  <si>
    <t>Баранов В.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</si>
  <si>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Лудина И. - ВК</t>
    </r>
  </si>
  <si>
    <t>Езда по выбору</t>
  </si>
  <si>
    <t>УТ мод</t>
  </si>
  <si>
    <r>
      <t xml:space="preserve">КЬЮРИОЗО-02, </t>
    </r>
    <r>
      <rPr>
        <sz val="8"/>
        <rFont val="Verdana"/>
        <family val="2"/>
      </rPr>
      <t>мер, т.гнед, бельг.теплокр, В Вамиро М, Бельгия</t>
    </r>
  </si>
  <si>
    <t>010522</t>
  </si>
  <si>
    <t>Поленова Н.</t>
  </si>
  <si>
    <t>УТ</t>
  </si>
  <si>
    <r>
      <t xml:space="preserve">ЛЕДНЕВА
</t>
    </r>
    <r>
      <rPr>
        <sz val="8"/>
        <rFont val="Verdana"/>
        <family val="2"/>
      </rPr>
      <t>Татьяна,1998</t>
    </r>
  </si>
  <si>
    <r>
      <t xml:space="preserve">ГРИНОБЛЬ-08, </t>
    </r>
    <r>
      <rPr>
        <sz val="8"/>
        <rFont val="Verdana"/>
        <family val="2"/>
      </rPr>
      <t>жер, гнед, трак, Фетишас, Литва</t>
    </r>
  </si>
  <si>
    <t>011233</t>
  </si>
  <si>
    <t>Вишнева В.</t>
  </si>
  <si>
    <t>ППЮн</t>
  </si>
  <si>
    <r>
      <t xml:space="preserve">АСЛАНОВА
</t>
    </r>
    <r>
      <rPr>
        <sz val="8"/>
        <rFont val="Verdana"/>
        <family val="2"/>
      </rPr>
      <t>Мария,1997</t>
    </r>
  </si>
  <si>
    <r>
      <t xml:space="preserve">КАПИТАНО ЗЭД-08, мер, </t>
    </r>
    <r>
      <rPr>
        <sz val="8"/>
        <rFont val="Verdana"/>
        <family val="2"/>
      </rPr>
      <t xml:space="preserve">сер, цанг, Каролус II, Нидерланды </t>
    </r>
  </si>
  <si>
    <t>009150</t>
  </si>
  <si>
    <r>
      <t xml:space="preserve">НОВИКОВА
</t>
    </r>
    <r>
      <rPr>
        <sz val="8"/>
        <rFont val="Verdana"/>
        <family val="2"/>
      </rPr>
      <t>Анжела</t>
    </r>
  </si>
  <si>
    <r>
      <t xml:space="preserve">САН ХОСЕ-09, </t>
    </r>
    <r>
      <rPr>
        <sz val="8"/>
        <rFont val="Verdana"/>
        <family val="2"/>
      </rPr>
      <t>жер, вор, вестф, Сан Амур, Германия</t>
    </r>
  </si>
  <si>
    <t>010581</t>
  </si>
  <si>
    <t xml:space="preserve">Алексенко О. </t>
  </si>
  <si>
    <t>А1*</t>
  </si>
  <si>
    <r>
      <t xml:space="preserve">ДОМАНЧУК
</t>
    </r>
    <r>
      <rPr>
        <sz val="8"/>
        <rFont val="Verdana"/>
        <family val="2"/>
      </rPr>
      <t>Елена</t>
    </r>
  </si>
  <si>
    <t>000794</t>
  </si>
  <si>
    <r>
      <t xml:space="preserve">ГРУМ-08, </t>
    </r>
    <r>
      <rPr>
        <sz val="8"/>
        <rFont val="Verdana"/>
        <family val="2"/>
      </rPr>
      <t>мер, гнед, УВП, Маркиз, Украина</t>
    </r>
  </si>
  <si>
    <t>013457</t>
  </si>
  <si>
    <t>Максимова А.</t>
  </si>
  <si>
    <r>
      <t>РОК-Н-РОЛЛ</t>
    </r>
    <r>
      <rPr>
        <sz val="8"/>
        <rFont val="Verdana"/>
        <family val="2"/>
      </rPr>
      <t>-05, мер., гнед., вестф., Роман-Натуре, Германия</t>
    </r>
  </si>
  <si>
    <t>010521</t>
  </si>
  <si>
    <r>
      <t xml:space="preserve">ГАРМАШ
</t>
    </r>
    <r>
      <rPr>
        <sz val="8"/>
        <rFont val="Verdana"/>
        <family val="2"/>
      </rPr>
      <t>Елизавета,1998</t>
    </r>
  </si>
  <si>
    <r>
      <t>ТАВР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англо-буд., Артан, Краснодарский край</t>
    </r>
  </si>
  <si>
    <t xml:space="preserve">003946 </t>
  </si>
  <si>
    <t>Езда</t>
  </si>
  <si>
    <t>ПРЕДВАРИТЕЛЬНЫЙ ПРИЗ В. ДЕТИ</t>
  </si>
  <si>
    <t>09 апреля 2017</t>
  </si>
  <si>
    <r>
      <t xml:space="preserve">КРИСТИ-04 </t>
    </r>
    <r>
      <rPr>
        <sz val="8"/>
        <rFont val="Verdana"/>
        <family val="2"/>
      </rPr>
      <t>(150), коб., пег., полукр., Ранг, Краснодарский край</t>
    </r>
  </si>
  <si>
    <t>ЛИЧНЫЙ ПРИЗ. ДЕТИ</t>
  </si>
  <si>
    <t>ПРЕДВАРИТЕЛЬНЫЙ ПРИЗ . ЮНОШИ</t>
  </si>
  <si>
    <t>Открытый класс</t>
  </si>
  <si>
    <r>
      <t xml:space="preserve">ВЯТКИНА
</t>
    </r>
    <r>
      <rPr>
        <sz val="8"/>
        <rFont val="Verdana"/>
        <family val="2"/>
      </rPr>
      <t>Елена</t>
    </r>
  </si>
  <si>
    <r>
      <t xml:space="preserve">ФЛОРИЗЕЛЬ-08, </t>
    </r>
    <r>
      <rPr>
        <sz val="8"/>
        <rFont val="Verdana"/>
        <family val="2"/>
      </rPr>
      <t>мер., т-гнед., ольденбург., Фидертанц, Германия</t>
    </r>
  </si>
  <si>
    <t>008405</t>
  </si>
  <si>
    <t>Танков А./
Жигалова Г.</t>
  </si>
  <si>
    <r>
      <t xml:space="preserve">ИВАНОВА 
</t>
    </r>
    <r>
      <rPr>
        <sz val="8"/>
        <rFont val="Verdana"/>
        <family val="2"/>
      </rPr>
      <t>Елена</t>
    </r>
  </si>
  <si>
    <t>013073</t>
  </si>
  <si>
    <r>
      <t>ХАРДАНГЕР М- 10</t>
    </r>
    <r>
      <rPr>
        <sz val="8"/>
        <rFont val="Verdana"/>
        <family val="2"/>
      </rPr>
      <t>, жер., гнед., ганн., Ходар, Россия</t>
    </r>
  </si>
  <si>
    <t>010496</t>
  </si>
  <si>
    <t>Иванова Н.</t>
  </si>
  <si>
    <t>КСК "Охта" / 
Ленинградская область</t>
  </si>
  <si>
    <r>
      <t xml:space="preserve">РОЛДАНС-09, </t>
    </r>
    <r>
      <rPr>
        <sz val="8"/>
        <rFont val="Verdana"/>
        <family val="2"/>
      </rPr>
      <t>гнед, латв, Роулетто, Латвия</t>
    </r>
  </si>
  <si>
    <t>016630</t>
  </si>
  <si>
    <t>Ганева Д.</t>
  </si>
  <si>
    <t>ч.вл/
Санкт-Петербург</t>
  </si>
  <si>
    <r>
      <t xml:space="preserve">ЛОБАСТОВА
</t>
    </r>
    <r>
      <rPr>
        <sz val="8"/>
        <rFont val="Verdana"/>
        <family val="2"/>
      </rPr>
      <t>Дарья, 2004</t>
    </r>
  </si>
  <si>
    <r>
      <t xml:space="preserve">ХУРГАНО-05, </t>
    </r>
    <r>
      <rPr>
        <sz val="8"/>
        <rFont val="Verdana"/>
        <family val="2"/>
      </rPr>
      <t>жер, вор, Хауз</t>
    </r>
  </si>
  <si>
    <t>004244</t>
  </si>
  <si>
    <t xml:space="preserve">Мурамисова </t>
  </si>
  <si>
    <t>КСК "Комарово"/
Ленинградская область</t>
  </si>
  <si>
    <r>
      <t xml:space="preserve">СМЕЛКОВА
</t>
    </r>
    <r>
      <rPr>
        <sz val="8"/>
        <rFont val="Verdana"/>
        <family val="2"/>
      </rPr>
      <t>Анастасия</t>
    </r>
  </si>
  <si>
    <r>
      <t xml:space="preserve">ПИЦУНДА-08, </t>
    </r>
    <r>
      <rPr>
        <sz val="8"/>
        <rFont val="Verdana"/>
        <family val="2"/>
      </rPr>
      <t>коб, рыж, трак, Цаубертанц,Ленинградская область</t>
    </r>
  </si>
  <si>
    <t>009616</t>
  </si>
  <si>
    <t>Смелкова А.</t>
  </si>
  <si>
    <r>
      <t xml:space="preserve">ГАРНИК 
</t>
    </r>
    <r>
      <rPr>
        <sz val="8"/>
        <rFont val="Verdana"/>
        <family val="2"/>
      </rPr>
      <t>Анастасия</t>
    </r>
  </si>
  <si>
    <t>007989</t>
  </si>
  <si>
    <r>
      <t xml:space="preserve">СТАКОРД-03, </t>
    </r>
    <r>
      <rPr>
        <sz val="8"/>
        <rFont val="Verdana"/>
        <family val="2"/>
      </rPr>
      <t>мер, рыж, ганн, Стаккато, Германия</t>
    </r>
  </si>
  <si>
    <t>010490</t>
  </si>
  <si>
    <t>Гарник А.</t>
  </si>
  <si>
    <t>Громзина А.
Хмелев М.</t>
  </si>
  <si>
    <t>КСК им. Ю. Русаковой / 
Санкт-Петербург</t>
  </si>
  <si>
    <r>
      <t xml:space="preserve">ГИСМАТУЛИНА
</t>
    </r>
    <r>
      <rPr>
        <sz val="8"/>
        <rFont val="Verdana"/>
        <family val="2"/>
      </rPr>
      <t>Алина,2004</t>
    </r>
  </si>
  <si>
    <r>
      <t xml:space="preserve">ДЕМКИНА
</t>
    </r>
    <r>
      <rPr>
        <sz val="8"/>
        <rFont val="Verdana"/>
        <family val="2"/>
      </rPr>
      <t>Мария</t>
    </r>
  </si>
  <si>
    <r>
      <t xml:space="preserve">СМАЙЛ, </t>
    </r>
    <r>
      <rPr>
        <sz val="8"/>
        <rFont val="Verdana"/>
        <family val="2"/>
      </rPr>
      <t>мер, сер, помесь, Гонг</t>
    </r>
  </si>
  <si>
    <t>007402</t>
  </si>
  <si>
    <t>ЛИЧНЫЙ ПРИЗ. ЮНОШИ</t>
  </si>
  <si>
    <r>
      <t xml:space="preserve">ГРИШАНОВИЧ
</t>
    </r>
    <r>
      <rPr>
        <sz val="8"/>
        <rFont val="Verdana"/>
        <family val="2"/>
      </rPr>
      <t>Вероника, 1998</t>
    </r>
  </si>
  <si>
    <t>026898</t>
  </si>
  <si>
    <r>
      <t xml:space="preserve">ДАНХИЛЛ-05, </t>
    </r>
    <r>
      <rPr>
        <sz val="8"/>
        <rFont val="Verdana"/>
        <family val="2"/>
      </rPr>
      <t>мер, гнед, полукр, Дамаск, Россия</t>
    </r>
  </si>
  <si>
    <t>005877</t>
  </si>
  <si>
    <t>Гришанович О.</t>
  </si>
  <si>
    <t>ЛИЧНЫЙ ПРИЗ. ЮНИОРЫ</t>
  </si>
  <si>
    <t>Соболева О. - ВК - Москва</t>
  </si>
  <si>
    <t>СП №1</t>
  </si>
  <si>
    <t>БП</t>
  </si>
  <si>
    <r>
      <t xml:space="preserve">МЕЛЬНИКОВА
</t>
    </r>
    <r>
      <rPr>
        <sz val="8"/>
        <rFont val="Verdana"/>
        <family val="2"/>
      </rPr>
      <t>Ксения</t>
    </r>
  </si>
  <si>
    <t>012389</t>
  </si>
  <si>
    <r>
      <t>ПАРЕКС-</t>
    </r>
    <r>
      <rPr>
        <sz val="8"/>
        <rFont val="Verdana"/>
        <family val="2"/>
      </rPr>
      <t>03, мер, вор, латв, Паэзано, Латвия</t>
    </r>
  </si>
  <si>
    <t>007676</t>
  </si>
  <si>
    <t>Мельникова К.</t>
  </si>
  <si>
    <r>
      <t xml:space="preserve">ЖИГАЛОВА
</t>
    </r>
    <r>
      <rPr>
        <sz val="8"/>
        <rFont val="Verdana"/>
        <family val="2"/>
      </rPr>
      <t>Галина</t>
    </r>
  </si>
  <si>
    <t>000959</t>
  </si>
  <si>
    <r>
      <t>КАПРИОЛЬ В-07</t>
    </r>
    <r>
      <rPr>
        <sz val="8"/>
        <rFont val="Verdana"/>
        <family val="2"/>
      </rPr>
      <t>, мер, бул, KWPN, Хеммингуэй, Голландия</t>
    </r>
  </si>
  <si>
    <t>010645</t>
  </si>
  <si>
    <t>Танков А.</t>
  </si>
  <si>
    <t>ЭКВИ 2</t>
  </si>
  <si>
    <r>
      <t xml:space="preserve">НИКОЛАЕВА
</t>
    </r>
    <r>
      <rPr>
        <sz val="8"/>
        <rFont val="Verdana"/>
        <family val="2"/>
      </rPr>
      <t>Екатерина,1999</t>
    </r>
  </si>
  <si>
    <t>015299</t>
  </si>
  <si>
    <r>
      <t xml:space="preserve">МАКСИМОВА
</t>
    </r>
    <r>
      <rPr>
        <sz val="8"/>
        <rFont val="Verdana"/>
        <family val="2"/>
      </rPr>
      <t>Любовь</t>
    </r>
  </si>
  <si>
    <r>
      <t xml:space="preserve">ЭСКОРТ ПЛЮС-09, </t>
    </r>
    <r>
      <rPr>
        <sz val="8"/>
        <rFont val="Verdana"/>
        <family val="2"/>
      </rPr>
      <t>жер, сер, терск, Тромбон, Россия</t>
    </r>
  </si>
  <si>
    <t>011263</t>
  </si>
  <si>
    <t>Запатрина М.</t>
  </si>
  <si>
    <t>Преснякова Ю.</t>
  </si>
  <si>
    <r>
      <t xml:space="preserve">ДМИТРИЕВА
</t>
    </r>
    <r>
      <rPr>
        <sz val="8"/>
        <rFont val="Verdana"/>
        <family val="2"/>
      </rPr>
      <t>Екатерина</t>
    </r>
  </si>
  <si>
    <r>
      <t xml:space="preserve">КАРДЕРО-07, </t>
    </r>
    <r>
      <rPr>
        <sz val="8"/>
        <rFont val="Verdana"/>
        <family val="2"/>
      </rPr>
      <t>мер, гнед, ганн, Кантуро, Германия</t>
    </r>
  </si>
  <si>
    <t>009576</t>
  </si>
  <si>
    <t>Бурцева Е.</t>
  </si>
  <si>
    <t>Комякова К.</t>
  </si>
  <si>
    <r>
      <t xml:space="preserve">ПРИХОЖАЙ
</t>
    </r>
    <r>
      <rPr>
        <sz val="8"/>
        <rFont val="Verdana"/>
        <family val="2"/>
      </rPr>
      <t>Виктория</t>
    </r>
  </si>
  <si>
    <r>
      <t xml:space="preserve">ЭРЕНС ХИТ-09, </t>
    </r>
    <r>
      <rPr>
        <sz val="8"/>
        <rFont val="Verdana"/>
        <family val="2"/>
      </rPr>
      <t>жер, т.гнед, вест, Эренпар, Россия</t>
    </r>
  </si>
  <si>
    <t>007635</t>
  </si>
  <si>
    <r>
      <t xml:space="preserve">САВЕЛЬЕВА
</t>
    </r>
    <r>
      <rPr>
        <sz val="8"/>
        <rFont val="Verdana"/>
        <family val="2"/>
      </rPr>
      <t>Ирина</t>
    </r>
  </si>
  <si>
    <t>001482</t>
  </si>
  <si>
    <r>
      <t xml:space="preserve">ХОКУС ПОКУС-12, </t>
    </r>
    <r>
      <rPr>
        <sz val="8"/>
        <rFont val="Verdana"/>
        <family val="2"/>
      </rPr>
      <t>мер, гнед, гол.тепл, Какет Л, Нидерланды</t>
    </r>
  </si>
  <si>
    <t>011888</t>
  </si>
  <si>
    <t>КК "Форсайд" / 
Санкт-Петербург</t>
  </si>
  <si>
    <t>КПд</t>
  </si>
  <si>
    <r>
      <t xml:space="preserve">ГАБАРА-06, </t>
    </r>
    <r>
      <rPr>
        <sz val="9"/>
        <rFont val="Verdana"/>
        <family val="2"/>
      </rPr>
      <t>коб, рыж, ган, Грандвилли, Россия</t>
    </r>
  </si>
  <si>
    <t>011735</t>
  </si>
  <si>
    <t>КПюн</t>
  </si>
  <si>
    <t>ЛПюн</t>
  </si>
  <si>
    <t>011827</t>
  </si>
  <si>
    <t>Мицкувене Я.</t>
  </si>
  <si>
    <r>
      <t xml:space="preserve">Судьи: </t>
    </r>
    <r>
      <rPr>
        <sz val="10"/>
        <rFont val="Verdana"/>
        <family val="2"/>
      </rPr>
      <t xml:space="preserve"> Н - Ахачинский А. - ВК, </t>
    </r>
    <r>
      <rPr>
        <b/>
        <sz val="10"/>
        <rFont val="Verdana"/>
        <family val="2"/>
      </rPr>
      <t>С - Соболева О. - ВК</t>
    </r>
    <r>
      <rPr>
        <sz val="10"/>
        <rFont val="Verdana"/>
        <family val="2"/>
      </rPr>
      <t>, М - Сочеванова О. - ВК</t>
    </r>
  </si>
  <si>
    <t>Place</t>
  </si>
  <si>
    <t>ТЕХНИЧЕСКИЕ РЕЗУЛЬТАТЫ</t>
  </si>
  <si>
    <t>ЛИЧНОЕ ПЕРВЕНСТВО ДЕТЕЙ</t>
  </si>
  <si>
    <t>Фамилия,имя 
участника</t>
  </si>
  <si>
    <t>Кличка лошади</t>
  </si>
  <si>
    <t>Субьект РФ</t>
  </si>
  <si>
    <t>Сумма %</t>
  </si>
  <si>
    <t>КП</t>
  </si>
  <si>
    <t>ЛП</t>
  </si>
  <si>
    <t>Егорова А. - ВК - Санкт-Петербург</t>
  </si>
  <si>
    <t>ЛИЧНОЕ ПЕРВЕНСТВО ЮНОШЕЙ</t>
  </si>
  <si>
    <t>КСК "Дубки"/
Санкт-Пет ербург</t>
  </si>
  <si>
    <t>ЛИЧНОЕ ПЕРВЕНСТВО ЮНИОРОВ</t>
  </si>
  <si>
    <t xml:space="preserve">ЛИЧНОЕ ПЕРВЕНСТВО </t>
  </si>
  <si>
    <t>МП</t>
  </si>
  <si>
    <t>СП1</t>
  </si>
  <si>
    <t>Состав судейской:</t>
  </si>
  <si>
    <t>08-09 апреля 2017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</si>
  <si>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Огулова Н. - 1К</t>
    </r>
  </si>
  <si>
    <t>ЧК Вихровой/
Санкт-Петербург</t>
  </si>
  <si>
    <r>
      <t xml:space="preserve">ГРЕЙТ КЕТЧЕР-13, </t>
    </r>
    <r>
      <rPr>
        <sz val="8"/>
        <rFont val="Verdana"/>
        <family val="2"/>
      </rPr>
      <t>жер, вор, уэльск.пони, Турнинос Гизме, Россия</t>
    </r>
  </si>
  <si>
    <t>017203</t>
  </si>
  <si>
    <t>Пашкова О.</t>
  </si>
  <si>
    <t>Никонорова И.</t>
  </si>
  <si>
    <t xml:space="preserve"> -</t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</si>
  <si>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Лудина И. - ВК</t>
    </r>
    <r>
      <rPr>
        <sz val="10"/>
        <rFont val="Verdana"/>
        <family val="2"/>
      </rPr>
      <t>, М - Ахачинский А. - ВК</t>
    </r>
  </si>
  <si>
    <t>Ч.вл/
Санкт-Петербург</t>
  </si>
  <si>
    <t>ОТКРЫТОЕ ПЕРВЕНСТВО ЛЕНИНГРАДСКОЙ ОБЛАСТИ ПО ВЫЕЗДКЕ СРЕДИ ЮНОШЕЙ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</si>
  <si>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Соболева О. - ВК</t>
    </r>
    <r>
      <rPr>
        <sz val="10"/>
        <rFont val="Verdana"/>
        <family val="2"/>
      </rPr>
      <t>, М - Лудина И. - ВК</t>
    </r>
  </si>
  <si>
    <t>СП2</t>
  </si>
  <si>
    <r>
      <t xml:space="preserve">МАКАРОВА
</t>
    </r>
    <r>
      <rPr>
        <sz val="8"/>
        <rFont val="Verdana"/>
        <family val="2"/>
      </rPr>
      <t>Елизавета,1999</t>
    </r>
  </si>
  <si>
    <t>ЭКВИ1</t>
  </si>
  <si>
    <t>ЭКВИ2</t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</si>
  <si>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Огулова Н. - 1К</t>
    </r>
    <r>
      <rPr>
        <sz val="10"/>
        <rFont val="Verdana"/>
        <family val="2"/>
      </rPr>
      <t>, М - Ахачинский А. - ВК</t>
    </r>
  </si>
  <si>
    <t>Павлович О.</t>
  </si>
  <si>
    <t>КОМАНДНЫЙ ПРИЗ. ЮНИОРЫ (Малый приз)</t>
  </si>
  <si>
    <r>
      <t xml:space="preserve">Судьи: </t>
    </r>
    <r>
      <rPr>
        <sz val="10"/>
        <rFont val="Verdana"/>
        <family val="2"/>
      </rPr>
      <t xml:space="preserve"> Н - Горбачева И . - 2К,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Горбачева М. - 2К</t>
    </r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</si>
  <si>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Лудина И. - ВК</t>
    </r>
  </si>
  <si>
    <t>КСК "Перемена"/
Санкт-Петербург</t>
  </si>
  <si>
    <t>Зачет для неопытных и молодых лошадей</t>
  </si>
  <si>
    <r>
      <t xml:space="preserve">Судьи: </t>
    </r>
    <r>
      <rPr>
        <sz val="10"/>
        <rFont val="Verdana"/>
        <family val="2"/>
      </rPr>
      <t xml:space="preserve"> Н - Ахачинский А. - ВК, </t>
    </r>
    <r>
      <rPr>
        <b/>
        <sz val="10"/>
        <rFont val="Verdana"/>
        <family val="2"/>
      </rPr>
      <t>С - Горбачева И. - 2К</t>
    </r>
    <r>
      <rPr>
        <sz val="10"/>
        <rFont val="Verdana"/>
        <family val="2"/>
      </rPr>
      <t>, М - Горбачева М. - 2К</t>
    </r>
  </si>
  <si>
    <t>ППЮр</t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</si>
  <si>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Сочеванова О. - ВК</t>
    </r>
    <r>
      <rPr>
        <sz val="10"/>
        <rFont val="Verdana"/>
        <family val="2"/>
      </rPr>
      <t>, М - Огулова Н. - 1К</t>
    </r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</si>
  <si>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Лудина И. - ВК</t>
    </r>
    <r>
      <rPr>
        <sz val="10"/>
        <rFont val="Verdana"/>
        <family val="2"/>
      </rPr>
      <t>, М - Соболева О. - ВК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</si>
  <si>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</si>
  <si>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</si>
  <si>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</si>
  <si>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</si>
  <si>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</si>
  <si>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</si>
  <si>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</si>
  <si>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</si>
  <si>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</si>
  <si>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</si>
  <si>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</si>
  <si>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</si>
  <si>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</si>
  <si>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</si>
  <si>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</si>
  <si>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</si>
  <si>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</si>
  <si>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</si>
  <si>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</si>
  <si>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</si>
  <si>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</si>
  <si>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</si>
  <si>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</si>
  <si>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</si>
  <si>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</si>
  <si>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</si>
  <si>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</si>
  <si>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</si>
  <si>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</si>
  <si>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</si>
  <si>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</si>
  <si>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</si>
  <si>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</si>
  <si>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</si>
  <si>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</si>
  <si>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</si>
  <si>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</si>
  <si>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</si>
  <si>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</si>
  <si>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</si>
  <si>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</si>
  <si>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</si>
  <si>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</si>
  <si>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</si>
  <si>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</si>
  <si>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</si>
  <si>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</si>
  <si>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</si>
  <si>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</si>
  <si>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</si>
  <si>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</si>
  <si>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</si>
  <si>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</si>
  <si>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</si>
  <si>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</si>
  <si>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</si>
  <si>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</si>
  <si>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</si>
  <si>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</si>
  <si>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</si>
  <si>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</si>
  <si>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</si>
  <si>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</si>
  <si>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</si>
  <si>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</si>
  <si>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</si>
  <si>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</si>
  <si>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</si>
  <si>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</si>
  <si>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</si>
  <si>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</si>
  <si>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</si>
  <si>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</si>
  <si>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</si>
  <si>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</si>
  <si>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</si>
  <si>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</si>
  <si>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</si>
  <si>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</si>
  <si>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</si>
  <si>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</si>
  <si>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</si>
  <si>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</si>
  <si>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</si>
  <si>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</si>
  <si>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</si>
  <si>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</si>
  <si>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</si>
  <si>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</si>
  <si>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</si>
  <si>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</si>
  <si>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</si>
  <si>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</si>
  <si>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</si>
  <si>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</si>
  <si>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</si>
  <si>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</si>
  <si>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</si>
  <si>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ПЕРВЕНСТВО ЛЕНИНГРАДСКОЙ ОБЛАСТИ ПО ВЫЕЗДКЕ СРЕДИ ДЕТЕЙ 2017 года</t>
  </si>
  <si>
    <r>
      <t xml:space="preserve">Судьи: </t>
    </r>
    <r>
      <rPr>
        <sz val="10"/>
        <rFont val="Verdana"/>
        <family val="2"/>
      </rPr>
      <t xml:space="preserve"> Н - Огулова Н. - 1К,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 xml:space="preserve">, М - Сочеванова О. - ВК </t>
    </r>
  </si>
  <si>
    <t>Член ГСК - Горбачева М.С.</t>
  </si>
  <si>
    <t>Член ГСК - Горбачева И.М.</t>
  </si>
  <si>
    <t>Член ГСК - Огулова Н.В.</t>
  </si>
  <si>
    <t>Член ГСК - Лудина И.В.</t>
  </si>
  <si>
    <t>Член ГСК - Ахачинский А.А.</t>
  </si>
  <si>
    <t>Член ГСК - Сочеванова О.А.</t>
  </si>
  <si>
    <t>Главный судья - Соболева О.О.</t>
  </si>
  <si>
    <t>Протоколы - Остапенко О.П.</t>
  </si>
  <si>
    <t>Главный секретарь - Егорова А.А.</t>
  </si>
  <si>
    <t>Зам. главный секретаря - Серова А.В.</t>
  </si>
  <si>
    <t>Читчики: Лоппер Н.</t>
  </si>
  <si>
    <t>Технический Делегат - Соболева О.О.</t>
  </si>
  <si>
    <t>Шеф-стюард - Цветков В.С.</t>
  </si>
  <si>
    <t>Стюард - Румянцева Е.А.</t>
  </si>
  <si>
    <t>Стюард - Бондаренко Е.С.</t>
  </si>
  <si>
    <t>Ветеринарный врач - Красненкова А.А.</t>
  </si>
  <si>
    <t>Соболева О.О. - ВК - Москва</t>
  </si>
  <si>
    <t>Егорова А.А. - ВК - Санкт-Петербург</t>
  </si>
  <si>
    <t>Ветеринарный врач - Поддубная Т.А.</t>
  </si>
  <si>
    <t>Егорова А.- ВК -Санкт-Петербург</t>
  </si>
  <si>
    <r>
      <t xml:space="preserve">Судьи: </t>
    </r>
    <r>
      <rPr>
        <sz val="10"/>
        <rFont val="Verdana"/>
        <family val="2"/>
      </rPr>
      <t xml:space="preserve"> Н - Лудина И. - ВК, </t>
    </r>
    <r>
      <rPr>
        <b/>
        <sz val="10"/>
        <rFont val="Verdana"/>
        <family val="2"/>
      </rPr>
      <t>С - Соболева О. - ВК</t>
    </r>
    <r>
      <rPr>
        <sz val="10"/>
        <rFont val="Verdana"/>
        <family val="2"/>
      </rPr>
      <t>, М - Ахачинский А. - ВК</t>
    </r>
  </si>
  <si>
    <t>ВК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</si>
  <si>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Соболева О. - ВК</t>
    </r>
    <r>
      <rPr>
        <sz val="10"/>
        <rFont val="Verdana"/>
        <family val="2"/>
      </rPr>
      <t>, М - Ахачинский А. - ВК</t>
    </r>
  </si>
  <si>
    <t>Соболева О. -ВК - Москва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</si>
  <si>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</si>
  <si>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</si>
  <si>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</si>
  <si>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</si>
  <si>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</si>
  <si>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</si>
  <si>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</si>
  <si>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</si>
  <si>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</si>
  <si>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ПЕРВЕНСТВО ЛЕНИНГРАДСКОЙ ОБЛАСТИ ПО ВЫЕЗДКЕ СРЕДИ ЮНИОРОВ</t>
  </si>
  <si>
    <r>
      <t xml:space="preserve">Судьи: </t>
    </r>
    <r>
      <rPr>
        <sz val="10"/>
        <rFont val="Verdana"/>
        <family val="2"/>
      </rPr>
      <t xml:space="preserve"> Н-Соболева О.-ВК, </t>
    </r>
    <r>
      <rPr>
        <b/>
        <sz val="10"/>
        <rFont val="Verdana"/>
        <family val="2"/>
      </rPr>
      <t>С-Огулова Н. - 1К</t>
    </r>
    <r>
      <rPr>
        <sz val="10"/>
        <rFont val="Verdana"/>
        <family val="2"/>
      </rPr>
      <t>, М - Лудина И.-ВК</t>
    </r>
  </si>
  <si>
    <t xml:space="preserve"> ЧЕМПИОНАТ ЛЕНИНГРАДСКОЙ ОБЛАСТИ ПО ВЫЕЗДКЕ  гр.Б</t>
  </si>
  <si>
    <t>ЧЕМПИОНАТ ЛЕНИНГРАДСКОЙ ОБЛАСТИ ПО ВЫЕЗДКЕ  гр.А</t>
  </si>
  <si>
    <t>ЧЕМПИОНАТ ЛЕНИНГРАДСКОЙ ОБЛАСТИ ПО ВЫЕЗДКЕ  гр.D</t>
  </si>
  <si>
    <t>ЧЕМПИОНАТ ЛЕНИНГРАДСКОЙ ОБЛАСТИ гр.А
Региональные соревнования</t>
  </si>
  <si>
    <t>ЧЕМПИОНАТ ЛЕНИНГРАДСКОЙ ОБЛАСТИ гр.Б
Региональные соревнования</t>
  </si>
  <si>
    <t>Большой приз</t>
  </si>
  <si>
    <t>Средний приз №1</t>
  </si>
  <si>
    <t xml:space="preserve">  -</t>
  </si>
  <si>
    <r>
      <t xml:space="preserve">Судьи: </t>
    </r>
    <r>
      <rPr>
        <sz val="10"/>
        <rFont val="Verdana"/>
        <family val="2"/>
      </rPr>
      <t xml:space="preserve"> Н - Горбачева И. - 2К, </t>
    </r>
    <r>
      <rPr>
        <b/>
        <sz val="10"/>
        <rFont val="Verdana"/>
        <family val="2"/>
      </rPr>
      <t>С - Лудина И. - ВК</t>
    </r>
    <r>
      <rPr>
        <sz val="10"/>
        <rFont val="Verdana"/>
        <family val="2"/>
      </rPr>
      <t>, М - Горбачева М. - 2К</t>
    </r>
  </si>
  <si>
    <t>искл</t>
  </si>
  <si>
    <t>ЧЕМПИОНАТ ЛЕНИНГРАДСКОЙ ОБЛАСТИ
ПЕРВЕНСТВО ЛЕНИНГРАДСКОЙ ОБЛАСТИ СРЕДИ ЮНИОРОВ, ЮНОШЕЙ И ДЕТЕЙ 2017 ГОДА
СОРЕВНОВАНИЯ НА ПРИЗЫ КСК "ДЕРБИ"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</si>
  <si>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</si>
  <si>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</si>
  <si>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</si>
  <si>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</si>
  <si>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</si>
  <si>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</si>
  <si>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</si>
  <si>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</si>
  <si>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</si>
  <si>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</si>
  <si>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</si>
  <si>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</si>
  <si>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</si>
  <si>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ЧЕМПИОНАТ ЛЕНИНГРАДСКОЙ ОБЛАСТИ гр.D
Региональные соревнования</t>
  </si>
  <si>
    <r>
      <t xml:space="preserve">Судьи: </t>
    </r>
    <r>
      <rPr>
        <sz val="10"/>
        <rFont val="Verdana"/>
        <family val="2"/>
      </rPr>
      <t xml:space="preserve"> Н - Соболева О.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Огулова Н. - 1К</t>
    </r>
  </si>
  <si>
    <t>Допущен</t>
  </si>
  <si>
    <r>
      <t xml:space="preserve">Судьи: </t>
    </r>
    <r>
      <rPr>
        <sz val="10"/>
        <rFont val="Verdana"/>
        <family val="2"/>
      </rPr>
      <t xml:space="preserve"> Н - Горбачева М . - 2К, </t>
    </r>
    <r>
      <rPr>
        <b/>
        <sz val="10"/>
        <rFont val="Verdana"/>
        <family val="2"/>
      </rPr>
      <t>С - Горбачева И. - 2К</t>
    </r>
    <r>
      <rPr>
        <sz val="10"/>
        <rFont val="Verdana"/>
        <family val="2"/>
      </rPr>
      <t>, М - Ахачинский А. - ВК</t>
    </r>
  </si>
  <si>
    <t>ППюн</t>
  </si>
  <si>
    <t>ППАд</t>
  </si>
  <si>
    <r>
      <t>СТАТУС КВО-04, м</t>
    </r>
    <r>
      <rPr>
        <sz val="8"/>
        <rFont val="Verdana"/>
        <family val="2"/>
      </rPr>
      <t>ер, т.гнед, ольден, Штедингер, Германия</t>
    </r>
  </si>
  <si>
    <r>
      <t xml:space="preserve">АСЛАНОВА
</t>
    </r>
    <r>
      <rPr>
        <sz val="8"/>
        <rFont val="Verdana"/>
        <family val="2"/>
      </rPr>
      <t>Мария,1998</t>
    </r>
  </si>
  <si>
    <r>
      <t xml:space="preserve">РАНДАЦЦО-09, </t>
    </r>
    <r>
      <rPr>
        <sz val="8"/>
        <rFont val="Verdana"/>
        <family val="2"/>
      </rPr>
      <t>мер, гнед, латв, Ритмс, Латвия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</si>
</sst>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&quot;SFr.&quot;\ #,##0;&quot;SFr.&quot;\ \-#,##0"/>
    <numFmt numFmtId="168" formatCode="_ &quot;SFr.&quot;\ * #,##0.00_ ;_ &quot;SFr.&quot;\ * \-#,##0.00_ ;_ &quot;SFr.&quot;\ * &quot;-&quot;??_ ;_ @_ "/>
    <numFmt numFmtId="169" formatCode="_-* #,##0.00&quot;р.&quot;_-;\-* #,##0.00&quot;р.&quot;_-;_-* \-??&quot;р.&quot;_-;_-@_-"/>
    <numFmt numFmtId="170" formatCode="0.000"/>
    <numFmt numFmtId="171" formatCode="0.0"/>
    <numFmt numFmtId="172" formatCode="#,##0.000"/>
    <numFmt numFmtId="173" formatCode="_-* #,##0\ &quot;SFr.&quot;_-;\-* #,##0\ &quot;SFr.&quot;_-;_-* &quot;-&quot;\ &quot;SFr.&quot;_-;_-@_-"/>
    <numFmt numFmtId="174" formatCode="_-* #,##0.00_р_._-;\-* #,##0.00_р_._-;_-* &quot;-&quot;??_р_._-;_-@_-"/>
    <numFmt numFmtId="175" formatCode="_-* #,##0.00_р_._-;\-* #,##0.00_р_._-;_-* \-??_р_._-;_-@_-"/>
    <numFmt numFmtId="176" formatCode="_(* #,##0.00_);_(* \(#,##0.00\);_(* &quot;-&quot;??_);_(@_)"/>
  </numFmts>
  <fonts count="64"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sz val="11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name val="Verdana"/>
      <family val="2"/>
    </font>
    <font>
      <b/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Verdana"/>
      <family val="2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b/>
      <u val="single"/>
      <sz val="14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6" borderId="0" applyNumberFormat="0" applyBorder="0" applyAlignment="0" applyProtection="0"/>
    <xf numFmtId="0" fontId="41" fillId="12" borderId="1" applyNumberFormat="0" applyAlignment="0" applyProtection="0"/>
    <xf numFmtId="0" fontId="41" fillId="13" borderId="1" applyNumberFormat="0" applyAlignment="0" applyProtection="0"/>
    <xf numFmtId="0" fontId="41" fillId="13" borderId="1" applyNumberFormat="0" applyAlignment="0" applyProtection="0"/>
    <xf numFmtId="0" fontId="41" fillId="12" borderId="1" applyNumberFormat="0" applyAlignment="0" applyProtection="0"/>
    <xf numFmtId="0" fontId="42" fillId="38" borderId="2" applyNumberFormat="0" applyAlignment="0" applyProtection="0"/>
    <xf numFmtId="0" fontId="42" fillId="39" borderId="2" applyNumberFormat="0" applyAlignment="0" applyProtection="0"/>
    <xf numFmtId="0" fontId="42" fillId="39" borderId="2" applyNumberFormat="0" applyAlignment="0" applyProtection="0"/>
    <xf numFmtId="0" fontId="42" fillId="38" borderId="2" applyNumberFormat="0" applyAlignment="0" applyProtection="0"/>
    <xf numFmtId="0" fontId="43" fillId="38" borderId="1" applyNumberFormat="0" applyAlignment="0" applyProtection="0"/>
    <xf numFmtId="0" fontId="43" fillId="39" borderId="1" applyNumberFormat="0" applyAlignment="0" applyProtection="0"/>
    <xf numFmtId="0" fontId="43" fillId="39" borderId="1" applyNumberFormat="0" applyAlignment="0" applyProtection="0"/>
    <xf numFmtId="0" fontId="43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9" fontId="1" fillId="0" borderId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ill="0" applyBorder="0" applyAlignment="0" applyProtection="0"/>
    <xf numFmtId="166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7" fillId="0" borderId="0" applyFont="0" applyFill="0" applyBorder="0" applyAlignment="0" applyProtection="0"/>
    <xf numFmtId="0" fontId="1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9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44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40" borderId="11" applyNumberFormat="0" applyAlignment="0" applyProtection="0"/>
    <xf numFmtId="0" fontId="48" fillId="41" borderId="11" applyNumberFormat="0" applyAlignment="0" applyProtection="0"/>
    <xf numFmtId="0" fontId="48" fillId="41" borderId="11" applyNumberFormat="0" applyAlignment="0" applyProtection="0"/>
    <xf numFmtId="0" fontId="48" fillId="40" borderId="1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0" fillId="45" borderId="12" applyNumberFormat="0" applyAlignment="0" applyProtection="0"/>
    <xf numFmtId="0" fontId="1" fillId="45" borderId="12" applyNumberFormat="0" applyAlignment="0" applyProtection="0"/>
    <xf numFmtId="0" fontId="1" fillId="45" borderId="12" applyNumberFormat="0" applyAlignment="0" applyProtection="0"/>
    <xf numFmtId="0" fontId="1" fillId="44" borderId="12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0" fontId="53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725" applyFont="1" applyAlignment="1" applyProtection="1">
      <alignment vertical="center"/>
      <protection locked="0"/>
    </xf>
    <xf numFmtId="0" fontId="6" fillId="0" borderId="15" xfId="721" applyFont="1" applyFill="1" applyBorder="1" applyAlignment="1" applyProtection="1">
      <alignment horizontal="center" vertical="center" wrapText="1"/>
      <protection locked="0"/>
    </xf>
    <xf numFmtId="49" fontId="6" fillId="0" borderId="15" xfId="723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730" applyFont="1" applyFill="1" applyBorder="1" applyAlignment="1" applyProtection="1">
      <alignment horizontal="center" vertical="center" wrapText="1"/>
      <protection locked="0"/>
    </xf>
    <xf numFmtId="0" fontId="6" fillId="0" borderId="15" xfId="740" applyFont="1" applyFill="1" applyBorder="1" applyAlignment="1" applyProtection="1">
      <alignment horizontal="center" vertical="center"/>
      <protection locked="0"/>
    </xf>
    <xf numFmtId="0" fontId="6" fillId="0" borderId="15" xfId="731" applyFont="1" applyFill="1" applyBorder="1" applyAlignment="1" applyProtection="1">
      <alignment horizontal="center" vertical="center" wrapText="1"/>
      <protection locked="0"/>
    </xf>
    <xf numFmtId="0" fontId="13" fillId="0" borderId="0" xfId="733" applyFont="1" applyAlignment="1" applyProtection="1">
      <alignment vertical="center"/>
      <protection locked="0"/>
    </xf>
    <xf numFmtId="0" fontId="5" fillId="0" borderId="0" xfId="733" applyFont="1" applyProtection="1">
      <alignment/>
      <protection locked="0"/>
    </xf>
    <xf numFmtId="0" fontId="5" fillId="0" borderId="0" xfId="733" applyFont="1" applyAlignment="1" applyProtection="1">
      <alignment wrapText="1"/>
      <protection locked="0"/>
    </xf>
    <xf numFmtId="0" fontId="5" fillId="0" borderId="0" xfId="733" applyFont="1" applyAlignment="1" applyProtection="1">
      <alignment shrinkToFit="1"/>
      <protection locked="0"/>
    </xf>
    <xf numFmtId="0" fontId="5" fillId="0" borderId="0" xfId="733" applyFont="1" applyAlignment="1" applyProtection="1">
      <alignment horizontal="left"/>
      <protection locked="0"/>
    </xf>
    <xf numFmtId="0" fontId="11" fillId="0" borderId="0" xfId="733" applyFont="1" applyProtection="1">
      <alignment/>
      <protection locked="0"/>
    </xf>
    <xf numFmtId="0" fontId="12" fillId="0" borderId="0" xfId="733" applyFont="1" applyAlignment="1" applyProtection="1">
      <alignment horizontal="right" vertical="center"/>
      <protection locked="0"/>
    </xf>
    <xf numFmtId="0" fontId="5" fillId="46" borderId="15" xfId="733" applyFont="1" applyFill="1" applyBorder="1" applyAlignment="1" applyProtection="1">
      <alignment horizontal="center" vertical="center" textRotation="90" wrapText="1"/>
      <protection locked="0"/>
    </xf>
    <xf numFmtId="0" fontId="5" fillId="46" borderId="15" xfId="733" applyFont="1" applyFill="1" applyBorder="1" applyAlignment="1" applyProtection="1">
      <alignment horizontal="center" vertical="center" wrapText="1"/>
      <protection locked="0"/>
    </xf>
    <xf numFmtId="49" fontId="6" fillId="46" borderId="15" xfId="733" applyNumberFormat="1" applyFont="1" applyFill="1" applyBorder="1" applyAlignment="1" applyProtection="1">
      <alignment horizontal="center" vertical="center"/>
      <protection locked="0"/>
    </xf>
    <xf numFmtId="0" fontId="14" fillId="0" borderId="15" xfId="73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33" applyFill="1" applyAlignment="1" applyProtection="1">
      <alignment vertical="center"/>
      <protection locked="0"/>
    </xf>
    <xf numFmtId="49" fontId="6" fillId="0" borderId="15" xfId="74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722" applyFont="1" applyFill="1" applyBorder="1" applyAlignment="1" applyProtection="1">
      <alignment horizontal="center" vertical="center" wrapText="1"/>
      <protection locked="0"/>
    </xf>
    <xf numFmtId="0" fontId="1" fillId="0" borderId="0" xfId="733" applyFont="1" applyFill="1" applyAlignment="1" applyProtection="1">
      <alignment horizontal="center" vertical="center"/>
      <protection locked="0"/>
    </xf>
    <xf numFmtId="0" fontId="8" fillId="0" borderId="0" xfId="733" applyFont="1" applyFill="1" applyAlignment="1" applyProtection="1">
      <alignment horizontal="center" vertical="center"/>
      <protection locked="0"/>
    </xf>
    <xf numFmtId="0" fontId="1" fillId="0" borderId="0" xfId="733" applyFill="1" applyAlignment="1" applyProtection="1">
      <alignment horizontal="center" vertical="center" wrapText="1"/>
      <protection locked="0"/>
    </xf>
    <xf numFmtId="0" fontId="2" fillId="0" borderId="0" xfId="726" applyNumberFormat="1" applyFont="1" applyFill="1" applyBorder="1" applyAlignment="1" applyProtection="1">
      <alignment vertical="center"/>
      <protection locked="0"/>
    </xf>
    <xf numFmtId="49" fontId="2" fillId="0" borderId="0" xfId="726" applyNumberFormat="1" applyFont="1" applyFill="1" applyBorder="1" applyAlignment="1" applyProtection="1">
      <alignment vertical="center"/>
      <protection locked="0"/>
    </xf>
    <xf numFmtId="0" fontId="2" fillId="0" borderId="0" xfId="726" applyFont="1" applyAlignment="1" applyProtection="1">
      <alignment vertical="center"/>
      <protection locked="0"/>
    </xf>
    <xf numFmtId="0" fontId="1" fillId="0" borderId="0" xfId="726" applyNumberFormat="1" applyFont="1" applyFill="1" applyBorder="1" applyAlignment="1" applyProtection="1">
      <alignment horizontal="center" vertical="center"/>
      <protection locked="0"/>
    </xf>
    <xf numFmtId="0" fontId="1" fillId="0" borderId="0" xfId="726" applyNumberFormat="1" applyFont="1" applyFill="1" applyBorder="1" applyAlignment="1" applyProtection="1">
      <alignment vertical="center"/>
      <protection locked="0"/>
    </xf>
    <xf numFmtId="0" fontId="2" fillId="0" borderId="0" xfId="732" applyFont="1" applyFill="1" applyAlignment="1" applyProtection="1">
      <alignment horizontal="left" vertical="center"/>
      <protection locked="0"/>
    </xf>
    <xf numFmtId="0" fontId="1" fillId="0" borderId="0" xfId="733" applyNumberFormat="1" applyFont="1" applyFill="1" applyBorder="1" applyAlignment="1" applyProtection="1">
      <alignment vertical="center" wrapText="1"/>
      <protection locked="0"/>
    </xf>
    <xf numFmtId="49" fontId="1" fillId="0" borderId="0" xfId="733" applyNumberFormat="1" applyFont="1" applyFill="1" applyBorder="1" applyAlignment="1" applyProtection="1">
      <alignment vertical="center" wrapText="1"/>
      <protection locked="0"/>
    </xf>
    <xf numFmtId="0" fontId="8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721" applyFont="1" applyFill="1" applyBorder="1" applyAlignment="1" applyProtection="1">
      <alignment horizontal="center" vertical="center"/>
      <protection locked="0"/>
    </xf>
    <xf numFmtId="0" fontId="6" fillId="0" borderId="16" xfId="721" applyFont="1" applyFill="1" applyBorder="1" applyAlignment="1" applyProtection="1">
      <alignment horizontal="center" vertical="center" wrapText="1"/>
      <protection locked="0"/>
    </xf>
    <xf numFmtId="49" fontId="6" fillId="0" borderId="15" xfId="721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723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723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721" applyFont="1" applyFill="1" applyBorder="1" applyAlignment="1" applyProtection="1">
      <alignment horizontal="center" vertical="center" wrapText="1"/>
      <protection locked="0"/>
    </xf>
    <xf numFmtId="0" fontId="10" fillId="0" borderId="15" xfId="733" applyNumberFormat="1" applyFont="1" applyFill="1" applyBorder="1" applyAlignment="1" applyProtection="1">
      <alignment horizontal="center" vertical="center"/>
      <protection locked="0"/>
    </xf>
    <xf numFmtId="49" fontId="2" fillId="0" borderId="15" xfId="544" applyNumberFormat="1" applyFont="1" applyFill="1" applyBorder="1" applyAlignment="1">
      <alignment horizontal="center" vertical="center" wrapText="1"/>
      <protection/>
    </xf>
    <xf numFmtId="0" fontId="7" fillId="0" borderId="0" xfId="561">
      <alignment/>
      <protection/>
    </xf>
    <xf numFmtId="0" fontId="8" fillId="0" borderId="0" xfId="725" applyFont="1" applyAlignment="1" applyProtection="1">
      <alignment vertical="center"/>
      <protection locked="0"/>
    </xf>
    <xf numFmtId="0" fontId="1" fillId="0" borderId="0" xfId="725" applyFont="1" applyAlignment="1" applyProtection="1">
      <alignment vertical="center"/>
      <protection locked="0"/>
    </xf>
    <xf numFmtId="0" fontId="9" fillId="0" borderId="0" xfId="725" applyFont="1" applyAlignment="1" applyProtection="1">
      <alignment horizontal="center"/>
      <protection locked="0"/>
    </xf>
    <xf numFmtId="0" fontId="4" fillId="0" borderId="0" xfId="736" applyFont="1" applyProtection="1">
      <alignment/>
      <protection locked="0"/>
    </xf>
    <xf numFmtId="0" fontId="4" fillId="0" borderId="0" xfId="736" applyFont="1" applyAlignment="1" applyProtection="1">
      <alignment wrapText="1"/>
      <protection locked="0"/>
    </xf>
    <xf numFmtId="0" fontId="12" fillId="0" borderId="0" xfId="732" applyFont="1" applyBorder="1" applyAlignment="1" applyProtection="1">
      <alignment horizontal="right" vertical="center"/>
      <protection locked="0"/>
    </xf>
    <xf numFmtId="0" fontId="17" fillId="0" borderId="0" xfId="736" applyFont="1" applyProtection="1">
      <alignment/>
      <protection locked="0"/>
    </xf>
    <xf numFmtId="0" fontId="4" fillId="46" borderId="15" xfId="736" applyFont="1" applyFill="1" applyBorder="1" applyAlignment="1" applyProtection="1">
      <alignment horizontal="center" vertical="center" wrapText="1"/>
      <protection locked="0"/>
    </xf>
    <xf numFmtId="0" fontId="18" fillId="0" borderId="0" xfId="725" applyFont="1" applyAlignment="1" applyProtection="1">
      <alignment vertical="center"/>
      <protection locked="0"/>
    </xf>
    <xf numFmtId="1" fontId="10" fillId="46" borderId="15" xfId="729" applyNumberFormat="1" applyFont="1" applyFill="1" applyBorder="1" applyAlignment="1" applyProtection="1">
      <alignment horizontal="center" vertical="center" textRotation="90" wrapText="1"/>
      <protection locked="0"/>
    </xf>
    <xf numFmtId="170" fontId="10" fillId="46" borderId="15" xfId="729" applyNumberFormat="1" applyFont="1" applyFill="1" applyBorder="1" applyAlignment="1" applyProtection="1">
      <alignment horizontal="center" vertical="center" wrapText="1"/>
      <protection locked="0"/>
    </xf>
    <xf numFmtId="0" fontId="10" fillId="46" borderId="15" xfId="729" applyFont="1" applyFill="1" applyBorder="1" applyAlignment="1" applyProtection="1">
      <alignment horizontal="center" vertical="center" textRotation="90" wrapText="1"/>
      <protection locked="0"/>
    </xf>
    <xf numFmtId="0" fontId="19" fillId="0" borderId="15" xfId="729" applyFont="1" applyBorder="1" applyAlignment="1" applyProtection="1">
      <alignment horizontal="center" vertical="center" wrapText="1"/>
      <protection locked="0"/>
    </xf>
    <xf numFmtId="0" fontId="2" fillId="0" borderId="15" xfId="736" applyFont="1" applyFill="1" applyBorder="1" applyAlignment="1" applyProtection="1">
      <alignment horizontal="center" vertical="center"/>
      <protection locked="0"/>
    </xf>
    <xf numFmtId="171" fontId="20" fillId="0" borderId="15" xfId="725" applyNumberFormat="1" applyFont="1" applyBorder="1" applyAlignment="1" applyProtection="1">
      <alignment horizontal="center" vertical="center" wrapText="1"/>
      <protection locked="0"/>
    </xf>
    <xf numFmtId="170" fontId="21" fillId="0" borderId="15" xfId="725" applyNumberFormat="1" applyFont="1" applyBorder="1" applyAlignment="1" applyProtection="1">
      <alignment horizontal="center" vertical="center" wrapText="1"/>
      <protection locked="0"/>
    </xf>
    <xf numFmtId="0" fontId="22" fillId="0" borderId="15" xfId="725" applyFont="1" applyBorder="1" applyAlignment="1" applyProtection="1">
      <alignment horizontal="center" vertical="center" wrapText="1"/>
      <protection locked="0"/>
    </xf>
    <xf numFmtId="1" fontId="20" fillId="0" borderId="15" xfId="725" applyNumberFormat="1" applyFont="1" applyBorder="1" applyAlignment="1" applyProtection="1">
      <alignment horizontal="center" vertical="center" wrapText="1"/>
      <protection locked="0"/>
    </xf>
    <xf numFmtId="0" fontId="23" fillId="0" borderId="15" xfId="725" applyFont="1" applyBorder="1" applyAlignment="1" applyProtection="1">
      <alignment horizontal="center" vertical="center" wrapText="1"/>
      <protection locked="0"/>
    </xf>
    <xf numFmtId="0" fontId="2" fillId="0" borderId="0" xfId="729" applyFont="1" applyBorder="1" applyAlignment="1" applyProtection="1">
      <alignment horizontal="center" vertical="center" wrapText="1"/>
      <protection locked="0"/>
    </xf>
    <xf numFmtId="0" fontId="2" fillId="0" borderId="0" xfId="736" applyFont="1" applyFill="1" applyBorder="1" applyAlignment="1" applyProtection="1">
      <alignment horizontal="center" vertical="center"/>
      <protection locked="0"/>
    </xf>
    <xf numFmtId="0" fontId="2" fillId="0" borderId="0" xfId="733" applyNumberFormat="1" applyFont="1" applyFill="1" applyBorder="1" applyAlignment="1" applyProtection="1">
      <alignment horizontal="center" vertical="center"/>
      <protection locked="0"/>
    </xf>
    <xf numFmtId="49" fontId="5" fillId="0" borderId="0" xfId="721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72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1" applyFont="1" applyFill="1" applyBorder="1" applyAlignment="1" applyProtection="1">
      <alignment horizontal="center" vertical="center" wrapText="1"/>
      <protection locked="0"/>
    </xf>
    <xf numFmtId="49" fontId="5" fillId="46" borderId="0" xfId="359" applyNumberFormat="1" applyFont="1" applyFill="1" applyBorder="1" applyAlignment="1" applyProtection="1">
      <alignment vertical="center" wrapText="1"/>
      <protection locked="0"/>
    </xf>
    <xf numFmtId="49" fontId="6" fillId="0" borderId="0" xfId="721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359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59" applyNumberFormat="1" applyFont="1" applyFill="1" applyBorder="1" applyAlignment="1" applyProtection="1">
      <alignment horizontal="left" vertical="center" wrapText="1"/>
      <protection locked="0"/>
    </xf>
    <xf numFmtId="171" fontId="6" fillId="0" borderId="0" xfId="725" applyNumberFormat="1" applyFont="1" applyBorder="1" applyAlignment="1" applyProtection="1">
      <alignment horizontal="center" vertical="center" wrapText="1"/>
      <protection locked="0"/>
    </xf>
    <xf numFmtId="170" fontId="25" fillId="0" borderId="0" xfId="725" applyNumberFormat="1" applyFont="1" applyBorder="1" applyAlignment="1" applyProtection="1">
      <alignment horizontal="center" vertical="center" wrapText="1"/>
      <protection locked="0"/>
    </xf>
    <xf numFmtId="0" fontId="5" fillId="0" borderId="0" xfId="725" applyFont="1" applyBorder="1" applyAlignment="1" applyProtection="1">
      <alignment horizontal="center" vertical="center" wrapText="1"/>
      <protection locked="0"/>
    </xf>
    <xf numFmtId="1" fontId="6" fillId="0" borderId="0" xfId="725" applyNumberFormat="1" applyFont="1" applyBorder="1" applyAlignment="1" applyProtection="1">
      <alignment horizontal="center" vertical="center" wrapText="1"/>
      <protection locked="0"/>
    </xf>
    <xf numFmtId="0" fontId="2" fillId="0" borderId="0" xfId="725" applyNumberFormat="1" applyFont="1" applyFill="1" applyBorder="1" applyAlignment="1" applyProtection="1">
      <alignment vertical="center"/>
      <protection locked="0"/>
    </xf>
    <xf numFmtId="0" fontId="1" fillId="0" borderId="0" xfId="725" applyNumberFormat="1" applyFont="1" applyFill="1" applyBorder="1" applyAlignment="1" applyProtection="1">
      <alignment horizontal="center" vertical="center"/>
      <protection locked="0"/>
    </xf>
    <xf numFmtId="1" fontId="2" fillId="0" borderId="0" xfId="725" applyNumberFormat="1" applyFont="1" applyAlignment="1" applyProtection="1">
      <alignment vertical="center"/>
      <protection locked="0"/>
    </xf>
    <xf numFmtId="170" fontId="2" fillId="0" borderId="0" xfId="725" applyNumberFormat="1" applyFont="1" applyAlignment="1" applyProtection="1">
      <alignment vertical="center"/>
      <protection locked="0"/>
    </xf>
    <xf numFmtId="0" fontId="1" fillId="0" borderId="0" xfId="725" applyNumberFormat="1" applyFont="1" applyFill="1" applyBorder="1" applyAlignment="1" applyProtection="1">
      <alignment vertical="center"/>
      <protection locked="0"/>
    </xf>
    <xf numFmtId="0" fontId="15" fillId="0" borderId="0" xfId="736" applyFont="1" applyAlignment="1" applyProtection="1">
      <alignment vertical="center" wrapText="1"/>
      <protection locked="0"/>
    </xf>
    <xf numFmtId="1" fontId="15" fillId="0" borderId="0" xfId="736" applyNumberFormat="1" applyFont="1" applyAlignment="1" applyProtection="1">
      <alignment vertical="center" wrapText="1"/>
      <protection locked="0"/>
    </xf>
    <xf numFmtId="170" fontId="26" fillId="0" borderId="0" xfId="736" applyNumberFormat="1" applyFont="1" applyAlignment="1" applyProtection="1">
      <alignment horizontal="center" vertical="center"/>
      <protection locked="0"/>
    </xf>
    <xf numFmtId="0" fontId="26" fillId="0" borderId="0" xfId="736" applyFont="1" applyAlignment="1" applyProtection="1">
      <alignment horizontal="center" vertical="center"/>
      <protection locked="0"/>
    </xf>
    <xf numFmtId="1" fontId="26" fillId="0" borderId="0" xfId="736" applyNumberFormat="1" applyFont="1" applyAlignment="1" applyProtection="1">
      <alignment horizontal="center" vertical="center"/>
      <protection locked="0"/>
    </xf>
    <xf numFmtId="0" fontId="1" fillId="0" borderId="0" xfId="736" applyAlignment="1" applyProtection="1">
      <alignment vertical="center"/>
      <protection locked="0"/>
    </xf>
    <xf numFmtId="170" fontId="1" fillId="0" borderId="0" xfId="736" applyNumberFormat="1" applyAlignment="1" applyProtection="1">
      <alignment vertical="center"/>
      <protection locked="0"/>
    </xf>
    <xf numFmtId="1" fontId="1" fillId="0" borderId="0" xfId="725" applyNumberFormat="1" applyFont="1" applyAlignment="1" applyProtection="1">
      <alignment vertical="center"/>
      <protection locked="0"/>
    </xf>
    <xf numFmtId="170" fontId="1" fillId="0" borderId="0" xfId="725" applyNumberFormat="1" applyFont="1" applyAlignment="1" applyProtection="1">
      <alignment vertical="center"/>
      <protection locked="0"/>
    </xf>
    <xf numFmtId="170" fontId="25" fillId="0" borderId="15" xfId="725" applyNumberFormat="1" applyFont="1" applyBorder="1" applyAlignment="1" applyProtection="1">
      <alignment horizontal="center" vertical="center" wrapText="1"/>
      <protection locked="0"/>
    </xf>
    <xf numFmtId="0" fontId="2" fillId="0" borderId="15" xfId="736" applyNumberFormat="1" applyFont="1" applyFill="1" applyBorder="1" applyAlignment="1" applyProtection="1">
      <alignment horizontal="center" vertical="center"/>
      <protection locked="0"/>
    </xf>
    <xf numFmtId="49" fontId="5" fillId="0" borderId="15" xfId="721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361" applyNumberFormat="1" applyFont="1" applyFill="1" applyBorder="1" applyAlignment="1" applyProtection="1">
      <alignment vertical="center" wrapText="1"/>
      <protection locked="0"/>
    </xf>
    <xf numFmtId="49" fontId="6" fillId="0" borderId="15" xfId="721" applyNumberFormat="1" applyFont="1" applyFill="1" applyBorder="1" applyAlignment="1" applyProtection="1">
      <alignment horizontal="center" vertical="center"/>
      <protection locked="0"/>
    </xf>
    <xf numFmtId="49" fontId="24" fillId="0" borderId="15" xfId="361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361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735" applyFont="1" applyFill="1" applyBorder="1" applyAlignment="1" applyProtection="1">
      <alignment vertical="center" wrapText="1"/>
      <protection locked="0"/>
    </xf>
    <xf numFmtId="49" fontId="6" fillId="0" borderId="15" xfId="735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366" applyNumberFormat="1" applyFont="1" applyFill="1" applyBorder="1" applyAlignment="1" applyProtection="1">
      <alignment horizontal="left" vertical="center" wrapText="1"/>
      <protection locked="0"/>
    </xf>
    <xf numFmtId="49" fontId="24" fillId="0" borderId="15" xfId="721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722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722" applyNumberFormat="1" applyFont="1" applyFill="1" applyBorder="1" applyAlignment="1" applyProtection="1">
      <alignment horizontal="center" vertical="center"/>
      <protection locked="0"/>
    </xf>
    <xf numFmtId="49" fontId="6" fillId="0" borderId="15" xfId="721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361" applyNumberFormat="1" applyFont="1" applyFill="1" applyBorder="1" applyAlignment="1" applyProtection="1">
      <alignment horizontal="left" vertical="center"/>
      <protection locked="0"/>
    </xf>
    <xf numFmtId="49" fontId="6" fillId="0" borderId="17" xfId="721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721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722" applyFont="1" applyFill="1" applyBorder="1" applyAlignment="1" applyProtection="1">
      <alignment horizontal="center" vertical="center" wrapText="1"/>
      <protection locked="0"/>
    </xf>
    <xf numFmtId="49" fontId="6" fillId="0" borderId="15" xfId="722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722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740" applyFont="1" applyFill="1" applyBorder="1" applyAlignment="1" applyProtection="1">
      <alignment horizontal="center" vertical="center"/>
      <protection locked="0"/>
    </xf>
    <xf numFmtId="49" fontId="5" fillId="0" borderId="15" xfId="360" applyNumberFormat="1" applyFont="1" applyFill="1" applyBorder="1" applyAlignment="1" applyProtection="1">
      <alignment vertical="center" wrapText="1"/>
      <protection locked="0"/>
    </xf>
    <xf numFmtId="49" fontId="6" fillId="0" borderId="15" xfId="360" applyNumberFormat="1" applyFont="1" applyFill="1" applyBorder="1" applyAlignment="1" applyProtection="1">
      <alignment horizontal="left" vertical="center"/>
      <protection locked="0"/>
    </xf>
    <xf numFmtId="0" fontId="6" fillId="0" borderId="15" xfId="324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722" applyNumberFormat="1" applyFont="1" applyFill="1" applyBorder="1" applyAlignment="1" applyProtection="1">
      <alignment horizontal="center" vertical="center"/>
      <protection locked="0"/>
    </xf>
    <xf numFmtId="0" fontId="2" fillId="0" borderId="18" xfId="736" applyNumberFormat="1" applyFont="1" applyFill="1" applyBorder="1" applyAlignment="1" applyProtection="1">
      <alignment horizontal="center" vertical="center"/>
      <protection locked="0"/>
    </xf>
    <xf numFmtId="49" fontId="5" fillId="0" borderId="18" xfId="721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366" applyNumberFormat="1" applyFont="1" applyFill="1" applyBorder="1" applyAlignment="1" applyProtection="1">
      <alignment vertical="center" wrapText="1"/>
      <protection locked="0"/>
    </xf>
    <xf numFmtId="49" fontId="6" fillId="0" borderId="15" xfId="366" applyNumberFormat="1" applyFont="1" applyFill="1" applyBorder="1" applyAlignment="1" applyProtection="1">
      <alignment horizontal="left" vertical="center"/>
      <protection locked="0"/>
    </xf>
    <xf numFmtId="49" fontId="6" fillId="0" borderId="15" xfId="361" applyNumberFormat="1" applyFont="1" applyFill="1" applyBorder="1" applyAlignment="1" applyProtection="1">
      <alignment horizontal="center" vertical="center"/>
      <protection locked="0"/>
    </xf>
    <xf numFmtId="0" fontId="5" fillId="0" borderId="15" xfId="721" applyFont="1" applyFill="1" applyBorder="1" applyAlignment="1" applyProtection="1">
      <alignment horizontal="left" vertical="center" wrapText="1"/>
      <protection locked="0"/>
    </xf>
    <xf numFmtId="49" fontId="6" fillId="0" borderId="17" xfId="722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721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361" applyNumberFormat="1" applyFont="1" applyFill="1" applyBorder="1" applyAlignment="1" applyProtection="1">
      <alignment horizontal="left" vertical="center"/>
      <protection locked="0"/>
    </xf>
    <xf numFmtId="49" fontId="6" fillId="0" borderId="17" xfId="721" applyNumberFormat="1" applyFont="1" applyFill="1" applyBorder="1" applyAlignment="1" applyProtection="1">
      <alignment horizontal="center" vertical="center"/>
      <protection locked="0"/>
    </xf>
    <xf numFmtId="49" fontId="24" fillId="0" borderId="15" xfId="366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730" applyNumberFormat="1" applyFont="1" applyFill="1" applyBorder="1" applyAlignment="1" applyProtection="1">
      <alignment vertical="center" wrapText="1"/>
      <protection locked="0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5" xfId="739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15" xfId="733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319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546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733" applyFont="1" applyFill="1" applyBorder="1" applyAlignment="1" applyProtection="1">
      <alignment horizontal="center" vertical="center"/>
      <protection locked="0"/>
    </xf>
    <xf numFmtId="0" fontId="5" fillId="0" borderId="15" xfId="739" applyFont="1" applyFill="1" applyBorder="1" applyAlignment="1" applyProtection="1">
      <alignment horizontal="left" vertical="center" wrapText="1"/>
      <protection locked="0"/>
    </xf>
    <xf numFmtId="49" fontId="6" fillId="0" borderId="15" xfId="568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36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733" applyFont="1" applyFill="1" applyBorder="1" applyAlignment="1" applyProtection="1">
      <alignment horizontal="left" vertical="center" wrapText="1"/>
      <protection locked="0"/>
    </xf>
    <xf numFmtId="49" fontId="6" fillId="0" borderId="15" xfId="36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361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731" applyFont="1" applyFill="1" applyBorder="1" applyAlignment="1" applyProtection="1">
      <alignment horizontal="center" vertical="center" wrapText="1"/>
      <protection locked="0"/>
    </xf>
    <xf numFmtId="49" fontId="5" fillId="0" borderId="17" xfId="722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722" applyFont="1" applyFill="1" applyBorder="1" applyAlignment="1" applyProtection="1">
      <alignment horizontal="center" vertical="center" wrapText="1"/>
      <protection locked="0"/>
    </xf>
    <xf numFmtId="49" fontId="5" fillId="0" borderId="17" xfId="361" applyNumberFormat="1" applyFont="1" applyFill="1" applyBorder="1" applyAlignment="1" applyProtection="1">
      <alignment vertical="center" wrapText="1"/>
      <protection locked="0"/>
    </xf>
    <xf numFmtId="49" fontId="6" fillId="0" borderId="17" xfId="361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361" applyNumberFormat="1" applyFont="1" applyFill="1" applyBorder="1" applyAlignment="1" applyProtection="1">
      <alignment horizontal="left" vertical="center"/>
      <protection locked="0"/>
    </xf>
    <xf numFmtId="0" fontId="5" fillId="0" borderId="15" xfId="737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568" applyFont="1" applyFill="1" applyBorder="1" applyAlignment="1" applyProtection="1">
      <alignment horizontal="left" vertical="center" wrapText="1"/>
      <protection locked="0"/>
    </xf>
    <xf numFmtId="0" fontId="6" fillId="0" borderId="15" xfId="722" applyFont="1" applyFill="1" applyBorder="1" applyAlignment="1" applyProtection="1">
      <alignment horizontal="left" vertical="center"/>
      <protection locked="0"/>
    </xf>
    <xf numFmtId="0" fontId="6" fillId="0" borderId="15" xfId="741" applyFont="1" applyFill="1" applyBorder="1" applyAlignment="1" applyProtection="1">
      <alignment horizontal="center" vertical="center"/>
      <protection locked="0"/>
    </xf>
    <xf numFmtId="49" fontId="5" fillId="0" borderId="15" xfId="583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735" applyFont="1" applyFill="1" applyBorder="1" applyAlignment="1" applyProtection="1">
      <alignment horizontal="center" vertical="center"/>
      <protection locked="0"/>
    </xf>
    <xf numFmtId="49" fontId="6" fillId="0" borderId="17" xfId="583" applyNumberFormat="1" applyFont="1" applyFill="1" applyBorder="1" applyAlignment="1">
      <alignment horizontal="center" vertical="center" wrapText="1"/>
      <protection/>
    </xf>
    <xf numFmtId="49" fontId="6" fillId="0" borderId="16" xfId="361" applyNumberFormat="1" applyFont="1" applyFill="1" applyBorder="1" applyAlignment="1" applyProtection="1">
      <alignment horizontal="left" vertical="center"/>
      <protection locked="0"/>
    </xf>
    <xf numFmtId="49" fontId="6" fillId="0" borderId="15" xfId="433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361" applyNumberFormat="1" applyFont="1" applyFill="1" applyBorder="1" applyAlignment="1" applyProtection="1">
      <alignment vertical="center" wrapText="1"/>
      <protection locked="0"/>
    </xf>
    <xf numFmtId="49" fontId="5" fillId="0" borderId="15" xfId="432" applyNumberFormat="1" applyFont="1" applyFill="1" applyBorder="1" applyAlignment="1" applyProtection="1">
      <alignment vertical="center" wrapText="1"/>
      <protection locked="0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366" applyNumberFormat="1" applyFont="1" applyFill="1" applyBorder="1" applyAlignment="1" applyProtection="1">
      <alignment horizontal="left" vertical="center"/>
      <protection locked="0"/>
    </xf>
    <xf numFmtId="0" fontId="6" fillId="0" borderId="15" xfId="688" applyFont="1" applyFill="1" applyBorder="1" applyAlignment="1" applyProtection="1">
      <alignment horizontal="center" vertical="center" wrapText="1"/>
      <protection locked="0"/>
    </xf>
    <xf numFmtId="0" fontId="19" fillId="0" borderId="18" xfId="729" applyFont="1" applyBorder="1" applyAlignment="1" applyProtection="1">
      <alignment horizontal="center" vertical="center" wrapText="1"/>
      <protection locked="0"/>
    </xf>
    <xf numFmtId="0" fontId="2" fillId="0" borderId="18" xfId="736" applyFont="1" applyFill="1" applyBorder="1" applyAlignment="1" applyProtection="1">
      <alignment horizontal="center" vertical="center"/>
      <protection locked="0"/>
    </xf>
    <xf numFmtId="49" fontId="5" fillId="0" borderId="21" xfId="722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723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361" applyNumberFormat="1" applyFont="1" applyFill="1" applyBorder="1" applyAlignment="1" applyProtection="1">
      <alignment vertical="center" wrapText="1"/>
      <protection locked="0"/>
    </xf>
    <xf numFmtId="49" fontId="24" fillId="0" borderId="18" xfId="361" applyNumberFormat="1" applyFont="1" applyFill="1" applyBorder="1" applyAlignment="1" applyProtection="1">
      <alignment horizontal="left" vertical="center" wrapText="1"/>
      <protection locked="0"/>
    </xf>
    <xf numFmtId="171" fontId="20" fillId="0" borderId="18" xfId="725" applyNumberFormat="1" applyFont="1" applyBorder="1" applyAlignment="1" applyProtection="1">
      <alignment horizontal="center" vertical="center" wrapText="1"/>
      <protection locked="0"/>
    </xf>
    <xf numFmtId="0" fontId="22" fillId="0" borderId="18" xfId="725" applyFont="1" applyBorder="1" applyAlignment="1" applyProtection="1">
      <alignment horizontal="center" vertical="center" wrapText="1"/>
      <protection locked="0"/>
    </xf>
    <xf numFmtId="1" fontId="20" fillId="0" borderId="18" xfId="725" applyNumberFormat="1" applyFont="1" applyBorder="1" applyAlignment="1" applyProtection="1">
      <alignment horizontal="center" vertical="center" wrapText="1"/>
      <protection locked="0"/>
    </xf>
    <xf numFmtId="0" fontId="19" fillId="0" borderId="0" xfId="729" applyFont="1" applyBorder="1" applyAlignment="1" applyProtection="1">
      <alignment horizontal="center" vertical="center" wrapText="1"/>
      <protection locked="0"/>
    </xf>
    <xf numFmtId="0" fontId="2" fillId="0" borderId="0" xfId="736" applyNumberFormat="1" applyFont="1" applyFill="1" applyBorder="1" applyAlignment="1" applyProtection="1">
      <alignment horizontal="center" vertical="center"/>
      <protection locked="0"/>
    </xf>
    <xf numFmtId="49" fontId="5" fillId="0" borderId="0" xfId="72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22" applyFont="1" applyFill="1" applyBorder="1" applyAlignment="1" applyProtection="1">
      <alignment horizontal="center" vertical="center" wrapText="1"/>
      <protection locked="0"/>
    </xf>
    <xf numFmtId="49" fontId="5" fillId="0" borderId="0" xfId="361" applyNumberFormat="1" applyFont="1" applyFill="1" applyBorder="1" applyAlignment="1" applyProtection="1">
      <alignment vertical="center" wrapText="1"/>
      <protection locked="0"/>
    </xf>
    <xf numFmtId="49" fontId="6" fillId="0" borderId="0" xfId="72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361" applyNumberFormat="1" applyFont="1" applyFill="1" applyBorder="1" applyAlignment="1" applyProtection="1">
      <alignment horizontal="left" vertical="center"/>
      <protection locked="0"/>
    </xf>
    <xf numFmtId="49" fontId="6" fillId="0" borderId="0" xfId="361" applyNumberFormat="1" applyFont="1" applyFill="1" applyBorder="1" applyAlignment="1" applyProtection="1">
      <alignment horizontal="left" vertical="center" wrapText="1"/>
      <protection locked="0"/>
    </xf>
    <xf numFmtId="49" fontId="24" fillId="0" borderId="0" xfId="361" applyNumberFormat="1" applyFont="1" applyFill="1" applyBorder="1" applyAlignment="1" applyProtection="1">
      <alignment horizontal="left" vertical="center" wrapText="1"/>
      <protection locked="0"/>
    </xf>
    <xf numFmtId="171" fontId="20" fillId="0" borderId="0" xfId="725" applyNumberFormat="1" applyFont="1" applyBorder="1" applyAlignment="1" applyProtection="1">
      <alignment horizontal="center" vertical="center" wrapText="1"/>
      <protection locked="0"/>
    </xf>
    <xf numFmtId="170" fontId="21" fillId="0" borderId="0" xfId="725" applyNumberFormat="1" applyFont="1" applyBorder="1" applyAlignment="1" applyProtection="1">
      <alignment horizontal="center" vertical="center" wrapText="1"/>
      <protection locked="0"/>
    </xf>
    <xf numFmtId="0" fontId="22" fillId="0" borderId="0" xfId="725" applyFont="1" applyBorder="1" applyAlignment="1" applyProtection="1">
      <alignment horizontal="center" vertical="center" wrapText="1"/>
      <protection locked="0"/>
    </xf>
    <xf numFmtId="1" fontId="20" fillId="0" borderId="0" xfId="725" applyNumberFormat="1" applyFont="1" applyBorder="1" applyAlignment="1" applyProtection="1">
      <alignment horizontal="center" vertical="center" wrapText="1"/>
      <protection locked="0"/>
    </xf>
    <xf numFmtId="0" fontId="23" fillId="0" borderId="0" xfId="725" applyFont="1" applyBorder="1" applyAlignment="1" applyProtection="1">
      <alignment horizontal="center" vertical="center" wrapText="1"/>
      <protection locked="0"/>
    </xf>
    <xf numFmtId="0" fontId="5" fillId="0" borderId="15" xfId="733" applyFont="1" applyFill="1" applyBorder="1" applyAlignment="1" applyProtection="1">
      <alignment vertical="center" wrapText="1"/>
      <protection locked="0"/>
    </xf>
    <xf numFmtId="0" fontId="61" fillId="0" borderId="0" xfId="724" applyFont="1" applyBorder="1" applyAlignment="1">
      <alignment horizontal="center" vertical="center" wrapText="1"/>
      <protection/>
    </xf>
    <xf numFmtId="0" fontId="6" fillId="0" borderId="17" xfId="722" applyFont="1" applyFill="1" applyBorder="1" applyAlignment="1" applyProtection="1">
      <alignment horizontal="center" vertical="center" wrapText="1"/>
      <protection locked="0"/>
    </xf>
    <xf numFmtId="49" fontId="5" fillId="0" borderId="20" xfId="361" applyNumberFormat="1" applyFont="1" applyFill="1" applyBorder="1" applyAlignment="1" applyProtection="1">
      <alignment vertical="center" wrapText="1"/>
      <protection locked="0"/>
    </xf>
    <xf numFmtId="0" fontId="1" fillId="0" borderId="15" xfId="733" applyFont="1" applyFill="1" applyBorder="1" applyAlignment="1" applyProtection="1">
      <alignment horizontal="center" vertical="center" wrapText="1"/>
      <protection locked="0"/>
    </xf>
    <xf numFmtId="49" fontId="5" fillId="0" borderId="19" xfId="722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361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688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568" applyNumberFormat="1" applyFont="1" applyFill="1" applyBorder="1" applyAlignment="1" applyProtection="1">
      <alignment horizontal="center" vertical="center"/>
      <protection locked="0"/>
    </xf>
    <xf numFmtId="49" fontId="6" fillId="0" borderId="15" xfId="430" applyNumberFormat="1" applyFont="1" applyFill="1" applyBorder="1" applyAlignment="1" applyProtection="1">
      <alignment horizontal="left" vertical="center"/>
      <protection locked="0"/>
    </xf>
    <xf numFmtId="0" fontId="5" fillId="0" borderId="15" xfId="735" applyFont="1" applyFill="1" applyBorder="1" applyAlignment="1" applyProtection="1">
      <alignment horizontal="left" vertical="center" wrapText="1"/>
      <protection locked="0"/>
    </xf>
    <xf numFmtId="49" fontId="5" fillId="0" borderId="18" xfId="361" applyNumberFormat="1" applyFont="1" applyFill="1" applyBorder="1" applyAlignment="1" applyProtection="1">
      <alignment vertical="center" wrapText="1"/>
      <protection locked="0"/>
    </xf>
    <xf numFmtId="49" fontId="6" fillId="0" borderId="18" xfId="361" applyNumberFormat="1" applyFont="1" applyFill="1" applyBorder="1" applyAlignment="1" applyProtection="1">
      <alignment horizontal="left" vertical="center" wrapText="1"/>
      <protection locked="0"/>
    </xf>
    <xf numFmtId="49" fontId="24" fillId="0" borderId="17" xfId="361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735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736" applyNumberFormat="1" applyFont="1" applyFill="1" applyBorder="1" applyAlignment="1" applyProtection="1">
      <alignment horizontal="center" vertical="center"/>
      <protection locked="0"/>
    </xf>
    <xf numFmtId="49" fontId="5" fillId="0" borderId="17" xfId="721" applyNumberFormat="1" applyFont="1" applyFill="1" applyBorder="1" applyAlignment="1" applyProtection="1">
      <alignment horizontal="left" vertical="center" wrapText="1"/>
      <protection locked="0"/>
    </xf>
    <xf numFmtId="49" fontId="5" fillId="0" borderId="17" xfId="366" applyNumberFormat="1" applyFont="1" applyFill="1" applyBorder="1" applyAlignment="1" applyProtection="1">
      <alignment vertical="center" wrapText="1"/>
      <protection locked="0"/>
    </xf>
    <xf numFmtId="49" fontId="24" fillId="0" borderId="17" xfId="721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721" applyFont="1" applyFill="1" applyBorder="1" applyAlignment="1" applyProtection="1">
      <alignment horizontal="center" vertical="center" wrapText="1"/>
      <protection locked="0"/>
    </xf>
    <xf numFmtId="49" fontId="6" fillId="0" borderId="17" xfId="361" applyNumberFormat="1" applyFont="1" applyFill="1" applyBorder="1" applyAlignment="1" applyProtection="1">
      <alignment horizontal="center" vertical="center"/>
      <protection locked="0"/>
    </xf>
    <xf numFmtId="0" fontId="2" fillId="0" borderId="15" xfId="736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736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721" applyNumberFormat="1" applyFont="1" applyFill="1" applyBorder="1" applyAlignment="1" applyProtection="1">
      <alignment horizontal="center" vertical="center"/>
      <protection locked="0"/>
    </xf>
    <xf numFmtId="49" fontId="6" fillId="0" borderId="15" xfId="583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583" applyFont="1" applyFill="1" applyBorder="1" applyAlignment="1" applyProtection="1">
      <alignment horizontal="left" vertical="center" wrapText="1"/>
      <protection locked="0"/>
    </xf>
    <xf numFmtId="0" fontId="27" fillId="0" borderId="0" xfId="720" applyFont="1" applyFill="1" applyBorder="1" applyAlignment="1" applyProtection="1">
      <alignment horizontal="center" vertical="top"/>
      <protection/>
    </xf>
    <xf numFmtId="0" fontId="27" fillId="0" borderId="0" xfId="720" applyFont="1" applyFill="1" applyBorder="1" applyAlignment="1" applyProtection="1">
      <alignment horizontal="center" vertical="top"/>
      <protection locked="0"/>
    </xf>
    <xf numFmtId="0" fontId="19" fillId="7" borderId="0" xfId="720" applyFont="1" applyFill="1" applyBorder="1" applyProtection="1">
      <alignment/>
      <protection locked="0"/>
    </xf>
    <xf numFmtId="0" fontId="19" fillId="7" borderId="0" xfId="720" applyFont="1" applyFill="1" applyProtection="1">
      <alignment/>
      <protection locked="0"/>
    </xf>
    <xf numFmtId="0" fontId="19" fillId="7" borderId="0" xfId="720" applyFont="1" applyFill="1" applyBorder="1" applyAlignment="1" applyProtection="1">
      <alignment vertical="top"/>
      <protection locked="0"/>
    </xf>
    <xf numFmtId="0" fontId="7" fillId="0" borderId="0" xfId="638">
      <alignment/>
      <protection/>
    </xf>
    <xf numFmtId="0" fontId="30" fillId="0" borderId="0" xfId="638" applyFont="1" applyAlignment="1">
      <alignment horizontal="center"/>
      <protection/>
    </xf>
    <xf numFmtId="0" fontId="33" fillId="0" borderId="0" xfId="638" applyFont="1">
      <alignment/>
      <protection/>
    </xf>
    <xf numFmtId="0" fontId="34" fillId="0" borderId="0" xfId="599" applyFont="1">
      <alignment/>
      <protection/>
    </xf>
    <xf numFmtId="0" fontId="31" fillId="0" borderId="15" xfId="561" applyFont="1" applyFill="1" applyBorder="1" applyAlignment="1">
      <alignment horizontal="center" vertical="center" wrapText="1"/>
      <protection/>
    </xf>
    <xf numFmtId="172" fontId="27" fillId="0" borderId="15" xfId="561" applyNumberFormat="1" applyFont="1" applyFill="1" applyBorder="1" applyAlignment="1">
      <alignment horizontal="center" vertical="center" wrapText="1"/>
      <protection/>
    </xf>
    <xf numFmtId="170" fontId="35" fillId="0" borderId="15" xfId="724" applyNumberFormat="1" applyFont="1" applyFill="1" applyBorder="1" applyAlignment="1">
      <alignment horizontal="center" vertical="center" wrapText="1"/>
      <protection/>
    </xf>
    <xf numFmtId="0" fontId="34" fillId="0" borderId="0" xfId="599" applyFont="1" applyFill="1">
      <alignment/>
      <protection/>
    </xf>
    <xf numFmtId="1" fontId="36" fillId="0" borderId="0" xfId="561" applyNumberFormat="1" applyFont="1" applyBorder="1" applyAlignment="1">
      <alignment horizontal="center" vertical="center" wrapText="1"/>
      <protection/>
    </xf>
    <xf numFmtId="0" fontId="31" fillId="0" borderId="0" xfId="561" applyFont="1" applyFill="1" applyBorder="1" applyAlignment="1">
      <alignment horizontal="center" vertical="center" wrapText="1"/>
      <protection/>
    </xf>
    <xf numFmtId="0" fontId="38" fillId="0" borderId="0" xfId="561" applyFont="1" applyFill="1" applyBorder="1" applyAlignment="1">
      <alignment horizontal="left" vertical="center" wrapText="1"/>
      <protection/>
    </xf>
    <xf numFmtId="0" fontId="39" fillId="0" borderId="0" xfId="561" applyFont="1" applyFill="1" applyBorder="1" applyAlignment="1">
      <alignment vertical="center" wrapText="1"/>
      <protection/>
    </xf>
    <xf numFmtId="0" fontId="38" fillId="0" borderId="0" xfId="561" applyFont="1" applyFill="1" applyBorder="1" applyAlignment="1">
      <alignment vertical="center" wrapText="1"/>
      <protection/>
    </xf>
    <xf numFmtId="0" fontId="31" fillId="0" borderId="0" xfId="561" applyFont="1" applyFill="1" applyBorder="1" applyAlignment="1">
      <alignment vertical="center"/>
      <protection/>
    </xf>
    <xf numFmtId="172" fontId="27" fillId="0" borderId="0" xfId="561" applyNumberFormat="1" applyFont="1" applyFill="1" applyBorder="1" applyAlignment="1">
      <alignment horizontal="center" vertical="center" wrapText="1"/>
      <protection/>
    </xf>
    <xf numFmtId="4" fontId="27" fillId="0" borderId="0" xfId="561" applyNumberFormat="1" applyFont="1" applyFill="1" applyBorder="1" applyAlignment="1">
      <alignment horizontal="center" vertical="center" wrapText="1"/>
      <protection/>
    </xf>
    <xf numFmtId="170" fontId="35" fillId="0" borderId="0" xfId="724" applyNumberFormat="1" applyFont="1" applyFill="1" applyBorder="1" applyAlignment="1">
      <alignment horizontal="center" vertical="center" wrapText="1"/>
      <protection/>
    </xf>
    <xf numFmtId="0" fontId="2" fillId="0" borderId="0" xfId="727" applyFont="1" applyAlignment="1" applyProtection="1">
      <alignment vertical="center"/>
      <protection locked="0"/>
    </xf>
    <xf numFmtId="0" fontId="31" fillId="0" borderId="0" xfId="561" applyFont="1">
      <alignment/>
      <protection/>
    </xf>
    <xf numFmtId="0" fontId="32" fillId="0" borderId="0" xfId="561" applyFont="1">
      <alignment/>
      <protection/>
    </xf>
    <xf numFmtId="0" fontId="1" fillId="0" borderId="0" xfId="727" applyFont="1" applyAlignment="1" applyProtection="1">
      <alignment vertical="center"/>
      <protection locked="0"/>
    </xf>
    <xf numFmtId="0" fontId="31" fillId="0" borderId="0" xfId="727" applyFont="1" applyAlignment="1" applyProtection="1">
      <alignment vertical="center"/>
      <protection locked="0"/>
    </xf>
    <xf numFmtId="0" fontId="35" fillId="0" borderId="0" xfId="724" applyFont="1" applyBorder="1" applyAlignment="1">
      <alignment horizontal="centerContinuous" vertical="center" wrapText="1"/>
      <protection/>
    </xf>
    <xf numFmtId="0" fontId="32" fillId="0" borderId="0" xfId="728" applyFont="1" applyFill="1" applyBorder="1" applyAlignment="1">
      <alignment horizontal="centerContinuous" vertical="center" wrapText="1"/>
      <protection/>
    </xf>
    <xf numFmtId="49" fontId="32" fillId="0" borderId="0" xfId="587" applyNumberFormat="1" applyFont="1" applyBorder="1" applyAlignment="1">
      <alignment horizontal="left" vertical="center" wrapText="1"/>
      <protection/>
    </xf>
    <xf numFmtId="49" fontId="32" fillId="0" borderId="0" xfId="587" applyNumberFormat="1" applyFont="1" applyBorder="1" applyAlignment="1">
      <alignment vertical="center"/>
      <protection/>
    </xf>
    <xf numFmtId="1" fontId="32" fillId="0" borderId="0" xfId="727" applyNumberFormat="1" applyFont="1" applyAlignment="1" applyProtection="1">
      <alignment vertical="center"/>
      <protection locked="0"/>
    </xf>
    <xf numFmtId="170" fontId="32" fillId="0" borderId="0" xfId="727" applyNumberFormat="1" applyFont="1" applyAlignment="1" applyProtection="1">
      <alignment vertical="center"/>
      <protection locked="0"/>
    </xf>
    <xf numFmtId="0" fontId="31" fillId="0" borderId="0" xfId="599">
      <alignment/>
      <protection/>
    </xf>
    <xf numFmtId="49" fontId="32" fillId="0" borderId="0" xfId="585" applyNumberFormat="1" applyFont="1" applyBorder="1" applyAlignment="1">
      <alignment horizontal="left" vertical="center" wrapText="1"/>
      <protection/>
    </xf>
    <xf numFmtId="49" fontId="32" fillId="0" borderId="0" xfId="585" applyNumberFormat="1" applyFont="1" applyBorder="1" applyAlignment="1">
      <alignment vertical="center"/>
      <protection/>
    </xf>
    <xf numFmtId="0" fontId="56" fillId="0" borderId="0" xfId="733" applyFont="1" applyAlignment="1" applyProtection="1">
      <alignment vertical="center"/>
      <protection locked="0"/>
    </xf>
    <xf numFmtId="0" fontId="37" fillId="0" borderId="0" xfId="599" applyFont="1" applyBorder="1" applyAlignment="1">
      <alignment horizontal="left"/>
      <protection/>
    </xf>
    <xf numFmtId="0" fontId="57" fillId="0" borderId="0" xfId="638" applyFont="1">
      <alignment/>
      <protection/>
    </xf>
    <xf numFmtId="0" fontId="37" fillId="0" borderId="0" xfId="734" applyFont="1" applyFill="1" applyBorder="1" applyAlignment="1" applyProtection="1">
      <alignment horizontal="right" vertical="center"/>
      <protection locked="0"/>
    </xf>
    <xf numFmtId="0" fontId="58" fillId="0" borderId="0" xfId="561" applyFont="1" applyAlignment="1">
      <alignment horizontal="right"/>
      <protection/>
    </xf>
    <xf numFmtId="0" fontId="59" fillId="0" borderId="0" xfId="638" applyFont="1">
      <alignment/>
      <protection/>
    </xf>
    <xf numFmtId="0" fontId="35" fillId="0" borderId="15" xfId="599" applyFont="1" applyFill="1" applyBorder="1" applyAlignment="1">
      <alignment horizontal="center" vertical="center" textRotation="90"/>
      <protection/>
    </xf>
    <xf numFmtId="0" fontId="35" fillId="0" borderId="18" xfId="738" applyFont="1" applyFill="1" applyBorder="1" applyAlignment="1">
      <alignment horizontal="center" vertical="center" wrapText="1"/>
      <protection/>
    </xf>
    <xf numFmtId="0" fontId="35" fillId="0" borderId="17" xfId="738" applyFont="1" applyFill="1" applyBorder="1" applyAlignment="1">
      <alignment horizontal="center" vertical="center" wrapText="1"/>
      <protection/>
    </xf>
    <xf numFmtId="0" fontId="32" fillId="0" borderId="15" xfId="738" applyFont="1" applyFill="1" applyBorder="1" applyAlignment="1">
      <alignment horizontal="center" vertical="center" wrapText="1"/>
      <protection/>
    </xf>
    <xf numFmtId="1" fontId="60" fillId="0" borderId="17" xfId="561" applyNumberFormat="1" applyFont="1" applyBorder="1" applyAlignment="1">
      <alignment horizontal="center" vertical="center" wrapText="1"/>
      <protection/>
    </xf>
    <xf numFmtId="0" fontId="35" fillId="0" borderId="15" xfId="738" applyFont="1" applyFill="1" applyBorder="1" applyAlignment="1">
      <alignment horizontal="center" vertical="center" wrapText="1"/>
      <protection/>
    </xf>
    <xf numFmtId="0" fontId="5" fillId="0" borderId="17" xfId="739" applyFont="1" applyFill="1" applyBorder="1" applyAlignment="1" applyProtection="1">
      <alignment horizontal="left" vertical="center" wrapText="1"/>
      <protection locked="0"/>
    </xf>
    <xf numFmtId="49" fontId="5" fillId="0" borderId="16" xfId="366" applyNumberFormat="1" applyFont="1" applyFill="1" applyBorder="1" applyAlignment="1" applyProtection="1">
      <alignment vertical="center" wrapText="1"/>
      <protection locked="0"/>
    </xf>
    <xf numFmtId="49" fontId="5" fillId="0" borderId="15" xfId="433" applyNumberFormat="1" applyFont="1" applyFill="1" applyBorder="1" applyAlignment="1" applyProtection="1">
      <alignment vertical="center" wrapText="1"/>
      <protection locked="0"/>
    </xf>
    <xf numFmtId="49" fontId="6" fillId="0" borderId="15" xfId="583" applyNumberFormat="1" applyFont="1" applyFill="1" applyBorder="1" applyAlignment="1">
      <alignment horizontal="center" vertical="center" wrapText="1"/>
      <protection/>
    </xf>
    <xf numFmtId="49" fontId="6" fillId="0" borderId="16" xfId="366" applyNumberFormat="1" applyFont="1" applyFill="1" applyBorder="1" applyAlignment="1" applyProtection="1">
      <alignment horizontal="left" vertical="center"/>
      <protection locked="0"/>
    </xf>
    <xf numFmtId="49" fontId="6" fillId="0" borderId="0" xfId="722" applyNumberFormat="1" applyFont="1" applyFill="1" applyBorder="1" applyAlignment="1" applyProtection="1">
      <alignment horizontal="center" vertical="center"/>
      <protection locked="0"/>
    </xf>
    <xf numFmtId="0" fontId="6" fillId="0" borderId="22" xfId="722" applyFont="1" applyFill="1" applyBorder="1" applyAlignment="1" applyProtection="1">
      <alignment horizontal="center" vertical="center" wrapText="1"/>
      <protection locked="0"/>
    </xf>
    <xf numFmtId="49" fontId="6" fillId="0" borderId="21" xfId="721" applyNumberFormat="1" applyFont="1" applyFill="1" applyBorder="1" applyAlignment="1" applyProtection="1">
      <alignment horizontal="center" vertical="center"/>
      <protection locked="0"/>
    </xf>
    <xf numFmtId="49" fontId="6" fillId="0" borderId="22" xfId="366" applyNumberFormat="1" applyFont="1" applyFill="1" applyBorder="1" applyAlignment="1" applyProtection="1">
      <alignment horizontal="left" vertical="center"/>
      <protection locked="0"/>
    </xf>
    <xf numFmtId="49" fontId="6" fillId="0" borderId="17" xfId="366" applyNumberFormat="1" applyFont="1" applyFill="1" applyBorder="1" applyAlignment="1" applyProtection="1">
      <alignment horizontal="left" vertical="center" wrapText="1"/>
      <protection locked="0"/>
    </xf>
    <xf numFmtId="49" fontId="24" fillId="0" borderId="22" xfId="722" applyNumberFormat="1" applyFont="1" applyFill="1" applyBorder="1" applyAlignment="1" applyProtection="1">
      <alignment horizontal="left" vertical="center" wrapText="1"/>
      <protection locked="0"/>
    </xf>
    <xf numFmtId="49" fontId="5" fillId="0" borderId="18" xfId="72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31" applyFont="1" applyFill="1" applyBorder="1" applyAlignment="1" applyProtection="1">
      <alignment horizontal="center" vertical="center" wrapText="1"/>
      <protection locked="0"/>
    </xf>
    <xf numFmtId="49" fontId="6" fillId="0" borderId="18" xfId="72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360" applyNumberFormat="1" applyFont="1" applyFill="1" applyBorder="1" applyAlignment="1" applyProtection="1">
      <alignment vertical="center" wrapText="1"/>
      <protection locked="0"/>
    </xf>
    <xf numFmtId="0" fontId="5" fillId="0" borderId="16" xfId="721" applyFont="1" applyFill="1" applyBorder="1" applyAlignment="1" applyProtection="1">
      <alignment horizontal="left" vertical="center" wrapText="1"/>
      <protection locked="0"/>
    </xf>
    <xf numFmtId="49" fontId="6" fillId="0" borderId="18" xfId="366" applyNumberFormat="1" applyFont="1" applyFill="1" applyBorder="1" applyAlignment="1" applyProtection="1">
      <alignment horizontal="left" vertical="center" wrapText="1"/>
      <protection locked="0"/>
    </xf>
    <xf numFmtId="0" fontId="19" fillId="0" borderId="15" xfId="729" applyFont="1" applyFill="1" applyBorder="1" applyAlignment="1" applyProtection="1">
      <alignment horizontal="center" vertical="center" wrapText="1"/>
      <protection locked="0"/>
    </xf>
    <xf numFmtId="171" fontId="20" fillId="0" borderId="15" xfId="725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725" applyFont="1" applyFill="1" applyBorder="1" applyAlignment="1" applyProtection="1">
      <alignment horizontal="center" vertical="center" wrapText="1"/>
      <protection locked="0"/>
    </xf>
    <xf numFmtId="1" fontId="20" fillId="0" borderId="15" xfId="725" applyNumberFormat="1" applyFont="1" applyFill="1" applyBorder="1" applyAlignment="1" applyProtection="1">
      <alignment horizontal="center" vertical="center" wrapText="1"/>
      <protection locked="0"/>
    </xf>
    <xf numFmtId="170" fontId="25" fillId="0" borderId="15" xfId="72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25" applyFont="1" applyFill="1" applyAlignment="1" applyProtection="1">
      <alignment vertical="center"/>
      <protection locked="0"/>
    </xf>
    <xf numFmtId="49" fontId="24" fillId="0" borderId="17" xfId="36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360" applyNumberFormat="1" applyFont="1" applyFill="1" applyBorder="1" applyAlignment="1" applyProtection="1">
      <alignment vertical="center" wrapText="1"/>
      <protection locked="0"/>
    </xf>
    <xf numFmtId="49" fontId="6" fillId="0" borderId="0" xfId="721" applyNumberFormat="1" applyFont="1" applyFill="1" applyBorder="1" applyAlignment="1" applyProtection="1">
      <alignment horizontal="center" vertical="center"/>
      <protection locked="0"/>
    </xf>
    <xf numFmtId="0" fontId="6" fillId="0" borderId="23" xfId="722" applyFont="1" applyFill="1" applyBorder="1" applyAlignment="1" applyProtection="1">
      <alignment horizontal="center" vertical="center" wrapText="1"/>
      <protection locked="0"/>
    </xf>
    <xf numFmtId="0" fontId="6" fillId="0" borderId="23" xfId="721" applyFont="1" applyFill="1" applyBorder="1" applyAlignment="1" applyProtection="1">
      <alignment horizontal="center" vertical="center" wrapText="1"/>
      <protection locked="0"/>
    </xf>
    <xf numFmtId="49" fontId="6" fillId="0" borderId="24" xfId="361" applyNumberFormat="1" applyFont="1" applyFill="1" applyBorder="1" applyAlignment="1" applyProtection="1">
      <alignment horizontal="left" vertical="center" wrapText="1"/>
      <protection locked="0"/>
    </xf>
    <xf numFmtId="0" fontId="62" fillId="0" borderId="0" xfId="725" applyFont="1" applyAlignment="1" applyProtection="1">
      <alignment vertical="center"/>
      <protection locked="0"/>
    </xf>
    <xf numFmtId="0" fontId="6" fillId="0" borderId="25" xfId="722" applyFont="1" applyFill="1" applyBorder="1" applyAlignment="1" applyProtection="1">
      <alignment horizontal="center" vertical="center" wrapText="1"/>
      <protection locked="0"/>
    </xf>
    <xf numFmtId="0" fontId="6" fillId="0" borderId="23" xfId="740" applyFont="1" applyFill="1" applyBorder="1" applyAlignment="1" applyProtection="1">
      <alignment horizontal="center" vertical="center"/>
      <protection locked="0"/>
    </xf>
    <xf numFmtId="49" fontId="6" fillId="0" borderId="26" xfId="361" applyNumberFormat="1" applyFont="1" applyFill="1" applyBorder="1" applyAlignment="1" applyProtection="1">
      <alignment horizontal="left" vertical="center"/>
      <protection locked="0"/>
    </xf>
    <xf numFmtId="0" fontId="6" fillId="0" borderId="0" xfId="740" applyFont="1" applyFill="1" applyBorder="1" applyAlignment="1" applyProtection="1">
      <alignment horizontal="center" vertical="center"/>
      <protection locked="0"/>
    </xf>
    <xf numFmtId="49" fontId="5" fillId="0" borderId="0" xfId="366" applyNumberFormat="1" applyFont="1" applyFill="1" applyBorder="1" applyAlignment="1" applyProtection="1">
      <alignment vertical="center" wrapText="1"/>
      <protection locked="0"/>
    </xf>
    <xf numFmtId="49" fontId="6" fillId="0" borderId="0" xfId="366" applyNumberFormat="1" applyFont="1" applyFill="1" applyBorder="1" applyAlignment="1" applyProtection="1">
      <alignment horizontal="left" vertical="center"/>
      <protection locked="0"/>
    </xf>
    <xf numFmtId="49" fontId="24" fillId="0" borderId="0" xfId="721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731" applyFont="1" applyFill="1" applyBorder="1" applyAlignment="1" applyProtection="1">
      <alignment horizontal="center" vertical="center" wrapText="1"/>
      <protection locked="0"/>
    </xf>
    <xf numFmtId="0" fontId="5" fillId="0" borderId="18" xfId="735" applyFont="1" applyFill="1" applyBorder="1" applyAlignment="1" applyProtection="1">
      <alignment vertical="center" wrapText="1"/>
      <protection locked="0"/>
    </xf>
    <xf numFmtId="49" fontId="6" fillId="0" borderId="24" xfId="361" applyNumberFormat="1" applyFont="1" applyFill="1" applyBorder="1" applyAlignment="1" applyProtection="1">
      <alignment horizontal="left" vertical="center"/>
      <protection locked="0"/>
    </xf>
    <xf numFmtId="0" fontId="6" fillId="0" borderId="17" xfId="733" applyFont="1" applyFill="1" applyBorder="1" applyAlignment="1" applyProtection="1">
      <alignment horizontal="left" vertical="center" wrapText="1"/>
      <protection locked="0"/>
    </xf>
    <xf numFmtId="171" fontId="6" fillId="0" borderId="15" xfId="725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740" applyFont="1" applyFill="1" applyBorder="1" applyAlignment="1" applyProtection="1">
      <alignment horizontal="center" vertical="center"/>
      <protection locked="0"/>
    </xf>
    <xf numFmtId="49" fontId="6" fillId="0" borderId="15" xfId="289" applyNumberFormat="1" applyFont="1" applyFill="1" applyBorder="1" applyAlignment="1" applyProtection="1">
      <alignment vertical="center" wrapText="1"/>
      <protection locked="0"/>
    </xf>
    <xf numFmtId="49" fontId="6" fillId="0" borderId="15" xfId="289" applyNumberFormat="1" applyFont="1" applyFill="1" applyBorder="1" applyAlignment="1" applyProtection="1">
      <alignment vertical="center"/>
      <protection locked="0"/>
    </xf>
    <xf numFmtId="0" fontId="2" fillId="0" borderId="0" xfId="736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72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21" applyFont="1" applyFill="1" applyBorder="1" applyAlignment="1" applyProtection="1">
      <alignment horizontal="left" vertical="center" wrapText="1"/>
      <protection locked="0"/>
    </xf>
    <xf numFmtId="49" fontId="6" fillId="0" borderId="0" xfId="361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0" fontId="63" fillId="0" borderId="0" xfId="725" applyNumberFormat="1" applyFont="1" applyFill="1" applyBorder="1" applyAlignment="1" applyProtection="1">
      <alignment vertical="center"/>
      <protection locked="0"/>
    </xf>
    <xf numFmtId="0" fontId="31" fillId="0" borderId="0" xfId="543" applyFont="1">
      <alignment/>
      <protection/>
    </xf>
    <xf numFmtId="0" fontId="31" fillId="0" borderId="0" xfId="725" applyNumberFormat="1" applyFont="1" applyFill="1" applyBorder="1" applyAlignment="1" applyProtection="1">
      <alignment vertical="center"/>
      <protection locked="0"/>
    </xf>
    <xf numFmtId="49" fontId="31" fillId="0" borderId="0" xfId="725" applyNumberFormat="1" applyFont="1" applyFill="1" applyBorder="1" applyAlignment="1" applyProtection="1">
      <alignment vertical="center"/>
      <protection locked="0"/>
    </xf>
    <xf numFmtId="0" fontId="31" fillId="0" borderId="0" xfId="725" applyNumberFormat="1" applyFont="1" applyFill="1" applyBorder="1" applyAlignment="1" applyProtection="1">
      <alignment horizontal="center" vertical="center"/>
      <protection locked="0"/>
    </xf>
    <xf numFmtId="49" fontId="2" fillId="0" borderId="0" xfId="544" applyNumberFormat="1" applyFont="1" applyFill="1" applyBorder="1" applyAlignment="1">
      <alignment horizontal="center" vertical="center" wrapText="1"/>
      <protection/>
    </xf>
    <xf numFmtId="49" fontId="6" fillId="46" borderId="0" xfId="733" applyNumberFormat="1" applyFont="1" applyFill="1" applyBorder="1" applyAlignment="1" applyProtection="1">
      <alignment horizontal="center" vertical="center"/>
      <protection locked="0"/>
    </xf>
    <xf numFmtId="0" fontId="14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733" applyNumberFormat="1" applyFont="1" applyFill="1" applyBorder="1" applyAlignment="1" applyProtection="1">
      <alignment horizontal="center" vertical="center"/>
      <protection locked="0"/>
    </xf>
    <xf numFmtId="0" fontId="5" fillId="0" borderId="19" xfId="730" applyNumberFormat="1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741" applyFont="1" applyFill="1" applyBorder="1" applyAlignment="1" applyProtection="1">
      <alignment horizontal="center" vertical="center"/>
      <protection locked="0"/>
    </xf>
    <xf numFmtId="0" fontId="6" fillId="0" borderId="16" xfId="735" applyFont="1" applyFill="1" applyBorder="1" applyAlignment="1" applyProtection="1">
      <alignment horizontal="center" vertical="center"/>
      <protection locked="0"/>
    </xf>
    <xf numFmtId="0" fontId="5" fillId="0" borderId="18" xfId="735" applyFont="1" applyFill="1" applyBorder="1" applyAlignment="1" applyProtection="1">
      <alignment horizontal="left" vertical="center" wrapText="1"/>
      <protection locked="0"/>
    </xf>
    <xf numFmtId="0" fontId="5" fillId="0" borderId="16" xfId="739" applyFont="1" applyFill="1" applyBorder="1" applyAlignment="1" applyProtection="1">
      <alignment horizontal="left" vertical="center" wrapText="1"/>
      <protection locked="0"/>
    </xf>
    <xf numFmtId="49" fontId="6" fillId="0" borderId="17" xfId="568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568" applyFont="1" applyFill="1" applyBorder="1" applyAlignment="1" applyProtection="1">
      <alignment horizontal="left" vertical="center" wrapText="1"/>
      <protection locked="0"/>
    </xf>
    <xf numFmtId="49" fontId="24" fillId="0" borderId="18" xfId="722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733" applyFont="1" applyFill="1" applyBorder="1" applyAlignment="1" applyProtection="1">
      <alignment horizontal="left" vertical="center" wrapText="1"/>
      <protection locked="0"/>
    </xf>
    <xf numFmtId="0" fontId="23" fillId="0" borderId="27" xfId="725" applyFont="1" applyBorder="1" applyAlignment="1" applyProtection="1">
      <alignment horizontal="center" vertical="center" wrapText="1"/>
      <protection locked="0"/>
    </xf>
    <xf numFmtId="0" fontId="23" fillId="0" borderId="24" xfId="725" applyFont="1" applyBorder="1" applyAlignment="1" applyProtection="1">
      <alignment horizontal="center" vertical="center" wrapText="1"/>
      <protection locked="0"/>
    </xf>
    <xf numFmtId="0" fontId="9" fillId="0" borderId="0" xfId="733" applyFont="1" applyAlignment="1" applyProtection="1">
      <alignment horizontal="center" vertical="center" wrapText="1"/>
      <protection locked="0"/>
    </xf>
    <xf numFmtId="0" fontId="2" fillId="0" borderId="0" xfId="732" applyFont="1" applyAlignment="1" applyProtection="1">
      <alignment horizontal="center" vertical="center" wrapText="1"/>
      <protection locked="0"/>
    </xf>
    <xf numFmtId="0" fontId="9" fillId="0" borderId="0" xfId="732" applyFont="1" applyAlignment="1" applyProtection="1">
      <alignment horizontal="center" vertical="center"/>
      <protection locked="0"/>
    </xf>
    <xf numFmtId="0" fontId="3" fillId="0" borderId="0" xfId="733" applyFont="1" applyAlignment="1" applyProtection="1">
      <alignment horizontal="center" vertical="center"/>
      <protection locked="0"/>
    </xf>
    <xf numFmtId="0" fontId="9" fillId="0" borderId="0" xfId="725" applyFont="1" applyAlignment="1" applyProtection="1">
      <alignment horizontal="center"/>
      <protection locked="0"/>
    </xf>
    <xf numFmtId="0" fontId="15" fillId="0" borderId="0" xfId="558" applyFont="1" applyFill="1" applyAlignment="1">
      <alignment horizontal="center" vertical="center" wrapText="1"/>
      <protection/>
    </xf>
    <xf numFmtId="0" fontId="2" fillId="0" borderId="0" xfId="736" applyFont="1" applyAlignment="1" applyProtection="1">
      <alignment horizontal="center" vertical="center" wrapText="1"/>
      <protection locked="0"/>
    </xf>
    <xf numFmtId="0" fontId="3" fillId="0" borderId="0" xfId="736" applyFont="1" applyAlignment="1" applyProtection="1">
      <alignment horizontal="center" vertical="center" wrapText="1"/>
      <protection locked="0"/>
    </xf>
    <xf numFmtId="0" fontId="16" fillId="0" borderId="0" xfId="736" applyFont="1" applyAlignment="1" applyProtection="1">
      <alignment horizontal="center" vertical="center" wrapText="1"/>
      <protection locked="0"/>
    </xf>
    <xf numFmtId="0" fontId="4" fillId="46" borderId="0" xfId="736" applyFont="1" applyFill="1" applyBorder="1" applyAlignment="1" applyProtection="1">
      <alignment horizontal="center" vertical="center" wrapText="1"/>
      <protection locked="0"/>
    </xf>
    <xf numFmtId="0" fontId="9" fillId="46" borderId="15" xfId="729" applyFont="1" applyFill="1" applyBorder="1" applyAlignment="1" applyProtection="1">
      <alignment horizontal="center" vertical="center"/>
      <protection locked="0"/>
    </xf>
    <xf numFmtId="0" fontId="4" fillId="46" borderId="15" xfId="736" applyFont="1" applyFill="1" applyBorder="1" applyAlignment="1" applyProtection="1">
      <alignment horizontal="center" vertical="center" textRotation="90" wrapText="1"/>
      <protection locked="0"/>
    </xf>
    <xf numFmtId="0" fontId="5" fillId="46" borderId="15" xfId="736" applyFont="1" applyFill="1" applyBorder="1" applyAlignment="1" applyProtection="1">
      <alignment horizontal="center" vertical="center" textRotation="90" wrapText="1"/>
      <protection locked="0"/>
    </xf>
    <xf numFmtId="0" fontId="5" fillId="46" borderId="18" xfId="736" applyFont="1" applyFill="1" applyBorder="1" applyAlignment="1" applyProtection="1">
      <alignment horizontal="center" vertical="center" textRotation="90" wrapText="1"/>
      <protection locked="0"/>
    </xf>
    <xf numFmtId="0" fontId="5" fillId="46" borderId="17" xfId="736" applyFont="1" applyFill="1" applyBorder="1" applyAlignment="1" applyProtection="1">
      <alignment horizontal="center" vertical="center" textRotation="90" wrapText="1"/>
      <protection locked="0"/>
    </xf>
    <xf numFmtId="0" fontId="4" fillId="46" borderId="15" xfId="736" applyFont="1" applyFill="1" applyBorder="1" applyAlignment="1" applyProtection="1">
      <alignment horizontal="center" vertical="center" wrapText="1"/>
      <protection locked="0"/>
    </xf>
    <xf numFmtId="170" fontId="4" fillId="46" borderId="15" xfId="736" applyNumberFormat="1" applyFont="1" applyFill="1" applyBorder="1" applyAlignment="1" applyProtection="1">
      <alignment horizontal="center" vertical="center" wrapText="1"/>
      <protection locked="0"/>
    </xf>
    <xf numFmtId="0" fontId="5" fillId="46" borderId="28" xfId="736" applyFont="1" applyFill="1" applyBorder="1" applyAlignment="1" applyProtection="1">
      <alignment horizontal="center" vertical="center" textRotation="90" wrapText="1"/>
      <protection locked="0"/>
    </xf>
    <xf numFmtId="0" fontId="5" fillId="46" borderId="29" xfId="736" applyFont="1" applyFill="1" applyBorder="1" applyAlignment="1" applyProtection="1">
      <alignment horizontal="center" vertical="center" textRotation="90" wrapText="1"/>
      <protection locked="0"/>
    </xf>
    <xf numFmtId="0" fontId="23" fillId="0" borderId="23" xfId="725" applyFont="1" applyBorder="1" applyAlignment="1" applyProtection="1">
      <alignment horizontal="center" vertical="center" wrapText="1"/>
      <protection locked="0"/>
    </xf>
    <xf numFmtId="0" fontId="30" fillId="0" borderId="0" xfId="638" applyFont="1" applyAlignment="1">
      <alignment horizontal="center"/>
      <protection/>
    </xf>
    <xf numFmtId="0" fontId="35" fillId="0" borderId="15" xfId="599" applyFont="1" applyFill="1" applyBorder="1" applyAlignment="1">
      <alignment horizontal="center" vertical="center" textRotation="90"/>
      <protection/>
    </xf>
    <xf numFmtId="0" fontId="35" fillId="0" borderId="15" xfId="738" applyFont="1" applyFill="1" applyBorder="1" applyAlignment="1">
      <alignment horizontal="center" vertical="center" wrapText="1"/>
      <protection/>
    </xf>
    <xf numFmtId="0" fontId="35" fillId="0" borderId="18" xfId="599" applyFont="1" applyFill="1" applyBorder="1" applyAlignment="1">
      <alignment horizontal="center" vertical="center" textRotation="90" wrapText="1"/>
      <protection/>
    </xf>
    <xf numFmtId="0" fontId="35" fillId="0" borderId="17" xfId="599" applyFont="1" applyFill="1" applyBorder="1" applyAlignment="1">
      <alignment horizontal="center" vertical="center" textRotation="90" wrapText="1"/>
      <protection/>
    </xf>
    <xf numFmtId="0" fontId="35" fillId="0" borderId="18" xfId="599" applyFont="1" applyFill="1" applyBorder="1" applyAlignment="1">
      <alignment horizontal="center" vertical="center" wrapText="1"/>
      <protection/>
    </xf>
    <xf numFmtId="0" fontId="35" fillId="0" borderId="17" xfId="599" applyFont="1" applyFill="1" applyBorder="1" applyAlignment="1">
      <alignment horizontal="center" vertical="center" wrapText="1"/>
      <protection/>
    </xf>
    <xf numFmtId="0" fontId="29" fillId="0" borderId="0" xfId="638" applyFont="1" applyBorder="1" applyAlignment="1">
      <alignment horizontal="center" vertical="center" wrapText="1"/>
      <protection/>
    </xf>
    <xf numFmtId="0" fontId="28" fillId="0" borderId="0" xfId="724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</cellXfs>
  <cellStyles count="760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3" xfId="324"/>
    <cellStyle name="Денежный 12 12 3 2" xfId="325"/>
    <cellStyle name="Денежный 12 12 4" xfId="326"/>
    <cellStyle name="Денежный 12 12 5" xfId="327"/>
    <cellStyle name="Денежный 12 12_Мастер" xfId="328"/>
    <cellStyle name="Денежный 12 13" xfId="329"/>
    <cellStyle name="Денежный 12 14" xfId="330"/>
    <cellStyle name="Денежный 12 2" xfId="331"/>
    <cellStyle name="Денежный 12 2 2" xfId="332"/>
    <cellStyle name="Денежный 12 2 3" xfId="333"/>
    <cellStyle name="Денежный 12 3" xfId="334"/>
    <cellStyle name="Денежный 12 3 2" xfId="335"/>
    <cellStyle name="Денежный 12 4" xfId="336"/>
    <cellStyle name="Денежный 12 5" xfId="337"/>
    <cellStyle name="Денежный 12 6" xfId="338"/>
    <cellStyle name="Денежный 12 7" xfId="339"/>
    <cellStyle name="Денежный 12 8" xfId="340"/>
    <cellStyle name="Денежный 12 9" xfId="341"/>
    <cellStyle name="Денежный 13 10" xfId="342"/>
    <cellStyle name="Денежный 13 2" xfId="343"/>
    <cellStyle name="Денежный 13 3" xfId="344"/>
    <cellStyle name="Денежный 13 4" xfId="345"/>
    <cellStyle name="Денежный 13 5" xfId="346"/>
    <cellStyle name="Денежный 13 6" xfId="347"/>
    <cellStyle name="Денежный 13 7" xfId="348"/>
    <cellStyle name="Денежный 13 8" xfId="349"/>
    <cellStyle name="Денежный 13 9" xfId="350"/>
    <cellStyle name="Денежный 14 2" xfId="351"/>
    <cellStyle name="Денежный 14 3" xfId="352"/>
    <cellStyle name="Денежный 14 4" xfId="353"/>
    <cellStyle name="Денежный 14 5" xfId="354"/>
    <cellStyle name="Денежный 14 6" xfId="355"/>
    <cellStyle name="Денежный 14 7" xfId="356"/>
    <cellStyle name="Денежный 14 8" xfId="357"/>
    <cellStyle name="Денежный 14 9" xfId="358"/>
    <cellStyle name="Денежный 2" xfId="359"/>
    <cellStyle name="Денежный 2 10" xfId="360"/>
    <cellStyle name="Денежный 2 10 2" xfId="361"/>
    <cellStyle name="Денежный 2 10 2 10" xfId="362"/>
    <cellStyle name="Денежный 2 10 2 12" xfId="363"/>
    <cellStyle name="Денежный 2 10 2 13" xfId="364"/>
    <cellStyle name="Денежный 2 10 2 2" xfId="365"/>
    <cellStyle name="Денежный 2 11" xfId="366"/>
    <cellStyle name="Денежный 2 11 2" xfId="367"/>
    <cellStyle name="Денежный 2 11 2 2" xfId="368"/>
    <cellStyle name="Денежный 2 11 2 3" xfId="369"/>
    <cellStyle name="Денежный 2 11 3" xfId="370"/>
    <cellStyle name="Денежный 2 12" xfId="371"/>
    <cellStyle name="Денежный 2 13" xfId="372"/>
    <cellStyle name="Денежный 2 13 2" xfId="373"/>
    <cellStyle name="Денежный 2 13 3" xfId="374"/>
    <cellStyle name="Денежный 2 14" xfId="375"/>
    <cellStyle name="Денежный 2 15" xfId="376"/>
    <cellStyle name="Денежный 2 16" xfId="377"/>
    <cellStyle name="Денежный 2 17" xfId="378"/>
    <cellStyle name="Денежный 2 18" xfId="379"/>
    <cellStyle name="Денежный 2 19" xfId="380"/>
    <cellStyle name="Денежный 2 2" xfId="381"/>
    <cellStyle name="Денежный 2 2 2" xfId="382"/>
    <cellStyle name="Денежный 2 2 2 2" xfId="383"/>
    <cellStyle name="Денежный 2 2 2 3" xfId="384"/>
    <cellStyle name="Денежный 2 2 3" xfId="385"/>
    <cellStyle name="Денежный 2 2 4" xfId="386"/>
    <cellStyle name="Денежный 2 20" xfId="387"/>
    <cellStyle name="Денежный 2 21" xfId="388"/>
    <cellStyle name="Денежный 2 22" xfId="389"/>
    <cellStyle name="Денежный 2 23" xfId="390"/>
    <cellStyle name="Денежный 2 24" xfId="391"/>
    <cellStyle name="Денежный 2 24 2" xfId="392"/>
    <cellStyle name="Денежный 2 25" xfId="393"/>
    <cellStyle name="Денежный 2 26" xfId="394"/>
    <cellStyle name="Денежный 2 27" xfId="395"/>
    <cellStyle name="Денежный 2 28" xfId="396"/>
    <cellStyle name="Денежный 2 3" xfId="397"/>
    <cellStyle name="Денежный 2 3 2" xfId="398"/>
    <cellStyle name="Денежный 2 3 2 2" xfId="399"/>
    <cellStyle name="Денежный 2 3 2 3" xfId="400"/>
    <cellStyle name="Денежный 2 3 3" xfId="401"/>
    <cellStyle name="Денежный 2 3 4" xfId="402"/>
    <cellStyle name="Денежный 2 3 5" xfId="403"/>
    <cellStyle name="Денежный 2 3 6" xfId="404"/>
    <cellStyle name="Денежный 2 3 7" xfId="405"/>
    <cellStyle name="Денежный 2 3 8" xfId="406"/>
    <cellStyle name="Денежный 2 3 9" xfId="407"/>
    <cellStyle name="Денежный 2 3 9 2" xfId="408"/>
    <cellStyle name="Денежный 2 3 9 2 2" xfId="409"/>
    <cellStyle name="Денежный 2 3 9 2 3" xfId="410"/>
    <cellStyle name="Денежный 2 3 9 3" xfId="411"/>
    <cellStyle name="Денежный 2 3 9 4" xfId="412"/>
    <cellStyle name="Денежный 2 4" xfId="413"/>
    <cellStyle name="Денежный 2 4 2" xfId="414"/>
    <cellStyle name="Денежный 2 4 3" xfId="415"/>
    <cellStyle name="Денежный 2 4 4" xfId="416"/>
    <cellStyle name="Денежный 2 4 5" xfId="417"/>
    <cellStyle name="Денежный 2 4 6" xfId="418"/>
    <cellStyle name="Денежный 2 4 7" xfId="419"/>
    <cellStyle name="Денежный 2 4 8" xfId="420"/>
    <cellStyle name="Денежный 2 4 9" xfId="421"/>
    <cellStyle name="Денежный 2 45" xfId="422"/>
    <cellStyle name="Денежный 2 5" xfId="423"/>
    <cellStyle name="Денежный 2 5 2" xfId="424"/>
    <cellStyle name="Денежный 2 5 3" xfId="425"/>
    <cellStyle name="Денежный 2 6" xfId="426"/>
    <cellStyle name="Денежный 2 7" xfId="427"/>
    <cellStyle name="Денежный 2 8" xfId="428"/>
    <cellStyle name="Денежный 2 9" xfId="429"/>
    <cellStyle name="Денежный 24" xfId="430"/>
    <cellStyle name="Денежный 24 12" xfId="431"/>
    <cellStyle name="Денежный 24 2" xfId="432"/>
    <cellStyle name="Денежный 24 3" xfId="433"/>
    <cellStyle name="Денежный 24 3 2" xfId="434"/>
    <cellStyle name="Денежный 24 3 3" xfId="435"/>
    <cellStyle name="Денежный 24 3 4" xfId="436"/>
    <cellStyle name="Денежный 24 4" xfId="437"/>
    <cellStyle name="Денежный 24 5" xfId="438"/>
    <cellStyle name="Денежный 26" xfId="439"/>
    <cellStyle name="Денежный 3" xfId="440"/>
    <cellStyle name="Денежный 3 2" xfId="441"/>
    <cellStyle name="Денежный 3 2 2" xfId="442"/>
    <cellStyle name="Денежный 3 2 2 2" xfId="443"/>
    <cellStyle name="Денежный 3 2 3" xfId="444"/>
    <cellStyle name="Денежный 3 3" xfId="445"/>
    <cellStyle name="Денежный 3 3 2" xfId="446"/>
    <cellStyle name="Денежный 3 3 3" xfId="447"/>
    <cellStyle name="Денежный 3 4" xfId="448"/>
    <cellStyle name="Денежный 3 4 2" xfId="449"/>
    <cellStyle name="Денежный 3 4 3" xfId="450"/>
    <cellStyle name="Денежный 3 5" xfId="451"/>
    <cellStyle name="Денежный 3 5 2" xfId="452"/>
    <cellStyle name="Денежный 3 6" xfId="453"/>
    <cellStyle name="Денежный 3 6 2" xfId="454"/>
    <cellStyle name="Денежный 3 7" xfId="455"/>
    <cellStyle name="Денежный 3 8" xfId="456"/>
    <cellStyle name="Денежный 4 10" xfId="457"/>
    <cellStyle name="Денежный 4 11" xfId="458"/>
    <cellStyle name="Денежный 4 12" xfId="459"/>
    <cellStyle name="Денежный 4 13" xfId="460"/>
    <cellStyle name="Денежный 4 14" xfId="461"/>
    <cellStyle name="Денежный 4 14 2" xfId="462"/>
    <cellStyle name="Денежный 4 14 3" xfId="463"/>
    <cellStyle name="Денежный 4 2" xfId="464"/>
    <cellStyle name="Денежный 4 2 2" xfId="465"/>
    <cellStyle name="Денежный 4 2 3" xfId="466"/>
    <cellStyle name="Денежный 4 3" xfId="467"/>
    <cellStyle name="Денежный 4 3 2" xfId="468"/>
    <cellStyle name="Денежный 4 3 3" xfId="469"/>
    <cellStyle name="Денежный 4 4" xfId="470"/>
    <cellStyle name="Денежный 4 4 2" xfId="471"/>
    <cellStyle name="Денежный 4 5" xfId="472"/>
    <cellStyle name="Денежный 4 5 2" xfId="473"/>
    <cellStyle name="Денежный 4 6" xfId="474"/>
    <cellStyle name="Денежный 4 7" xfId="475"/>
    <cellStyle name="Денежный 4 8" xfId="476"/>
    <cellStyle name="Денежный 4 9" xfId="477"/>
    <cellStyle name="Денежный 5 2" xfId="478"/>
    <cellStyle name="Денежный 5 2 2" xfId="479"/>
    <cellStyle name="Денежный 5 2 3" xfId="480"/>
    <cellStyle name="Денежный 5 3" xfId="481"/>
    <cellStyle name="Денежный 5 3 2" xfId="482"/>
    <cellStyle name="Денежный 5 4" xfId="483"/>
    <cellStyle name="Денежный 5 5" xfId="484"/>
    <cellStyle name="Денежный 6" xfId="485"/>
    <cellStyle name="Денежный 6 2" xfId="486"/>
    <cellStyle name="Денежный 6 2 2" xfId="487"/>
    <cellStyle name="Денежный 6 2 3" xfId="488"/>
    <cellStyle name="Денежный 6 3" xfId="489"/>
    <cellStyle name="Денежный 6 4" xfId="490"/>
    <cellStyle name="Денежный 6 5" xfId="491"/>
    <cellStyle name="Денежный 6 6" xfId="492"/>
    <cellStyle name="Денежный 6 7" xfId="493"/>
    <cellStyle name="Денежный 6 7 2" xfId="494"/>
    <cellStyle name="Денежный 6 7 3" xfId="495"/>
    <cellStyle name="Денежный 6 8" xfId="496"/>
    <cellStyle name="Денежный 7 2" xfId="497"/>
    <cellStyle name="Денежный 7 2 2" xfId="498"/>
    <cellStyle name="Денежный 7 2 3" xfId="499"/>
    <cellStyle name="Денежный 7 3" xfId="500"/>
    <cellStyle name="Денежный 7 4" xfId="501"/>
    <cellStyle name="Денежный 7 5" xfId="502"/>
    <cellStyle name="Денежный 7 6" xfId="503"/>
    <cellStyle name="Денежный 8 2" xfId="504"/>
    <cellStyle name="Денежный 8 2 2" xfId="505"/>
    <cellStyle name="Денежный 8 2 3" xfId="506"/>
    <cellStyle name="Денежный 8 3" xfId="507"/>
    <cellStyle name="Денежный 8 3 2" xfId="508"/>
    <cellStyle name="Денежный 8 4" xfId="509"/>
    <cellStyle name="Денежный 8 5" xfId="510"/>
    <cellStyle name="Денежный 8 6" xfId="511"/>
    <cellStyle name="Денежный 9 2" xfId="512"/>
    <cellStyle name="Денежный 9 2 2" xfId="513"/>
    <cellStyle name="Денежный 9 2 3" xfId="514"/>
    <cellStyle name="Денежный 9 3" xfId="515"/>
    <cellStyle name="Заголовок 1" xfId="516"/>
    <cellStyle name="Заголовок 1 2" xfId="517"/>
    <cellStyle name="Заголовок 1 3" xfId="518"/>
    <cellStyle name="Заголовок 2" xfId="519"/>
    <cellStyle name="Заголовок 2 2" xfId="520"/>
    <cellStyle name="Заголовок 2 3" xfId="521"/>
    <cellStyle name="Заголовок 3" xfId="522"/>
    <cellStyle name="Заголовок 3 2" xfId="523"/>
    <cellStyle name="Заголовок 3 3" xfId="524"/>
    <cellStyle name="Заголовок 4" xfId="525"/>
    <cellStyle name="Заголовок 4 2" xfId="526"/>
    <cellStyle name="Заголовок 4 3" xfId="527"/>
    <cellStyle name="Итог" xfId="528"/>
    <cellStyle name="Итог 2" xfId="529"/>
    <cellStyle name="Итог 3" xfId="530"/>
    <cellStyle name="Контрольная ячейка" xfId="531"/>
    <cellStyle name="Контрольная ячейка 2" xfId="532"/>
    <cellStyle name="Контрольная ячейка 3" xfId="533"/>
    <cellStyle name="Контрольная ячейка 4" xfId="534"/>
    <cellStyle name="Название" xfId="535"/>
    <cellStyle name="Название 2" xfId="536"/>
    <cellStyle name="Название 3" xfId="537"/>
    <cellStyle name="Нейтральный" xfId="538"/>
    <cellStyle name="Нейтральный 2" xfId="539"/>
    <cellStyle name="Нейтральный 3" xfId="540"/>
    <cellStyle name="Нейтральный 4" xfId="541"/>
    <cellStyle name="Обычный 10" xfId="542"/>
    <cellStyle name="Обычный 11" xfId="543"/>
    <cellStyle name="Обычный 11 10" xfId="544"/>
    <cellStyle name="Обычный 11 11" xfId="545"/>
    <cellStyle name="Обычный 11 12" xfId="546"/>
    <cellStyle name="Обычный 11 12 2" xfId="547"/>
    <cellStyle name="Обычный 11 2" xfId="548"/>
    <cellStyle name="Обычный 11 3" xfId="549"/>
    <cellStyle name="Обычный 11 4" xfId="550"/>
    <cellStyle name="Обычный 11 5" xfId="551"/>
    <cellStyle name="Обычный 11 6" xfId="552"/>
    <cellStyle name="Обычный 11 7" xfId="553"/>
    <cellStyle name="Обычный 11 8" xfId="554"/>
    <cellStyle name="Обычный 11 9" xfId="555"/>
    <cellStyle name="Обычный 17 2" xfId="556"/>
    <cellStyle name="Обычный 17 3" xfId="557"/>
    <cellStyle name="Обычный 18" xfId="558"/>
    <cellStyle name="Обычный 18 2" xfId="559"/>
    <cellStyle name="Обычный 18 3" xfId="560"/>
    <cellStyle name="Обычный 2" xfId="561"/>
    <cellStyle name="Обычный 2 10" xfId="562"/>
    <cellStyle name="Обычный 2 11" xfId="563"/>
    <cellStyle name="Обычный 2 12" xfId="564"/>
    <cellStyle name="Обычный 2 13" xfId="565"/>
    <cellStyle name="Обычный 2 14" xfId="566"/>
    <cellStyle name="Обычный 2 14 10" xfId="567"/>
    <cellStyle name="Обычный 2 14 2" xfId="568"/>
    <cellStyle name="Обычный 2 14 3" xfId="569"/>
    <cellStyle name="Обычный 2 14 4" xfId="570"/>
    <cellStyle name="Обычный 2 14 5" xfId="571"/>
    <cellStyle name="Обычный 2 14 6" xfId="572"/>
    <cellStyle name="Обычный 2 14 7" xfId="573"/>
    <cellStyle name="Обычный 2 14 8" xfId="574"/>
    <cellStyle name="Обычный 2 14 9" xfId="575"/>
    <cellStyle name="Обычный 2 15" xfId="576"/>
    <cellStyle name="Обычный 2 16" xfId="577"/>
    <cellStyle name="Обычный 2 17" xfId="578"/>
    <cellStyle name="Обычный 2 18" xfId="579"/>
    <cellStyle name="Обычный 2 19" xfId="580"/>
    <cellStyle name="Обычный 2 2" xfId="581"/>
    <cellStyle name="Обычный 2 2 2" xfId="582"/>
    <cellStyle name="Обычный 2 2 2 2" xfId="583"/>
    <cellStyle name="Обычный 2 2 2 3" xfId="584"/>
    <cellStyle name="Обычный 2 2 2 3 2" xfId="585"/>
    <cellStyle name="Обычный 2 2 2 4" xfId="586"/>
    <cellStyle name="Обычный 2 2 3" xfId="587"/>
    <cellStyle name="Обычный 2 2 3 2" xfId="588"/>
    <cellStyle name="Обычный 2 2 3 2 2" xfId="589"/>
    <cellStyle name="Обычный 2 2 3 2 3" xfId="590"/>
    <cellStyle name="Обычный 2 2 3 3" xfId="591"/>
    <cellStyle name="Обычный 2 2 3 4" xfId="592"/>
    <cellStyle name="Обычный 2 2 4" xfId="593"/>
    <cellStyle name="Обычный 2 2_База1 (version 1)" xfId="594"/>
    <cellStyle name="Обычный 2 20" xfId="595"/>
    <cellStyle name="Обычный 2 21" xfId="596"/>
    <cellStyle name="Обычный 2 22" xfId="597"/>
    <cellStyle name="Обычный 2 23" xfId="598"/>
    <cellStyle name="Обычный 2 24" xfId="599"/>
    <cellStyle name="Обычный 2 3" xfId="600"/>
    <cellStyle name="Обычный 2 3 2" xfId="601"/>
    <cellStyle name="Обычный 2 3 2 2" xfId="602"/>
    <cellStyle name="Обычный 2 3 2 3" xfId="603"/>
    <cellStyle name="Обычный 2 3 3" xfId="604"/>
    <cellStyle name="Обычный 2 3 4" xfId="605"/>
    <cellStyle name="Обычный 2 3 5" xfId="606"/>
    <cellStyle name="Обычный 2 3 6" xfId="607"/>
    <cellStyle name="Обычный 2 3 7" xfId="608"/>
    <cellStyle name="Обычный 2 3 8" xfId="609"/>
    <cellStyle name="Обычный 2 3 9" xfId="610"/>
    <cellStyle name="Обычный 2 4" xfId="611"/>
    <cellStyle name="Обычный 2 4 10" xfId="612"/>
    <cellStyle name="Обычный 2 4 2" xfId="613"/>
    <cellStyle name="Обычный 2 4 2 2" xfId="614"/>
    <cellStyle name="Обычный 2 4 2 3" xfId="615"/>
    <cellStyle name="Обычный 2 4 3" xfId="616"/>
    <cellStyle name="Обычный 2 4 4" xfId="617"/>
    <cellStyle name="Обычный 2 4 5" xfId="618"/>
    <cellStyle name="Обычный 2 4 6" xfId="619"/>
    <cellStyle name="Обычный 2 4 7" xfId="620"/>
    <cellStyle name="Обычный 2 4 8" xfId="621"/>
    <cellStyle name="Обычный 2 4 9" xfId="622"/>
    <cellStyle name="Обычный 2 47" xfId="623"/>
    <cellStyle name="Обычный 2 5" xfId="624"/>
    <cellStyle name="Обычный 2 5 2" xfId="625"/>
    <cellStyle name="Обычный 2 5 2 2" xfId="626"/>
    <cellStyle name="Обычный 2 5 3" xfId="627"/>
    <cellStyle name="Обычный 2 5 3 2" xfId="628"/>
    <cellStyle name="Обычный 2 5 3 3" xfId="629"/>
    <cellStyle name="Обычный 2 51" xfId="630"/>
    <cellStyle name="Обычный 2 6" xfId="631"/>
    <cellStyle name="Обычный 2 6 2" xfId="632"/>
    <cellStyle name="Обычный 2 6 2 2" xfId="633"/>
    <cellStyle name="Обычный 2 6 2 3" xfId="634"/>
    <cellStyle name="Обычный 2 7" xfId="635"/>
    <cellStyle name="Обычный 2 8" xfId="636"/>
    <cellStyle name="Обычный 2 9" xfId="637"/>
    <cellStyle name="Обычный 2_Выездка ноябрь 2010 г." xfId="638"/>
    <cellStyle name="Обычный 3" xfId="639"/>
    <cellStyle name="Обычный 3 2" xfId="640"/>
    <cellStyle name="Обычный 3 2 2" xfId="641"/>
    <cellStyle name="Обычный 3 2 3" xfId="642"/>
    <cellStyle name="Обычный 3 3" xfId="643"/>
    <cellStyle name="Обычный 3 3 2" xfId="644"/>
    <cellStyle name="Обычный 3 3 3" xfId="645"/>
    <cellStyle name="Обычный 3 4" xfId="646"/>
    <cellStyle name="Обычный 3 5" xfId="647"/>
    <cellStyle name="Обычный 3 5 2" xfId="648"/>
    <cellStyle name="Обычный 3 6" xfId="649"/>
    <cellStyle name="Обычный 3 7" xfId="650"/>
    <cellStyle name="Обычный 3 8" xfId="651"/>
    <cellStyle name="Обычный 3 9" xfId="652"/>
    <cellStyle name="Обычный 4" xfId="653"/>
    <cellStyle name="Обычный 4 10" xfId="654"/>
    <cellStyle name="Обычный 4 11" xfId="655"/>
    <cellStyle name="Обычный 4 12" xfId="656"/>
    <cellStyle name="Обычный 4 13" xfId="657"/>
    <cellStyle name="Обычный 4 14" xfId="658"/>
    <cellStyle name="Обычный 4 2" xfId="659"/>
    <cellStyle name="Обычный 4 2 2" xfId="660"/>
    <cellStyle name="Обычный 4 2 3" xfId="661"/>
    <cellStyle name="Обычный 4 3" xfId="662"/>
    <cellStyle name="Обычный 4 4" xfId="663"/>
    <cellStyle name="Обычный 4 5" xfId="664"/>
    <cellStyle name="Обычный 4 6" xfId="665"/>
    <cellStyle name="Обычный 4 7" xfId="666"/>
    <cellStyle name="Обычный 4 8" xfId="667"/>
    <cellStyle name="Обычный 4 9" xfId="668"/>
    <cellStyle name="Обычный 5" xfId="669"/>
    <cellStyle name="Обычный 5 10" xfId="670"/>
    <cellStyle name="Обычный 5 11" xfId="671"/>
    <cellStyle name="Обычный 5 12" xfId="672"/>
    <cellStyle name="Обычный 5 13" xfId="673"/>
    <cellStyle name="Обычный 5 14" xfId="674"/>
    <cellStyle name="Обычный 5 2" xfId="675"/>
    <cellStyle name="Обычный 5 2 2" xfId="676"/>
    <cellStyle name="Обычный 5 2 3" xfId="677"/>
    <cellStyle name="Обычный 5 3" xfId="678"/>
    <cellStyle name="Обычный 5 3 2" xfId="679"/>
    <cellStyle name="Обычный 5 3 3" xfId="680"/>
    <cellStyle name="Обычный 5 4" xfId="681"/>
    <cellStyle name="Обычный 5 4 2" xfId="682"/>
    <cellStyle name="Обычный 5 5" xfId="683"/>
    <cellStyle name="Обычный 5 6" xfId="684"/>
    <cellStyle name="Обычный 5 7" xfId="685"/>
    <cellStyle name="Обычный 5 8" xfId="686"/>
    <cellStyle name="Обычный 5 9" xfId="687"/>
    <cellStyle name="Обычный 5_25_05_13" xfId="688"/>
    <cellStyle name="Обычный 6" xfId="689"/>
    <cellStyle name="Обычный 6 10" xfId="690"/>
    <cellStyle name="Обычный 6 11" xfId="691"/>
    <cellStyle name="Обычный 6 12" xfId="692"/>
    <cellStyle name="Обычный 6 13" xfId="693"/>
    <cellStyle name="Обычный 6 2" xfId="694"/>
    <cellStyle name="Обычный 6 2 2" xfId="695"/>
    <cellStyle name="Обычный 6 3" xfId="696"/>
    <cellStyle name="Обычный 6 4" xfId="697"/>
    <cellStyle name="Обычный 6 5" xfId="698"/>
    <cellStyle name="Обычный 6 6" xfId="699"/>
    <cellStyle name="Обычный 6 7" xfId="700"/>
    <cellStyle name="Обычный 6 8" xfId="701"/>
    <cellStyle name="Обычный 6 9" xfId="702"/>
    <cellStyle name="Обычный 7" xfId="703"/>
    <cellStyle name="Обычный 7 10" xfId="704"/>
    <cellStyle name="Обычный 7 11" xfId="705"/>
    <cellStyle name="Обычный 7 12" xfId="706"/>
    <cellStyle name="Обычный 7 2" xfId="707"/>
    <cellStyle name="Обычный 7 3" xfId="708"/>
    <cellStyle name="Обычный 7 4" xfId="709"/>
    <cellStyle name="Обычный 7 5" xfId="710"/>
    <cellStyle name="Обычный 7 6" xfId="711"/>
    <cellStyle name="Обычный 7 7" xfId="712"/>
    <cellStyle name="Обычный 7 8" xfId="713"/>
    <cellStyle name="Обычный 7 9" xfId="714"/>
    <cellStyle name="Обычный 8" xfId="715"/>
    <cellStyle name="Обычный 8 2" xfId="716"/>
    <cellStyle name="Обычный 8 3" xfId="717"/>
    <cellStyle name="Обычный 8 4" xfId="718"/>
    <cellStyle name="Обычный 9" xfId="719"/>
    <cellStyle name="Обычный_210(1)" xfId="720"/>
    <cellStyle name="Обычный_База" xfId="721"/>
    <cellStyle name="Обычный_База 2" xfId="722"/>
    <cellStyle name="Обычный_База_База1 2_База1 (version 1)" xfId="723"/>
    <cellStyle name="Обычный_Выездка ноябрь 2010 г." xfId="724"/>
    <cellStyle name="Обычный_Выездка технические1" xfId="725"/>
    <cellStyle name="Обычный_Выездка технические1 2" xfId="726"/>
    <cellStyle name="Обычный_Выездка технические1 2 2" xfId="727"/>
    <cellStyle name="Обычный_Детские выездка.xls5_старт фаворит" xfId="728"/>
    <cellStyle name="Обычный_Измайлово-2003" xfId="729"/>
    <cellStyle name="Обычный_конкур1 11" xfId="730"/>
    <cellStyle name="Обычный_конкур1 2" xfId="731"/>
    <cellStyle name="Обычный_Лист Microsoft Excel 10" xfId="732"/>
    <cellStyle name="Обычный_Лист Microsoft Excel 11" xfId="733"/>
    <cellStyle name="Обычный_Лист Microsoft Excel 11 2" xfId="734"/>
    <cellStyle name="Обычный_Лист Microsoft Excel 2" xfId="735"/>
    <cellStyle name="Обычный_Лист Microsoft Excel 6" xfId="736"/>
    <cellStyle name="Обычный_Лист Microsoft Excel_База" xfId="737"/>
    <cellStyle name="Обычный_Лист1" xfId="738"/>
    <cellStyle name="Обычный_Орел 11" xfId="739"/>
    <cellStyle name="Обычный_Россия (В) юниоры 2_Стартовые 04-06.04.13" xfId="740"/>
    <cellStyle name="Обычный_Россия (В) юниоры 2_Стартовые 04-06.04.13 2" xfId="741"/>
    <cellStyle name="Плохой" xfId="742"/>
    <cellStyle name="Плохой 2" xfId="743"/>
    <cellStyle name="Плохой 3" xfId="744"/>
    <cellStyle name="Плохой 4" xfId="745"/>
    <cellStyle name="Пояснение" xfId="746"/>
    <cellStyle name="Пояснение 2" xfId="747"/>
    <cellStyle name="Пояснение 3" xfId="748"/>
    <cellStyle name="Примечание" xfId="749"/>
    <cellStyle name="Примечание 2" xfId="750"/>
    <cellStyle name="Примечание 3" xfId="751"/>
    <cellStyle name="Примечание 4" xfId="752"/>
    <cellStyle name="Примечание 5" xfId="753"/>
    <cellStyle name="Percent" xfId="754"/>
    <cellStyle name="Процентный 2" xfId="755"/>
    <cellStyle name="Связанная ячейка" xfId="756"/>
    <cellStyle name="Связанная ячейка 2" xfId="757"/>
    <cellStyle name="Связанная ячейка 3" xfId="758"/>
    <cellStyle name="Текст предупреждения" xfId="759"/>
    <cellStyle name="Текст предупреждения 2" xfId="760"/>
    <cellStyle name="Текст предупреждения 3" xfId="761"/>
    <cellStyle name="Comma" xfId="762"/>
    <cellStyle name="Comma [0]" xfId="763"/>
    <cellStyle name="Финансовый 2" xfId="764"/>
    <cellStyle name="Финансовый 2 2" xfId="765"/>
    <cellStyle name="Финансовый 2 2 2" xfId="766"/>
    <cellStyle name="Финансовый 2 2 3" xfId="767"/>
    <cellStyle name="Финансовый 2 3" xfId="768"/>
    <cellStyle name="Финансовый 3" xfId="769"/>
    <cellStyle name="Хороший" xfId="770"/>
    <cellStyle name="Хороший 2" xfId="771"/>
    <cellStyle name="Хороший 3" xfId="772"/>
    <cellStyle name="Хороший 4" xfId="7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1</xdr:row>
      <xdr:rowOff>57150</xdr:rowOff>
    </xdr:from>
    <xdr:to>
      <xdr:col>25</xdr:col>
      <xdr:colOff>0</xdr:colOff>
      <xdr:row>2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57150"/>
          <a:ext cx="2847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57150"/>
          <a:ext cx="2495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</xdr:row>
      <xdr:rowOff>57150</xdr:rowOff>
    </xdr:from>
    <xdr:to>
      <xdr:col>25</xdr:col>
      <xdr:colOff>0</xdr:colOff>
      <xdr:row>2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5715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495300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</xdr:row>
      <xdr:rowOff>57150</xdr:rowOff>
    </xdr:from>
    <xdr:to>
      <xdr:col>25</xdr:col>
      <xdr:colOff>571500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7150"/>
          <a:ext cx="2162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57150</xdr:rowOff>
    </xdr:from>
    <xdr:to>
      <xdr:col>25</xdr:col>
      <xdr:colOff>571500</xdr:colOff>
      <xdr:row>1</xdr:row>
      <xdr:rowOff>685800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715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="60" zoomScalePageLayoutView="0" workbookViewId="0" topLeftCell="A58">
      <selection activeCell="G61" sqref="G61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6.8515625" style="0" customWidth="1"/>
    <col min="5" max="5" width="7.57421875" style="0" customWidth="1"/>
    <col min="6" max="6" width="5.28125" style="0" customWidth="1"/>
    <col min="7" max="7" width="33.421875" style="0" customWidth="1"/>
    <col min="8" max="8" width="8.7109375" style="0" customWidth="1"/>
    <col min="9" max="9" width="17.7109375" style="0" customWidth="1"/>
    <col min="10" max="10" width="13.8515625" style="0" customWidth="1"/>
    <col min="11" max="11" width="18.57421875" style="0" customWidth="1"/>
    <col min="12" max="12" width="13.7109375" style="0" customWidth="1"/>
  </cols>
  <sheetData>
    <row r="1" spans="1:12" ht="66" customHeight="1">
      <c r="A1" s="330" t="s">
        <v>21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5">
      <c r="A2" s="331" t="s">
        <v>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15">
      <c r="A3" s="332" t="s">
        <v>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 ht="15">
      <c r="A5" s="7" t="s">
        <v>2</v>
      </c>
      <c r="B5" s="8"/>
      <c r="C5" s="8"/>
      <c r="D5" s="9"/>
      <c r="E5" s="9"/>
      <c r="F5" s="9"/>
      <c r="G5" s="10"/>
      <c r="H5" s="10"/>
      <c r="I5" s="11"/>
      <c r="J5" s="11"/>
      <c r="K5" s="12"/>
      <c r="L5" s="13" t="s">
        <v>3</v>
      </c>
    </row>
    <row r="6" spans="1:12" ht="56.25">
      <c r="A6" s="14" t="s">
        <v>4</v>
      </c>
      <c r="B6" s="14" t="s">
        <v>5</v>
      </c>
      <c r="C6" s="14" t="s">
        <v>6</v>
      </c>
      <c r="D6" s="15" t="s">
        <v>7</v>
      </c>
      <c r="E6" s="15" t="s">
        <v>8</v>
      </c>
      <c r="F6" s="14" t="s">
        <v>9</v>
      </c>
      <c r="G6" s="15" t="s">
        <v>10</v>
      </c>
      <c r="H6" s="15" t="s">
        <v>8</v>
      </c>
      <c r="I6" s="15" t="s">
        <v>11</v>
      </c>
      <c r="J6" s="15" t="s">
        <v>12</v>
      </c>
      <c r="K6" s="15" t="s">
        <v>13</v>
      </c>
      <c r="L6" s="15" t="s">
        <v>14</v>
      </c>
    </row>
    <row r="7" spans="1:12" ht="31.5" customHeight="1">
      <c r="A7" s="41" t="s">
        <v>649</v>
      </c>
      <c r="B7" s="16"/>
      <c r="C7" s="17"/>
      <c r="D7" s="101" t="s">
        <v>289</v>
      </c>
      <c r="E7" s="3" t="s">
        <v>278</v>
      </c>
      <c r="F7" s="20" t="s">
        <v>39</v>
      </c>
      <c r="G7" s="93" t="s">
        <v>279</v>
      </c>
      <c r="H7" s="102" t="s">
        <v>280</v>
      </c>
      <c r="I7" s="95" t="s">
        <v>129</v>
      </c>
      <c r="J7" s="96" t="s">
        <v>155</v>
      </c>
      <c r="K7" s="95" t="s">
        <v>131</v>
      </c>
      <c r="L7" s="40" t="s">
        <v>810</v>
      </c>
    </row>
    <row r="8" spans="1:12" ht="31.5" customHeight="1">
      <c r="A8" s="41" t="s">
        <v>650</v>
      </c>
      <c r="B8" s="16"/>
      <c r="C8" s="17"/>
      <c r="D8" s="92" t="s">
        <v>150</v>
      </c>
      <c r="E8" s="3" t="s">
        <v>151</v>
      </c>
      <c r="F8" s="289">
        <v>2</v>
      </c>
      <c r="G8" s="93" t="s">
        <v>152</v>
      </c>
      <c r="H8" s="94" t="s">
        <v>153</v>
      </c>
      <c r="I8" s="96" t="s">
        <v>154</v>
      </c>
      <c r="J8" s="286" t="s">
        <v>155</v>
      </c>
      <c r="K8" s="95" t="s">
        <v>131</v>
      </c>
      <c r="L8" s="40" t="s">
        <v>810</v>
      </c>
    </row>
    <row r="9" spans="1:12" ht="31.5" customHeight="1">
      <c r="A9" s="41" t="s">
        <v>651</v>
      </c>
      <c r="B9" s="16"/>
      <c r="C9" s="17"/>
      <c r="D9" s="92" t="s">
        <v>150</v>
      </c>
      <c r="E9" s="3" t="s">
        <v>151</v>
      </c>
      <c r="F9" s="289">
        <v>2</v>
      </c>
      <c r="G9" s="93" t="s">
        <v>186</v>
      </c>
      <c r="H9" s="94" t="s">
        <v>187</v>
      </c>
      <c r="I9" s="96" t="s">
        <v>154</v>
      </c>
      <c r="J9" s="286" t="s">
        <v>155</v>
      </c>
      <c r="K9" s="95" t="s">
        <v>131</v>
      </c>
      <c r="L9" s="40" t="s">
        <v>810</v>
      </c>
    </row>
    <row r="10" spans="1:12" ht="31.5" customHeight="1">
      <c r="A10" s="41" t="s">
        <v>652</v>
      </c>
      <c r="B10" s="16"/>
      <c r="C10" s="17"/>
      <c r="D10" s="92" t="s">
        <v>467</v>
      </c>
      <c r="E10" s="3" t="s">
        <v>468</v>
      </c>
      <c r="F10" s="295" t="s">
        <v>55</v>
      </c>
      <c r="G10" s="93" t="s">
        <v>469</v>
      </c>
      <c r="H10" s="119" t="s">
        <v>470</v>
      </c>
      <c r="I10" s="104" t="s">
        <v>471</v>
      </c>
      <c r="J10" s="297" t="s">
        <v>472</v>
      </c>
      <c r="K10" s="95" t="s">
        <v>417</v>
      </c>
      <c r="L10" s="40" t="s">
        <v>810</v>
      </c>
    </row>
    <row r="11" spans="1:12" ht="31.5" customHeight="1">
      <c r="A11" s="41" t="s">
        <v>653</v>
      </c>
      <c r="B11" s="16"/>
      <c r="C11" s="17"/>
      <c r="D11" s="92" t="s">
        <v>267</v>
      </c>
      <c r="E11" s="3" t="s">
        <v>268</v>
      </c>
      <c r="F11" s="6" t="s">
        <v>55</v>
      </c>
      <c r="G11" s="93" t="s">
        <v>269</v>
      </c>
      <c r="H11" s="119" t="s">
        <v>270</v>
      </c>
      <c r="I11" s="104" t="s">
        <v>271</v>
      </c>
      <c r="J11" s="104" t="s">
        <v>272</v>
      </c>
      <c r="K11" s="95" t="s">
        <v>273</v>
      </c>
      <c r="L11" s="40" t="s">
        <v>810</v>
      </c>
    </row>
    <row r="12" spans="1:12" ht="31.5" customHeight="1">
      <c r="A12" s="41" t="s">
        <v>654</v>
      </c>
      <c r="B12" s="16"/>
      <c r="C12" s="17"/>
      <c r="D12" s="92" t="s">
        <v>73</v>
      </c>
      <c r="E12" s="3"/>
      <c r="F12" s="6" t="s">
        <v>55</v>
      </c>
      <c r="G12" s="93" t="s">
        <v>625</v>
      </c>
      <c r="H12" s="103" t="s">
        <v>626</v>
      </c>
      <c r="I12" s="95" t="s">
        <v>627</v>
      </c>
      <c r="J12" s="104" t="s">
        <v>74</v>
      </c>
      <c r="K12" s="95" t="s">
        <v>75</v>
      </c>
      <c r="L12" s="40" t="s">
        <v>810</v>
      </c>
    </row>
    <row r="13" spans="1:12" ht="31.5" customHeight="1">
      <c r="A13" s="41" t="s">
        <v>655</v>
      </c>
      <c r="B13" s="16"/>
      <c r="C13" s="17"/>
      <c r="D13" s="92" t="s">
        <v>365</v>
      </c>
      <c r="E13" s="3" t="s">
        <v>366</v>
      </c>
      <c r="F13" s="5" t="s">
        <v>39</v>
      </c>
      <c r="G13" s="157" t="s">
        <v>367</v>
      </c>
      <c r="H13" s="129" t="s">
        <v>368</v>
      </c>
      <c r="I13" s="95" t="s">
        <v>129</v>
      </c>
      <c r="J13" s="96" t="s">
        <v>155</v>
      </c>
      <c r="K13" s="95" t="s">
        <v>131</v>
      </c>
      <c r="L13" s="40" t="s">
        <v>810</v>
      </c>
    </row>
    <row r="14" spans="1:12" ht="31.5" customHeight="1">
      <c r="A14" s="41" t="s">
        <v>656</v>
      </c>
      <c r="B14" s="16"/>
      <c r="C14" s="17"/>
      <c r="D14" s="101" t="s">
        <v>497</v>
      </c>
      <c r="E14" s="3" t="s">
        <v>366</v>
      </c>
      <c r="F14" s="5" t="s">
        <v>39</v>
      </c>
      <c r="G14" s="93" t="s">
        <v>498</v>
      </c>
      <c r="H14" s="121" t="s">
        <v>499</v>
      </c>
      <c r="I14" s="95" t="s">
        <v>129</v>
      </c>
      <c r="J14" s="96" t="s">
        <v>155</v>
      </c>
      <c r="K14" s="95" t="s">
        <v>131</v>
      </c>
      <c r="L14" s="40" t="s">
        <v>810</v>
      </c>
    </row>
    <row r="15" spans="1:12" ht="31.5" customHeight="1">
      <c r="A15" s="41" t="s">
        <v>657</v>
      </c>
      <c r="B15" s="16"/>
      <c r="C15" s="17"/>
      <c r="D15" s="101" t="s">
        <v>182</v>
      </c>
      <c r="E15" s="108"/>
      <c r="F15" s="6" t="s">
        <v>55</v>
      </c>
      <c r="G15" s="93" t="s">
        <v>183</v>
      </c>
      <c r="H15" s="108" t="s">
        <v>184</v>
      </c>
      <c r="I15" s="96" t="s">
        <v>185</v>
      </c>
      <c r="J15" s="96" t="s">
        <v>66</v>
      </c>
      <c r="K15" s="95" t="s">
        <v>67</v>
      </c>
      <c r="L15" s="40" t="s">
        <v>810</v>
      </c>
    </row>
    <row r="16" spans="1:12" ht="31.5" customHeight="1">
      <c r="A16" s="41" t="s">
        <v>658</v>
      </c>
      <c r="B16" s="16"/>
      <c r="C16" s="17"/>
      <c r="D16" s="92" t="s">
        <v>346</v>
      </c>
      <c r="E16" s="3" t="s">
        <v>347</v>
      </c>
      <c r="F16" s="2" t="s">
        <v>39</v>
      </c>
      <c r="G16" s="93" t="s">
        <v>348</v>
      </c>
      <c r="H16" s="105" t="s">
        <v>349</v>
      </c>
      <c r="I16" s="95" t="s">
        <v>129</v>
      </c>
      <c r="J16" s="96" t="s">
        <v>155</v>
      </c>
      <c r="K16" s="95" t="s">
        <v>131</v>
      </c>
      <c r="L16" s="40" t="s">
        <v>810</v>
      </c>
    </row>
    <row r="17" spans="1:12" ht="31.5" customHeight="1">
      <c r="A17" s="41" t="s">
        <v>659</v>
      </c>
      <c r="B17" s="16"/>
      <c r="C17" s="17"/>
      <c r="D17" s="92" t="s">
        <v>346</v>
      </c>
      <c r="E17" s="3" t="s">
        <v>347</v>
      </c>
      <c r="F17" s="2" t="s">
        <v>39</v>
      </c>
      <c r="G17" s="93" t="s">
        <v>348</v>
      </c>
      <c r="H17" s="103" t="s">
        <v>349</v>
      </c>
      <c r="I17" s="95" t="s">
        <v>154</v>
      </c>
      <c r="J17" s="96" t="s">
        <v>155</v>
      </c>
      <c r="K17" s="96" t="s">
        <v>131</v>
      </c>
      <c r="L17" s="40" t="s">
        <v>810</v>
      </c>
    </row>
    <row r="18" spans="1:12" ht="31.5" customHeight="1">
      <c r="A18" s="41" t="s">
        <v>660</v>
      </c>
      <c r="B18" s="16"/>
      <c r="C18" s="17"/>
      <c r="D18" s="92" t="s">
        <v>406</v>
      </c>
      <c r="E18" s="3"/>
      <c r="F18" s="2" t="s">
        <v>39</v>
      </c>
      <c r="G18" s="93" t="s">
        <v>407</v>
      </c>
      <c r="H18" s="103" t="s">
        <v>408</v>
      </c>
      <c r="I18" s="104" t="s">
        <v>409</v>
      </c>
      <c r="J18" s="96" t="s">
        <v>410</v>
      </c>
      <c r="K18" s="95" t="s">
        <v>411</v>
      </c>
      <c r="L18" s="40" t="s">
        <v>810</v>
      </c>
    </row>
    <row r="19" spans="1:12" ht="31.5" customHeight="1">
      <c r="A19" s="41" t="s">
        <v>661</v>
      </c>
      <c r="B19" s="16"/>
      <c r="C19" s="17"/>
      <c r="D19" s="101" t="s">
        <v>144</v>
      </c>
      <c r="E19" s="3"/>
      <c r="F19" s="20" t="s">
        <v>55</v>
      </c>
      <c r="G19" s="93" t="s">
        <v>145</v>
      </c>
      <c r="H19" s="108" t="s">
        <v>146</v>
      </c>
      <c r="I19" s="95" t="s">
        <v>113</v>
      </c>
      <c r="J19" s="104" t="s">
        <v>147</v>
      </c>
      <c r="K19" s="95" t="s">
        <v>148</v>
      </c>
      <c r="L19" s="40" t="s">
        <v>810</v>
      </c>
    </row>
    <row r="20" spans="1:12" ht="31.5" customHeight="1">
      <c r="A20" s="41" t="s">
        <v>662</v>
      </c>
      <c r="B20" s="16"/>
      <c r="C20" s="17"/>
      <c r="D20" s="101" t="s">
        <v>459</v>
      </c>
      <c r="E20" s="3"/>
      <c r="F20" s="5" t="s">
        <v>55</v>
      </c>
      <c r="G20" s="111" t="s">
        <v>460</v>
      </c>
      <c r="H20" s="102" t="s">
        <v>461</v>
      </c>
      <c r="I20" s="137" t="s">
        <v>462</v>
      </c>
      <c r="J20" s="96" t="s">
        <v>272</v>
      </c>
      <c r="K20" s="95" t="s">
        <v>72</v>
      </c>
      <c r="L20" s="40" t="s">
        <v>810</v>
      </c>
    </row>
    <row r="21" spans="1:12" ht="31.5" customHeight="1">
      <c r="A21" s="41" t="s">
        <v>663</v>
      </c>
      <c r="B21" s="16"/>
      <c r="C21" s="17"/>
      <c r="D21" s="142" t="s">
        <v>454</v>
      </c>
      <c r="E21" s="37" t="s">
        <v>455</v>
      </c>
      <c r="F21" s="5" t="s">
        <v>55</v>
      </c>
      <c r="G21" s="258" t="s">
        <v>456</v>
      </c>
      <c r="H21" s="324" t="s">
        <v>457</v>
      </c>
      <c r="I21" s="325" t="s">
        <v>458</v>
      </c>
      <c r="J21" s="298" t="s">
        <v>328</v>
      </c>
      <c r="K21" s="197" t="s">
        <v>115</v>
      </c>
      <c r="L21" s="40" t="s">
        <v>810</v>
      </c>
    </row>
    <row r="22" spans="1:12" ht="31.5" customHeight="1">
      <c r="A22" s="41" t="s">
        <v>664</v>
      </c>
      <c r="B22" s="16"/>
      <c r="C22" s="17"/>
      <c r="D22" s="92" t="s">
        <v>399</v>
      </c>
      <c r="E22" s="3"/>
      <c r="F22" s="160" t="s">
        <v>39</v>
      </c>
      <c r="G22" s="111" t="s">
        <v>400</v>
      </c>
      <c r="H22" s="94" t="s">
        <v>401</v>
      </c>
      <c r="I22" s="137" t="s">
        <v>402</v>
      </c>
      <c r="J22" s="36" t="s">
        <v>310</v>
      </c>
      <c r="K22" s="95" t="s">
        <v>220</v>
      </c>
      <c r="L22" s="40" t="s">
        <v>810</v>
      </c>
    </row>
    <row r="23" spans="1:12" ht="31.5" customHeight="1">
      <c r="A23" s="41" t="s">
        <v>665</v>
      </c>
      <c r="B23" s="16"/>
      <c r="C23" s="17"/>
      <c r="D23" s="92" t="s">
        <v>311</v>
      </c>
      <c r="E23" s="3"/>
      <c r="F23" s="2" t="s">
        <v>39</v>
      </c>
      <c r="G23" s="135" t="s">
        <v>312</v>
      </c>
      <c r="H23" s="136" t="s">
        <v>313</v>
      </c>
      <c r="I23" s="148" t="s">
        <v>314</v>
      </c>
      <c r="J23" s="148" t="s">
        <v>315</v>
      </c>
      <c r="K23" s="95" t="s">
        <v>316</v>
      </c>
      <c r="L23" s="40" t="s">
        <v>810</v>
      </c>
    </row>
    <row r="24" spans="1:12" ht="31.5" customHeight="1">
      <c r="A24" s="41" t="s">
        <v>666</v>
      </c>
      <c r="B24" s="16"/>
      <c r="C24" s="17"/>
      <c r="D24" s="133" t="s">
        <v>191</v>
      </c>
      <c r="E24" s="3" t="s">
        <v>192</v>
      </c>
      <c r="F24" s="134" t="s">
        <v>42</v>
      </c>
      <c r="G24" s="135" t="s">
        <v>193</v>
      </c>
      <c r="H24" s="324" t="s">
        <v>194</v>
      </c>
      <c r="I24" s="118" t="s">
        <v>195</v>
      </c>
      <c r="J24" s="118" t="s">
        <v>195</v>
      </c>
      <c r="K24" s="95" t="s">
        <v>103</v>
      </c>
      <c r="L24" s="40" t="s">
        <v>810</v>
      </c>
    </row>
    <row r="25" spans="1:12" ht="31.5" customHeight="1">
      <c r="A25" s="41" t="s">
        <v>667</v>
      </c>
      <c r="B25" s="16"/>
      <c r="C25" s="17"/>
      <c r="D25" s="101" t="s">
        <v>97</v>
      </c>
      <c r="E25" s="3" t="s">
        <v>98</v>
      </c>
      <c r="F25" s="5" t="s">
        <v>55</v>
      </c>
      <c r="G25" s="93" t="s">
        <v>99</v>
      </c>
      <c r="H25" s="102" t="s">
        <v>100</v>
      </c>
      <c r="I25" s="96" t="s">
        <v>101</v>
      </c>
      <c r="J25" s="104" t="s">
        <v>102</v>
      </c>
      <c r="K25" s="95" t="s">
        <v>88</v>
      </c>
      <c r="L25" s="40" t="s">
        <v>810</v>
      </c>
    </row>
    <row r="26" spans="1:12" ht="31.5" customHeight="1">
      <c r="A26" s="41" t="s">
        <v>668</v>
      </c>
      <c r="B26" s="16"/>
      <c r="C26" s="17"/>
      <c r="D26" s="92" t="s">
        <v>342</v>
      </c>
      <c r="E26" s="3" t="s">
        <v>343</v>
      </c>
      <c r="F26" s="5" t="s">
        <v>39</v>
      </c>
      <c r="G26" s="117" t="s">
        <v>344</v>
      </c>
      <c r="H26" s="103" t="s">
        <v>345</v>
      </c>
      <c r="I26" s="118"/>
      <c r="J26" s="118" t="s">
        <v>159</v>
      </c>
      <c r="K26" s="95" t="s">
        <v>131</v>
      </c>
      <c r="L26" s="40" t="s">
        <v>810</v>
      </c>
    </row>
    <row r="27" spans="1:12" ht="31.5" customHeight="1">
      <c r="A27" s="41" t="s">
        <v>669</v>
      </c>
      <c r="B27" s="16"/>
      <c r="C27" s="17"/>
      <c r="D27" s="92" t="s">
        <v>342</v>
      </c>
      <c r="E27" s="3" t="s">
        <v>343</v>
      </c>
      <c r="F27" s="5" t="s">
        <v>39</v>
      </c>
      <c r="G27" s="117" t="s">
        <v>373</v>
      </c>
      <c r="H27" s="103" t="s">
        <v>374</v>
      </c>
      <c r="I27" s="118" t="s">
        <v>375</v>
      </c>
      <c r="J27" s="118" t="s">
        <v>159</v>
      </c>
      <c r="K27" s="95" t="s">
        <v>131</v>
      </c>
      <c r="L27" s="40" t="s">
        <v>810</v>
      </c>
    </row>
    <row r="28" spans="1:12" ht="31.5" customHeight="1">
      <c r="A28" s="41" t="s">
        <v>670</v>
      </c>
      <c r="B28" s="16"/>
      <c r="C28" s="17"/>
      <c r="D28" s="92" t="s">
        <v>228</v>
      </c>
      <c r="E28" s="3"/>
      <c r="F28" s="2" t="s">
        <v>55</v>
      </c>
      <c r="G28" s="117" t="s">
        <v>229</v>
      </c>
      <c r="H28" s="94" t="s">
        <v>230</v>
      </c>
      <c r="I28" s="99" t="s">
        <v>231</v>
      </c>
      <c r="J28" s="118" t="s">
        <v>93</v>
      </c>
      <c r="K28" s="95" t="s">
        <v>631</v>
      </c>
      <c r="L28" s="40" t="s">
        <v>810</v>
      </c>
    </row>
    <row r="29" spans="1:12" ht="31.5" customHeight="1">
      <c r="A29" s="41" t="s">
        <v>671</v>
      </c>
      <c r="B29" s="16"/>
      <c r="C29" s="17"/>
      <c r="D29" s="92" t="s">
        <v>228</v>
      </c>
      <c r="E29" s="3"/>
      <c r="F29" s="2" t="s">
        <v>55</v>
      </c>
      <c r="G29" s="117" t="s">
        <v>229</v>
      </c>
      <c r="H29" s="124" t="s">
        <v>230</v>
      </c>
      <c r="I29" s="99" t="s">
        <v>231</v>
      </c>
      <c r="J29" s="118" t="s">
        <v>93</v>
      </c>
      <c r="K29" s="106" t="s">
        <v>631</v>
      </c>
      <c r="L29" s="40" t="s">
        <v>810</v>
      </c>
    </row>
    <row r="30" spans="1:12" ht="31.5" customHeight="1">
      <c r="A30" s="41" t="s">
        <v>672</v>
      </c>
      <c r="B30" s="14"/>
      <c r="C30" s="14"/>
      <c r="D30" s="269" t="s">
        <v>522</v>
      </c>
      <c r="E30" s="38"/>
      <c r="F30" s="67" t="s">
        <v>55</v>
      </c>
      <c r="G30" s="195" t="s">
        <v>523</v>
      </c>
      <c r="H30" s="271" t="s">
        <v>524</v>
      </c>
      <c r="I30" s="326" t="s">
        <v>295</v>
      </c>
      <c r="J30" s="196" t="s">
        <v>525</v>
      </c>
      <c r="K30" s="326" t="s">
        <v>72</v>
      </c>
      <c r="L30" s="40" t="s">
        <v>810</v>
      </c>
    </row>
    <row r="31" spans="1:12" ht="31.5" customHeight="1">
      <c r="A31" s="41" t="s">
        <v>673</v>
      </c>
      <c r="B31" s="16"/>
      <c r="C31" s="17"/>
      <c r="D31" s="151" t="s">
        <v>350</v>
      </c>
      <c r="E31" s="3" t="s">
        <v>351</v>
      </c>
      <c r="F31" s="321" t="s">
        <v>39</v>
      </c>
      <c r="G31" s="260" t="s">
        <v>352</v>
      </c>
      <c r="H31" s="261" t="s">
        <v>353</v>
      </c>
      <c r="I31" s="104" t="s">
        <v>354</v>
      </c>
      <c r="J31" s="155" t="s">
        <v>355</v>
      </c>
      <c r="K31" s="95" t="s">
        <v>356</v>
      </c>
      <c r="L31" s="40" t="s">
        <v>810</v>
      </c>
    </row>
    <row r="32" spans="1:12" ht="31.5" customHeight="1">
      <c r="A32" s="41" t="s">
        <v>674</v>
      </c>
      <c r="B32" s="16"/>
      <c r="C32" s="17"/>
      <c r="D32" s="151" t="s">
        <v>512</v>
      </c>
      <c r="E32" s="3" t="s">
        <v>351</v>
      </c>
      <c r="F32" s="152" t="s">
        <v>39</v>
      </c>
      <c r="G32" s="260" t="s">
        <v>513</v>
      </c>
      <c r="H32" s="261" t="s">
        <v>514</v>
      </c>
      <c r="I32" s="96" t="s">
        <v>354</v>
      </c>
      <c r="J32" s="155" t="s">
        <v>355</v>
      </c>
      <c r="K32" s="113" t="s">
        <v>356</v>
      </c>
      <c r="L32" s="40" t="s">
        <v>810</v>
      </c>
    </row>
    <row r="33" spans="1:12" ht="31.5" customHeight="1">
      <c r="A33" s="41" t="s">
        <v>675</v>
      </c>
      <c r="B33" s="16"/>
      <c r="C33" s="17"/>
      <c r="D33" s="92" t="s">
        <v>545</v>
      </c>
      <c r="E33" s="3" t="s">
        <v>546</v>
      </c>
      <c r="F33" s="2">
        <v>1</v>
      </c>
      <c r="G33" s="117" t="s">
        <v>598</v>
      </c>
      <c r="H33" s="94" t="s">
        <v>599</v>
      </c>
      <c r="I33" s="99" t="s">
        <v>549</v>
      </c>
      <c r="J33" s="118" t="s">
        <v>550</v>
      </c>
      <c r="K33" s="100" t="s">
        <v>551</v>
      </c>
      <c r="L33" s="40" t="s">
        <v>810</v>
      </c>
    </row>
    <row r="34" spans="1:12" ht="31.5" customHeight="1">
      <c r="A34" s="41" t="s">
        <v>676</v>
      </c>
      <c r="B34" s="16"/>
      <c r="C34" s="17"/>
      <c r="D34" s="92" t="s">
        <v>545</v>
      </c>
      <c r="E34" s="3" t="s">
        <v>546</v>
      </c>
      <c r="F34" s="2">
        <v>1</v>
      </c>
      <c r="G34" s="117" t="s">
        <v>547</v>
      </c>
      <c r="H34" s="94" t="s">
        <v>548</v>
      </c>
      <c r="I34" s="99" t="s">
        <v>549</v>
      </c>
      <c r="J34" s="118" t="s">
        <v>550</v>
      </c>
      <c r="K34" s="100" t="s">
        <v>551</v>
      </c>
      <c r="L34" s="40" t="s">
        <v>810</v>
      </c>
    </row>
    <row r="35" spans="1:12" ht="31.5" customHeight="1">
      <c r="A35" s="41" t="s">
        <v>677</v>
      </c>
      <c r="B35" s="16"/>
      <c r="C35" s="17"/>
      <c r="D35" s="101" t="s">
        <v>291</v>
      </c>
      <c r="E35" s="3" t="s">
        <v>292</v>
      </c>
      <c r="F35" s="5" t="s">
        <v>55</v>
      </c>
      <c r="G35" s="93" t="s">
        <v>293</v>
      </c>
      <c r="H35" s="108" t="s">
        <v>294</v>
      </c>
      <c r="I35" s="96" t="s">
        <v>295</v>
      </c>
      <c r="J35" s="96" t="s">
        <v>108</v>
      </c>
      <c r="K35" s="95" t="s">
        <v>273</v>
      </c>
      <c r="L35" s="40" t="s">
        <v>810</v>
      </c>
    </row>
    <row r="36" spans="1:12" ht="31.5" customHeight="1">
      <c r="A36" s="41" t="s">
        <v>678</v>
      </c>
      <c r="B36" s="14"/>
      <c r="C36" s="14"/>
      <c r="D36" s="92" t="s">
        <v>552</v>
      </c>
      <c r="E36" s="3"/>
      <c r="F36" s="2" t="s">
        <v>55</v>
      </c>
      <c r="G36" s="92" t="s">
        <v>307</v>
      </c>
      <c r="H36" s="103" t="s">
        <v>308</v>
      </c>
      <c r="I36" s="36" t="s">
        <v>309</v>
      </c>
      <c r="J36" s="36" t="s">
        <v>310</v>
      </c>
      <c r="K36" s="95" t="s">
        <v>220</v>
      </c>
      <c r="L36" s="40" t="s">
        <v>810</v>
      </c>
    </row>
    <row r="37" spans="1:12" ht="31.5" customHeight="1">
      <c r="A37" s="41" t="s">
        <v>679</v>
      </c>
      <c r="B37" s="16"/>
      <c r="C37" s="17"/>
      <c r="D37" s="101" t="s">
        <v>196</v>
      </c>
      <c r="E37" s="3"/>
      <c r="F37" s="5" t="s">
        <v>55</v>
      </c>
      <c r="G37" s="111" t="s">
        <v>197</v>
      </c>
      <c r="H37" s="108" t="s">
        <v>198</v>
      </c>
      <c r="I37" s="137" t="s">
        <v>199</v>
      </c>
      <c r="J37" s="96" t="s">
        <v>114</v>
      </c>
      <c r="K37" s="95" t="s">
        <v>115</v>
      </c>
      <c r="L37" s="40" t="s">
        <v>810</v>
      </c>
    </row>
    <row r="38" spans="1:12" ht="31.5" customHeight="1">
      <c r="A38" s="41" t="s">
        <v>680</v>
      </c>
      <c r="B38" s="16"/>
      <c r="C38" s="17"/>
      <c r="D38" s="92" t="s">
        <v>76</v>
      </c>
      <c r="E38" s="3"/>
      <c r="F38" s="5" t="s">
        <v>39</v>
      </c>
      <c r="G38" s="93" t="s">
        <v>77</v>
      </c>
      <c r="H38" s="103" t="s">
        <v>43</v>
      </c>
      <c r="I38" s="104" t="s">
        <v>44</v>
      </c>
      <c r="J38" s="104" t="s">
        <v>40</v>
      </c>
      <c r="K38" s="100" t="s">
        <v>41</v>
      </c>
      <c r="L38" s="40" t="s">
        <v>810</v>
      </c>
    </row>
    <row r="39" spans="1:12" ht="31.5" customHeight="1">
      <c r="A39" s="41" t="s">
        <v>681</v>
      </c>
      <c r="B39" s="16"/>
      <c r="C39" s="17"/>
      <c r="D39" s="92" t="s">
        <v>94</v>
      </c>
      <c r="E39" s="19" t="s">
        <v>38</v>
      </c>
      <c r="F39" s="5" t="s">
        <v>39</v>
      </c>
      <c r="G39" s="111" t="s">
        <v>239</v>
      </c>
      <c r="H39" s="103" t="s">
        <v>240</v>
      </c>
      <c r="I39" s="112" t="s">
        <v>241</v>
      </c>
      <c r="J39" s="96" t="s">
        <v>40</v>
      </c>
      <c r="K39" s="95" t="s">
        <v>41</v>
      </c>
      <c r="L39" s="40" t="s">
        <v>810</v>
      </c>
    </row>
    <row r="40" spans="1:12" ht="31.5" customHeight="1">
      <c r="A40" s="41" t="s">
        <v>682</v>
      </c>
      <c r="B40" s="16"/>
      <c r="C40" s="17"/>
      <c r="D40" s="92" t="s">
        <v>362</v>
      </c>
      <c r="E40" s="19" t="s">
        <v>38</v>
      </c>
      <c r="F40" s="5" t="s">
        <v>39</v>
      </c>
      <c r="G40" s="111" t="s">
        <v>363</v>
      </c>
      <c r="H40" s="103" t="s">
        <v>364</v>
      </c>
      <c r="I40" s="112" t="s">
        <v>135</v>
      </c>
      <c r="J40" s="96" t="s">
        <v>40</v>
      </c>
      <c r="K40" s="95" t="s">
        <v>41</v>
      </c>
      <c r="L40" s="40" t="s">
        <v>810</v>
      </c>
    </row>
    <row r="41" spans="1:12" ht="31.5" customHeight="1">
      <c r="A41" s="41" t="s">
        <v>683</v>
      </c>
      <c r="B41" s="16"/>
      <c r="C41" s="17"/>
      <c r="D41" s="92" t="s">
        <v>94</v>
      </c>
      <c r="E41" s="19" t="s">
        <v>38</v>
      </c>
      <c r="F41" s="5" t="s">
        <v>39</v>
      </c>
      <c r="G41" s="111" t="s">
        <v>95</v>
      </c>
      <c r="H41" s="103" t="s">
        <v>96</v>
      </c>
      <c r="I41" s="112" t="s">
        <v>40</v>
      </c>
      <c r="J41" s="96" t="s">
        <v>40</v>
      </c>
      <c r="K41" s="95" t="s">
        <v>41</v>
      </c>
      <c r="L41" s="40" t="s">
        <v>810</v>
      </c>
    </row>
    <row r="42" spans="1:12" ht="31.5" customHeight="1">
      <c r="A42" s="41" t="s">
        <v>684</v>
      </c>
      <c r="B42" s="16"/>
      <c r="C42" s="17"/>
      <c r="D42" s="92" t="s">
        <v>161</v>
      </c>
      <c r="E42" s="3" t="s">
        <v>162</v>
      </c>
      <c r="F42" s="2" t="s">
        <v>42</v>
      </c>
      <c r="G42" s="117" t="s">
        <v>163</v>
      </c>
      <c r="H42" s="94" t="s">
        <v>164</v>
      </c>
      <c r="I42" s="118" t="s">
        <v>165</v>
      </c>
      <c r="J42" s="118" t="s">
        <v>166</v>
      </c>
      <c r="K42" s="95" t="s">
        <v>115</v>
      </c>
      <c r="L42" s="40" t="s">
        <v>810</v>
      </c>
    </row>
    <row r="43" spans="1:12" ht="31.5" customHeight="1">
      <c r="A43" s="41" t="s">
        <v>685</v>
      </c>
      <c r="B43" s="14"/>
      <c r="C43" s="14"/>
      <c r="D43" s="92" t="s">
        <v>557</v>
      </c>
      <c r="E43" s="3" t="s">
        <v>558</v>
      </c>
      <c r="F43" s="34">
        <v>1</v>
      </c>
      <c r="G43" s="117" t="s">
        <v>559</v>
      </c>
      <c r="H43" s="103" t="s">
        <v>560</v>
      </c>
      <c r="I43" s="99" t="s">
        <v>561</v>
      </c>
      <c r="J43" s="99" t="s">
        <v>48</v>
      </c>
      <c r="K43" s="125" t="s">
        <v>115</v>
      </c>
      <c r="L43" s="40" t="s">
        <v>810</v>
      </c>
    </row>
    <row r="44" spans="1:12" ht="31.5" customHeight="1">
      <c r="A44" s="41" t="s">
        <v>686</v>
      </c>
      <c r="B44" s="16"/>
      <c r="C44" s="17"/>
      <c r="D44" s="92" t="s">
        <v>247</v>
      </c>
      <c r="E44" s="3"/>
      <c r="F44" s="34">
        <v>2</v>
      </c>
      <c r="G44" s="117" t="s">
        <v>248</v>
      </c>
      <c r="H44" s="103" t="s">
        <v>249</v>
      </c>
      <c r="I44" s="118" t="s">
        <v>250</v>
      </c>
      <c r="J44" s="118" t="s">
        <v>74</v>
      </c>
      <c r="K44" s="95" t="s">
        <v>75</v>
      </c>
      <c r="L44" s="40" t="s">
        <v>810</v>
      </c>
    </row>
    <row r="45" spans="1:12" ht="31.5" customHeight="1">
      <c r="A45" s="41" t="s">
        <v>687</v>
      </c>
      <c r="B45" s="16"/>
      <c r="C45" s="17"/>
      <c r="D45" s="97" t="s">
        <v>302</v>
      </c>
      <c r="E45" s="3"/>
      <c r="F45" s="2" t="s">
        <v>39</v>
      </c>
      <c r="G45" s="147" t="s">
        <v>303</v>
      </c>
      <c r="H45" s="103" t="s">
        <v>304</v>
      </c>
      <c r="I45" s="139" t="s">
        <v>305</v>
      </c>
      <c r="J45" s="139" t="s">
        <v>176</v>
      </c>
      <c r="K45" s="95" t="s">
        <v>115</v>
      </c>
      <c r="L45" s="40" t="s">
        <v>810</v>
      </c>
    </row>
    <row r="46" spans="1:12" ht="31.5" customHeight="1">
      <c r="A46" s="41" t="s">
        <v>688</v>
      </c>
      <c r="B46" s="16"/>
      <c r="C46" s="17"/>
      <c r="D46" s="101" t="s">
        <v>337</v>
      </c>
      <c r="E46" s="3" t="s">
        <v>338</v>
      </c>
      <c r="F46" s="150" t="s">
        <v>39</v>
      </c>
      <c r="G46" s="93" t="s">
        <v>339</v>
      </c>
      <c r="H46" s="108" t="s">
        <v>340</v>
      </c>
      <c r="I46" s="104" t="s">
        <v>341</v>
      </c>
      <c r="J46" s="96" t="s">
        <v>310</v>
      </c>
      <c r="K46" s="95" t="s">
        <v>220</v>
      </c>
      <c r="L46" s="40" t="s">
        <v>810</v>
      </c>
    </row>
    <row r="47" spans="1:12" ht="31.5" customHeight="1">
      <c r="A47" s="41" t="s">
        <v>689</v>
      </c>
      <c r="B47" s="14"/>
      <c r="C47" s="14"/>
      <c r="D47" s="97" t="s">
        <v>553</v>
      </c>
      <c r="E47" s="3"/>
      <c r="F47" s="2" t="s">
        <v>55</v>
      </c>
      <c r="G47" s="194" t="s">
        <v>554</v>
      </c>
      <c r="H47" s="105" t="s">
        <v>555</v>
      </c>
      <c r="I47" s="99" t="s">
        <v>539</v>
      </c>
      <c r="J47" s="99"/>
      <c r="K47" s="125" t="s">
        <v>540</v>
      </c>
      <c r="L47" s="40" t="s">
        <v>810</v>
      </c>
    </row>
    <row r="48" spans="1:12" ht="31.5" customHeight="1">
      <c r="A48" s="41" t="s">
        <v>690</v>
      </c>
      <c r="B48" s="16"/>
      <c r="C48" s="17"/>
      <c r="D48" s="296" t="s">
        <v>584</v>
      </c>
      <c r="E48" s="38"/>
      <c r="F48" s="320" t="s">
        <v>55</v>
      </c>
      <c r="G48" s="322" t="s">
        <v>585</v>
      </c>
      <c r="H48" s="122" t="s">
        <v>586</v>
      </c>
      <c r="I48" s="274" t="s">
        <v>587</v>
      </c>
      <c r="J48" s="274" t="s">
        <v>588</v>
      </c>
      <c r="K48" s="125" t="s">
        <v>72</v>
      </c>
      <c r="L48" s="40" t="s">
        <v>810</v>
      </c>
    </row>
    <row r="49" spans="1:12" ht="31.5" customHeight="1">
      <c r="A49" s="41" t="s">
        <v>691</v>
      </c>
      <c r="B49" s="16"/>
      <c r="C49" s="17"/>
      <c r="D49" s="97" t="s">
        <v>505</v>
      </c>
      <c r="E49" s="3" t="s">
        <v>506</v>
      </c>
      <c r="F49" s="5" t="s">
        <v>359</v>
      </c>
      <c r="G49" s="194" t="s">
        <v>507</v>
      </c>
      <c r="H49" s="103" t="s">
        <v>508</v>
      </c>
      <c r="I49" s="99" t="s">
        <v>509</v>
      </c>
      <c r="J49" s="99" t="s">
        <v>355</v>
      </c>
      <c r="K49" s="109" t="s">
        <v>131</v>
      </c>
      <c r="L49" s="40" t="s">
        <v>810</v>
      </c>
    </row>
    <row r="50" spans="1:12" ht="31.5" customHeight="1">
      <c r="A50" s="41" t="s">
        <v>692</v>
      </c>
      <c r="B50" s="16"/>
      <c r="C50" s="17"/>
      <c r="D50" s="92" t="s">
        <v>149</v>
      </c>
      <c r="E50" s="3"/>
      <c r="F50" s="2" t="s">
        <v>42</v>
      </c>
      <c r="G50" s="120" t="s">
        <v>123</v>
      </c>
      <c r="H50" s="103" t="s">
        <v>124</v>
      </c>
      <c r="I50" s="104" t="s">
        <v>125</v>
      </c>
      <c r="J50" s="104" t="s">
        <v>40</v>
      </c>
      <c r="K50" s="95" t="s">
        <v>41</v>
      </c>
      <c r="L50" s="40" t="s">
        <v>810</v>
      </c>
    </row>
    <row r="51" spans="1:12" ht="31.5" customHeight="1">
      <c r="A51" s="41" t="s">
        <v>693</v>
      </c>
      <c r="B51" s="16"/>
      <c r="C51" s="17"/>
      <c r="D51" s="92" t="s">
        <v>571</v>
      </c>
      <c r="E51" s="3" t="s">
        <v>572</v>
      </c>
      <c r="F51" s="34" t="s">
        <v>359</v>
      </c>
      <c r="G51" s="117" t="s">
        <v>573</v>
      </c>
      <c r="H51" s="103" t="s">
        <v>574</v>
      </c>
      <c r="I51" s="301" t="s">
        <v>295</v>
      </c>
      <c r="J51" s="302" t="s">
        <v>575</v>
      </c>
      <c r="K51" s="100" t="s">
        <v>273</v>
      </c>
      <c r="L51" s="40" t="s">
        <v>810</v>
      </c>
    </row>
    <row r="52" spans="1:12" ht="31.5" customHeight="1">
      <c r="A52" s="41" t="s">
        <v>694</v>
      </c>
      <c r="B52" s="16"/>
      <c r="C52" s="17"/>
      <c r="D52" s="92" t="s">
        <v>61</v>
      </c>
      <c r="E52" s="3" t="s">
        <v>62</v>
      </c>
      <c r="F52" s="5" t="s">
        <v>39</v>
      </c>
      <c r="G52" s="117" t="s">
        <v>428</v>
      </c>
      <c r="H52" s="103" t="s">
        <v>429</v>
      </c>
      <c r="I52" s="99" t="s">
        <v>65</v>
      </c>
      <c r="J52" s="99" t="s">
        <v>66</v>
      </c>
      <c r="K52" s="100" t="s">
        <v>67</v>
      </c>
      <c r="L52" s="40" t="s">
        <v>810</v>
      </c>
    </row>
    <row r="53" spans="1:12" ht="31.5" customHeight="1">
      <c r="A53" s="41" t="s">
        <v>695</v>
      </c>
      <c r="B53" s="16"/>
      <c r="C53" s="17"/>
      <c r="D53" s="92" t="s">
        <v>61</v>
      </c>
      <c r="E53" s="3" t="s">
        <v>62</v>
      </c>
      <c r="F53" s="5" t="s">
        <v>39</v>
      </c>
      <c r="G53" s="97" t="s">
        <v>63</v>
      </c>
      <c r="H53" s="98" t="s">
        <v>64</v>
      </c>
      <c r="I53" s="99" t="s">
        <v>65</v>
      </c>
      <c r="J53" s="99" t="s">
        <v>66</v>
      </c>
      <c r="K53" s="100" t="s">
        <v>67</v>
      </c>
      <c r="L53" s="40" t="s">
        <v>810</v>
      </c>
    </row>
    <row r="54" spans="1:12" ht="31.5" customHeight="1">
      <c r="A54" s="41" t="s">
        <v>696</v>
      </c>
      <c r="B54" s="16"/>
      <c r="C54" s="17"/>
      <c r="D54" s="92" t="s">
        <v>242</v>
      </c>
      <c r="E54" s="3"/>
      <c r="F54" s="2" t="s">
        <v>55</v>
      </c>
      <c r="G54" s="120" t="s">
        <v>243</v>
      </c>
      <c r="H54" s="103" t="s">
        <v>244</v>
      </c>
      <c r="I54" s="112" t="s">
        <v>245</v>
      </c>
      <c r="J54" s="139" t="s">
        <v>245</v>
      </c>
      <c r="K54" s="95" t="s">
        <v>246</v>
      </c>
      <c r="L54" s="40" t="s">
        <v>810</v>
      </c>
    </row>
    <row r="55" spans="1:12" ht="31.5" customHeight="1">
      <c r="A55" s="41" t="s">
        <v>697</v>
      </c>
      <c r="B55" s="14"/>
      <c r="C55" s="14"/>
      <c r="D55" s="92" t="s">
        <v>526</v>
      </c>
      <c r="E55" s="3" t="s">
        <v>527</v>
      </c>
      <c r="F55" s="2">
        <v>2</v>
      </c>
      <c r="G55" s="93" t="s">
        <v>528</v>
      </c>
      <c r="H55" s="103" t="s">
        <v>529</v>
      </c>
      <c r="I55" s="96" t="s">
        <v>530</v>
      </c>
      <c r="J55" s="96" t="s">
        <v>108</v>
      </c>
      <c r="K55" s="100" t="s">
        <v>531</v>
      </c>
      <c r="L55" s="40" t="s">
        <v>810</v>
      </c>
    </row>
    <row r="56" spans="1:12" ht="31.5" customHeight="1">
      <c r="A56" s="41" t="s">
        <v>698</v>
      </c>
      <c r="B56" s="16"/>
      <c r="C56" s="17"/>
      <c r="D56" s="101" t="s">
        <v>477</v>
      </c>
      <c r="E56" s="3" t="s">
        <v>478</v>
      </c>
      <c r="F56" s="20" t="s">
        <v>55</v>
      </c>
      <c r="G56" s="93" t="s">
        <v>479</v>
      </c>
      <c r="H56" s="108" t="s">
        <v>480</v>
      </c>
      <c r="I56" s="104" t="s">
        <v>481</v>
      </c>
      <c r="J56" s="104" t="s">
        <v>422</v>
      </c>
      <c r="K56" s="95" t="s">
        <v>423</v>
      </c>
      <c r="L56" s="40" t="s">
        <v>810</v>
      </c>
    </row>
    <row r="57" spans="1:12" ht="31.5" customHeight="1">
      <c r="A57" s="41" t="s">
        <v>699</v>
      </c>
      <c r="B57" s="16"/>
      <c r="C57" s="17"/>
      <c r="D57" s="92" t="s">
        <v>78</v>
      </c>
      <c r="E57" s="3"/>
      <c r="F57" s="2" t="s">
        <v>55</v>
      </c>
      <c r="G57" s="93" t="s">
        <v>79</v>
      </c>
      <c r="H57" s="94" t="s">
        <v>80</v>
      </c>
      <c r="I57" s="96" t="s">
        <v>81</v>
      </c>
      <c r="J57" s="96" t="s">
        <v>81</v>
      </c>
      <c r="K57" s="100" t="s">
        <v>643</v>
      </c>
      <c r="L57" s="40" t="s">
        <v>810</v>
      </c>
    </row>
    <row r="58" spans="1:12" ht="31.5" customHeight="1">
      <c r="A58" s="41" t="s">
        <v>700</v>
      </c>
      <c r="B58" s="16"/>
      <c r="C58" s="17"/>
      <c r="D58" s="101" t="s">
        <v>437</v>
      </c>
      <c r="E58" s="3"/>
      <c r="F58" s="20" t="s">
        <v>55</v>
      </c>
      <c r="G58" s="93" t="s">
        <v>438</v>
      </c>
      <c r="H58" s="102" t="s">
        <v>439</v>
      </c>
      <c r="I58" s="95" t="s">
        <v>440</v>
      </c>
      <c r="J58" s="96" t="s">
        <v>272</v>
      </c>
      <c r="K58" s="95" t="s">
        <v>72</v>
      </c>
      <c r="L58" s="40" t="s">
        <v>810</v>
      </c>
    </row>
    <row r="59" spans="1:12" ht="31.5" customHeight="1">
      <c r="A59" s="41" t="s">
        <v>701</v>
      </c>
      <c r="B59" s="16"/>
      <c r="C59" s="17"/>
      <c r="D59" s="101" t="s">
        <v>68</v>
      </c>
      <c r="E59" s="3"/>
      <c r="F59" s="20" t="s">
        <v>55</v>
      </c>
      <c r="G59" s="93" t="s">
        <v>69</v>
      </c>
      <c r="H59" s="102" t="s">
        <v>70</v>
      </c>
      <c r="I59" s="95" t="s">
        <v>71</v>
      </c>
      <c r="J59" s="96" t="s">
        <v>48</v>
      </c>
      <c r="K59" s="95" t="s">
        <v>72</v>
      </c>
      <c r="L59" s="40" t="s">
        <v>810</v>
      </c>
    </row>
    <row r="60" spans="1:12" ht="31.5" customHeight="1">
      <c r="A60" s="41" t="s">
        <v>702</v>
      </c>
      <c r="B60" s="16"/>
      <c r="C60" s="17"/>
      <c r="D60" s="101" t="s">
        <v>68</v>
      </c>
      <c r="E60" s="3"/>
      <c r="F60" s="20" t="s">
        <v>55</v>
      </c>
      <c r="G60" s="93" t="s">
        <v>816</v>
      </c>
      <c r="H60" s="102" t="s">
        <v>602</v>
      </c>
      <c r="I60" s="95" t="s">
        <v>603</v>
      </c>
      <c r="J60" s="96" t="s">
        <v>48</v>
      </c>
      <c r="K60" s="95" t="s">
        <v>72</v>
      </c>
      <c r="L60" s="40" t="s">
        <v>810</v>
      </c>
    </row>
    <row r="61" spans="1:12" ht="31.5" customHeight="1">
      <c r="A61" s="41" t="s">
        <v>703</v>
      </c>
      <c r="B61" s="16"/>
      <c r="C61" s="17"/>
      <c r="D61" s="101" t="s">
        <v>214</v>
      </c>
      <c r="E61" s="3"/>
      <c r="F61" s="20" t="s">
        <v>215</v>
      </c>
      <c r="G61" s="93" t="s">
        <v>216</v>
      </c>
      <c r="H61" s="102" t="s">
        <v>217</v>
      </c>
      <c r="I61" s="95" t="s">
        <v>218</v>
      </c>
      <c r="J61" s="96" t="s">
        <v>219</v>
      </c>
      <c r="K61" s="95" t="s">
        <v>220</v>
      </c>
      <c r="L61" s="40" t="s">
        <v>810</v>
      </c>
    </row>
    <row r="62" spans="1:12" ht="31.5" customHeight="1">
      <c r="A62" s="41" t="s">
        <v>704</v>
      </c>
      <c r="B62" s="16"/>
      <c r="C62" s="17"/>
      <c r="D62" s="92" t="s">
        <v>418</v>
      </c>
      <c r="E62" s="3" t="s">
        <v>419</v>
      </c>
      <c r="F62" s="2">
        <v>1</v>
      </c>
      <c r="G62" s="93" t="s">
        <v>420</v>
      </c>
      <c r="H62" s="94" t="s">
        <v>421</v>
      </c>
      <c r="I62" s="104" t="s">
        <v>422</v>
      </c>
      <c r="J62" s="104" t="s">
        <v>422</v>
      </c>
      <c r="K62" s="95" t="s">
        <v>423</v>
      </c>
      <c r="L62" s="40" t="s">
        <v>810</v>
      </c>
    </row>
    <row r="63" spans="1:12" ht="31.5" customHeight="1">
      <c r="A63" s="41" t="s">
        <v>705</v>
      </c>
      <c r="B63" s="16"/>
      <c r="C63" s="17"/>
      <c r="D63" s="92" t="s">
        <v>258</v>
      </c>
      <c r="E63" s="3"/>
      <c r="F63" s="35">
        <v>2</v>
      </c>
      <c r="G63" s="120" t="s">
        <v>259</v>
      </c>
      <c r="H63" s="103" t="s">
        <v>260</v>
      </c>
      <c r="I63" s="112" t="s">
        <v>245</v>
      </c>
      <c r="J63" s="139" t="s">
        <v>245</v>
      </c>
      <c r="K63" s="95" t="s">
        <v>261</v>
      </c>
      <c r="L63" s="40" t="s">
        <v>810</v>
      </c>
    </row>
    <row r="64" spans="1:12" ht="31.5" customHeight="1">
      <c r="A64" s="41" t="s">
        <v>706</v>
      </c>
      <c r="B64" s="14"/>
      <c r="C64" s="14"/>
      <c r="D64" s="92" t="s">
        <v>378</v>
      </c>
      <c r="E64" s="3" t="s">
        <v>379</v>
      </c>
      <c r="F64" s="2" t="s">
        <v>39</v>
      </c>
      <c r="G64" s="93" t="s">
        <v>532</v>
      </c>
      <c r="H64" s="103" t="s">
        <v>533</v>
      </c>
      <c r="I64" s="104" t="s">
        <v>534</v>
      </c>
      <c r="J64" s="96" t="s">
        <v>355</v>
      </c>
      <c r="K64" s="100" t="s">
        <v>535</v>
      </c>
      <c r="L64" s="40" t="s">
        <v>810</v>
      </c>
    </row>
    <row r="65" spans="1:12" ht="31.5" customHeight="1">
      <c r="A65" s="41" t="s">
        <v>707</v>
      </c>
      <c r="B65" s="16"/>
      <c r="C65" s="17"/>
      <c r="D65" s="101" t="s">
        <v>378</v>
      </c>
      <c r="E65" s="3" t="s">
        <v>379</v>
      </c>
      <c r="F65" s="20" t="s">
        <v>39</v>
      </c>
      <c r="G65" s="93" t="s">
        <v>380</v>
      </c>
      <c r="H65" s="108" t="s">
        <v>381</v>
      </c>
      <c r="I65" s="104" t="s">
        <v>382</v>
      </c>
      <c r="J65" s="96" t="s">
        <v>355</v>
      </c>
      <c r="K65" s="95" t="s">
        <v>383</v>
      </c>
      <c r="L65" s="40" t="s">
        <v>810</v>
      </c>
    </row>
    <row r="66" spans="1:12" ht="31.5" customHeight="1">
      <c r="A66" s="41" t="s">
        <v>708</v>
      </c>
      <c r="B66" s="16"/>
      <c r="C66" s="17"/>
      <c r="D66" s="101" t="s">
        <v>200</v>
      </c>
      <c r="E66" s="3" t="s">
        <v>201</v>
      </c>
      <c r="F66" s="20" t="s">
        <v>55</v>
      </c>
      <c r="G66" s="135" t="s">
        <v>202</v>
      </c>
      <c r="H66" s="129" t="s">
        <v>203</v>
      </c>
      <c r="I66" s="138" t="s">
        <v>204</v>
      </c>
      <c r="J66" s="104" t="s">
        <v>176</v>
      </c>
      <c r="K66" s="95" t="s">
        <v>115</v>
      </c>
      <c r="L66" s="40" t="s">
        <v>810</v>
      </c>
    </row>
    <row r="67" spans="1:12" ht="31.5" customHeight="1">
      <c r="A67" s="41" t="s">
        <v>709</v>
      </c>
      <c r="B67" s="16"/>
      <c r="C67" s="17"/>
      <c r="D67" s="92" t="s">
        <v>177</v>
      </c>
      <c r="E67" s="3"/>
      <c r="F67" s="35" t="s">
        <v>55</v>
      </c>
      <c r="G67" s="117" t="s">
        <v>178</v>
      </c>
      <c r="H67" s="124" t="s">
        <v>179</v>
      </c>
      <c r="I67" s="159" t="s">
        <v>109</v>
      </c>
      <c r="J67" s="145" t="s">
        <v>180</v>
      </c>
      <c r="K67" s="95" t="s">
        <v>181</v>
      </c>
      <c r="L67" s="40" t="s">
        <v>810</v>
      </c>
    </row>
    <row r="68" spans="1:12" ht="31.5" customHeight="1">
      <c r="A68" s="41" t="s">
        <v>710</v>
      </c>
      <c r="B68" s="16"/>
      <c r="C68" s="17"/>
      <c r="D68" s="92" t="s">
        <v>168</v>
      </c>
      <c r="E68" s="3"/>
      <c r="F68" s="2" t="s">
        <v>138</v>
      </c>
      <c r="G68" s="93" t="s">
        <v>84</v>
      </c>
      <c r="H68" s="121" t="s">
        <v>85</v>
      </c>
      <c r="I68" s="104" t="s">
        <v>86</v>
      </c>
      <c r="J68" s="96" t="s">
        <v>102</v>
      </c>
      <c r="K68" s="95" t="s">
        <v>103</v>
      </c>
      <c r="L68" s="40" t="s">
        <v>810</v>
      </c>
    </row>
    <row r="69" spans="1:12" ht="31.5" customHeight="1">
      <c r="A69" s="41" t="s">
        <v>711</v>
      </c>
      <c r="B69" s="16"/>
      <c r="C69" s="17"/>
      <c r="D69" s="92" t="s">
        <v>395</v>
      </c>
      <c r="E69" s="3" t="s">
        <v>396</v>
      </c>
      <c r="F69" s="35" t="s">
        <v>359</v>
      </c>
      <c r="G69" s="111" t="s">
        <v>397</v>
      </c>
      <c r="H69" s="94" t="s">
        <v>398</v>
      </c>
      <c r="I69" s="95" t="s">
        <v>129</v>
      </c>
      <c r="J69" s="96" t="s">
        <v>155</v>
      </c>
      <c r="K69" s="95" t="s">
        <v>131</v>
      </c>
      <c r="L69" s="40" t="s">
        <v>810</v>
      </c>
    </row>
    <row r="70" spans="1:12" ht="31.5" customHeight="1">
      <c r="A70" s="41" t="s">
        <v>712</v>
      </c>
      <c r="B70" s="16"/>
      <c r="C70" s="17"/>
      <c r="D70" s="142" t="s">
        <v>156</v>
      </c>
      <c r="E70" s="37"/>
      <c r="F70" s="186" t="s">
        <v>55</v>
      </c>
      <c r="G70" s="187" t="s">
        <v>157</v>
      </c>
      <c r="H70" s="114" t="s">
        <v>158</v>
      </c>
      <c r="I70" s="145" t="s">
        <v>159</v>
      </c>
      <c r="J70" s="145" t="s">
        <v>159</v>
      </c>
      <c r="K70" s="95" t="s">
        <v>160</v>
      </c>
      <c r="L70" s="40" t="s">
        <v>810</v>
      </c>
    </row>
    <row r="71" spans="1:12" ht="31.5" customHeight="1">
      <c r="A71" s="41" t="s">
        <v>713</v>
      </c>
      <c r="B71" s="16"/>
      <c r="C71" s="17"/>
      <c r="D71" s="101" t="s">
        <v>492</v>
      </c>
      <c r="E71" s="3"/>
      <c r="F71" s="20">
        <v>1</v>
      </c>
      <c r="G71" s="93" t="s">
        <v>493</v>
      </c>
      <c r="H71" s="102" t="s">
        <v>494</v>
      </c>
      <c r="I71" s="104" t="s">
        <v>495</v>
      </c>
      <c r="J71" s="96" t="s">
        <v>159</v>
      </c>
      <c r="K71" s="95" t="s">
        <v>160</v>
      </c>
      <c r="L71" s="40" t="s">
        <v>810</v>
      </c>
    </row>
    <row r="72" spans="1:12" ht="31.5" customHeight="1">
      <c r="A72" s="41" t="s">
        <v>714</v>
      </c>
      <c r="B72" s="14"/>
      <c r="C72" s="14"/>
      <c r="D72" s="97" t="s">
        <v>536</v>
      </c>
      <c r="E72" s="3"/>
      <c r="F72" s="35">
        <v>3</v>
      </c>
      <c r="G72" s="194" t="s">
        <v>537</v>
      </c>
      <c r="H72" s="103" t="s">
        <v>538</v>
      </c>
      <c r="I72" s="99" t="s">
        <v>539</v>
      </c>
      <c r="J72" s="99"/>
      <c r="K72" s="125" t="s">
        <v>540</v>
      </c>
      <c r="L72" s="40" t="s">
        <v>810</v>
      </c>
    </row>
    <row r="73" spans="1:12" ht="31.5" customHeight="1">
      <c r="A73" s="41" t="s">
        <v>715</v>
      </c>
      <c r="B73" s="16"/>
      <c r="C73" s="17"/>
      <c r="D73" s="101" t="s">
        <v>446</v>
      </c>
      <c r="E73" s="3"/>
      <c r="F73" s="107" t="s">
        <v>55</v>
      </c>
      <c r="G73" s="93" t="s">
        <v>447</v>
      </c>
      <c r="H73" s="108" t="s">
        <v>448</v>
      </c>
      <c r="I73" s="104"/>
      <c r="J73" s="104" t="s">
        <v>159</v>
      </c>
      <c r="K73" s="95" t="s">
        <v>449</v>
      </c>
      <c r="L73" s="40" t="s">
        <v>810</v>
      </c>
    </row>
    <row r="74" spans="1:12" ht="31.5" customHeight="1">
      <c r="A74" s="41" t="s">
        <v>716</v>
      </c>
      <c r="B74" s="16"/>
      <c r="C74" s="17"/>
      <c r="D74" s="101" t="s">
        <v>635</v>
      </c>
      <c r="E74" s="3" t="s">
        <v>329</v>
      </c>
      <c r="F74" s="20" t="s">
        <v>39</v>
      </c>
      <c r="G74" s="135" t="s">
        <v>330</v>
      </c>
      <c r="H74" s="129" t="s">
        <v>331</v>
      </c>
      <c r="I74" s="138"/>
      <c r="J74" s="96" t="s">
        <v>287</v>
      </c>
      <c r="K74" s="95" t="s">
        <v>288</v>
      </c>
      <c r="L74" s="40" t="s">
        <v>810</v>
      </c>
    </row>
    <row r="75" spans="1:12" ht="31.5" customHeight="1">
      <c r="A75" s="41" t="s">
        <v>717</v>
      </c>
      <c r="B75" s="16"/>
      <c r="C75" s="17"/>
      <c r="D75" s="92" t="s">
        <v>357</v>
      </c>
      <c r="E75" s="3" t="s">
        <v>358</v>
      </c>
      <c r="F75" s="2" t="s">
        <v>359</v>
      </c>
      <c r="G75" s="93" t="s">
        <v>360</v>
      </c>
      <c r="H75" s="94" t="s">
        <v>361</v>
      </c>
      <c r="I75" s="95" t="s">
        <v>113</v>
      </c>
      <c r="J75" s="95" t="s">
        <v>113</v>
      </c>
      <c r="K75" s="95" t="s">
        <v>115</v>
      </c>
      <c r="L75" s="40" t="s">
        <v>810</v>
      </c>
    </row>
    <row r="76" spans="1:12" ht="31.5" customHeight="1">
      <c r="A76" s="41" t="s">
        <v>718</v>
      </c>
      <c r="B76" s="16"/>
      <c r="C76" s="17"/>
      <c r="D76" s="92" t="s">
        <v>579</v>
      </c>
      <c r="E76" s="3"/>
      <c r="F76" s="35" t="s">
        <v>55</v>
      </c>
      <c r="G76" s="93" t="s">
        <v>580</v>
      </c>
      <c r="H76" s="94" t="s">
        <v>581</v>
      </c>
      <c r="I76" s="95" t="s">
        <v>582</v>
      </c>
      <c r="J76" s="95" t="s">
        <v>583</v>
      </c>
      <c r="K76" s="100" t="s">
        <v>220</v>
      </c>
      <c r="L76" s="40" t="s">
        <v>810</v>
      </c>
    </row>
    <row r="77" spans="1:12" ht="31.5" customHeight="1">
      <c r="A77" s="41" t="s">
        <v>719</v>
      </c>
      <c r="B77" s="16"/>
      <c r="C77" s="17"/>
      <c r="D77" s="97" t="s">
        <v>317</v>
      </c>
      <c r="E77" s="3" t="s">
        <v>318</v>
      </c>
      <c r="F77" s="20" t="s">
        <v>39</v>
      </c>
      <c r="G77" s="97" t="s">
        <v>319</v>
      </c>
      <c r="H77" s="98" t="s">
        <v>320</v>
      </c>
      <c r="I77" s="149" t="s">
        <v>321</v>
      </c>
      <c r="J77" s="96" t="s">
        <v>322</v>
      </c>
      <c r="K77" s="95" t="s">
        <v>67</v>
      </c>
      <c r="L77" s="40" t="s">
        <v>810</v>
      </c>
    </row>
    <row r="78" spans="1:12" ht="31.5" customHeight="1">
      <c r="A78" s="41" t="s">
        <v>720</v>
      </c>
      <c r="B78" s="16"/>
      <c r="C78" s="17"/>
      <c r="D78" s="101" t="s">
        <v>126</v>
      </c>
      <c r="E78" s="3"/>
      <c r="F78" s="20" t="s">
        <v>42</v>
      </c>
      <c r="G78" s="93" t="s">
        <v>127</v>
      </c>
      <c r="H78" s="102" t="s">
        <v>128</v>
      </c>
      <c r="I78" s="96" t="s">
        <v>129</v>
      </c>
      <c r="J78" s="96" t="s">
        <v>130</v>
      </c>
      <c r="K78" s="95" t="s">
        <v>131</v>
      </c>
      <c r="L78" s="40" t="s">
        <v>810</v>
      </c>
    </row>
    <row r="79" spans="1:12" ht="31.5" customHeight="1">
      <c r="A79" s="41" t="s">
        <v>721</v>
      </c>
      <c r="B79" s="16"/>
      <c r="C79" s="17"/>
      <c r="D79" s="101" t="s">
        <v>431</v>
      </c>
      <c r="E79" s="3" t="s">
        <v>432</v>
      </c>
      <c r="F79" s="107" t="s">
        <v>55</v>
      </c>
      <c r="G79" s="93" t="s">
        <v>482</v>
      </c>
      <c r="H79" s="102" t="s">
        <v>483</v>
      </c>
      <c r="I79" s="96" t="s">
        <v>484</v>
      </c>
      <c r="J79" s="96" t="s">
        <v>272</v>
      </c>
      <c r="K79" s="95" t="s">
        <v>436</v>
      </c>
      <c r="L79" s="40" t="s">
        <v>810</v>
      </c>
    </row>
    <row r="80" spans="1:12" ht="31.5" customHeight="1">
      <c r="A80" s="41" t="s">
        <v>722</v>
      </c>
      <c r="B80" s="16"/>
      <c r="C80" s="17"/>
      <c r="D80" s="101" t="s">
        <v>431</v>
      </c>
      <c r="E80" s="3" t="s">
        <v>432</v>
      </c>
      <c r="F80" s="20" t="s">
        <v>55</v>
      </c>
      <c r="G80" s="93" t="s">
        <v>433</v>
      </c>
      <c r="H80" s="102" t="s">
        <v>434</v>
      </c>
      <c r="I80" s="96" t="s">
        <v>639</v>
      </c>
      <c r="J80" s="96" t="s">
        <v>272</v>
      </c>
      <c r="K80" s="95" t="s">
        <v>436</v>
      </c>
      <c r="L80" s="40" t="s">
        <v>810</v>
      </c>
    </row>
    <row r="81" spans="1:12" ht="31.5" customHeight="1">
      <c r="A81" s="41" t="s">
        <v>723</v>
      </c>
      <c r="B81" s="16"/>
      <c r="C81" s="17"/>
      <c r="D81" s="101" t="s">
        <v>566</v>
      </c>
      <c r="E81" s="3" t="s">
        <v>567</v>
      </c>
      <c r="F81" s="20" t="s">
        <v>39</v>
      </c>
      <c r="G81" s="93" t="s">
        <v>568</v>
      </c>
      <c r="H81" s="102" t="s">
        <v>569</v>
      </c>
      <c r="I81" s="96" t="s">
        <v>570</v>
      </c>
      <c r="J81" s="96" t="s">
        <v>48</v>
      </c>
      <c r="K81" s="109" t="s">
        <v>257</v>
      </c>
      <c r="L81" s="40" t="s">
        <v>810</v>
      </c>
    </row>
    <row r="82" spans="1:12" ht="31.5" customHeight="1">
      <c r="A82" s="41" t="s">
        <v>724</v>
      </c>
      <c r="B82" s="16"/>
      <c r="C82" s="17"/>
      <c r="D82" s="101" t="s">
        <v>82</v>
      </c>
      <c r="E82" s="3" t="s">
        <v>83</v>
      </c>
      <c r="F82" s="20">
        <v>2</v>
      </c>
      <c r="G82" s="93" t="s">
        <v>84</v>
      </c>
      <c r="H82" s="108" t="s">
        <v>85</v>
      </c>
      <c r="I82" s="104" t="s">
        <v>86</v>
      </c>
      <c r="J82" s="96" t="s">
        <v>87</v>
      </c>
      <c r="K82" s="95" t="s">
        <v>88</v>
      </c>
      <c r="L82" s="40" t="s">
        <v>810</v>
      </c>
    </row>
    <row r="83" spans="1:12" ht="31.5" customHeight="1">
      <c r="A83" s="41" t="s">
        <v>725</v>
      </c>
      <c r="B83" s="16"/>
      <c r="C83" s="17"/>
      <c r="D83" s="92" t="s">
        <v>384</v>
      </c>
      <c r="E83" s="3" t="s">
        <v>385</v>
      </c>
      <c r="F83" s="2">
        <v>1</v>
      </c>
      <c r="G83" s="120" t="s">
        <v>424</v>
      </c>
      <c r="H83" s="119" t="s">
        <v>425</v>
      </c>
      <c r="I83" s="104" t="s">
        <v>426</v>
      </c>
      <c r="J83" s="104" t="s">
        <v>48</v>
      </c>
      <c r="K83" s="95" t="s">
        <v>220</v>
      </c>
      <c r="L83" s="40" t="s">
        <v>810</v>
      </c>
    </row>
    <row r="84" spans="1:12" ht="31.5" customHeight="1">
      <c r="A84" s="41" t="s">
        <v>726</v>
      </c>
      <c r="B84" s="16"/>
      <c r="C84" s="17"/>
      <c r="D84" s="92" t="s">
        <v>384</v>
      </c>
      <c r="E84" s="3" t="s">
        <v>385</v>
      </c>
      <c r="F84" s="2">
        <v>1</v>
      </c>
      <c r="G84" s="120" t="s">
        <v>386</v>
      </c>
      <c r="H84" s="204" t="s">
        <v>387</v>
      </c>
      <c r="I84" s="104" t="s">
        <v>388</v>
      </c>
      <c r="J84" s="104" t="s">
        <v>48</v>
      </c>
      <c r="K84" s="95" t="s">
        <v>220</v>
      </c>
      <c r="L84" s="40" t="s">
        <v>810</v>
      </c>
    </row>
    <row r="85" spans="1:12" ht="31.5" customHeight="1">
      <c r="A85" s="41" t="s">
        <v>727</v>
      </c>
      <c r="B85" s="16"/>
      <c r="C85" s="17"/>
      <c r="D85" s="101" t="s">
        <v>232</v>
      </c>
      <c r="E85" s="3" t="s">
        <v>233</v>
      </c>
      <c r="F85" s="20" t="s">
        <v>39</v>
      </c>
      <c r="G85" s="93" t="s">
        <v>234</v>
      </c>
      <c r="H85" s="114" t="s">
        <v>235</v>
      </c>
      <c r="I85" s="96" t="s">
        <v>628</v>
      </c>
      <c r="J85" s="104" t="s">
        <v>237</v>
      </c>
      <c r="K85" s="95" t="s">
        <v>616</v>
      </c>
      <c r="L85" s="40" t="s">
        <v>810</v>
      </c>
    </row>
    <row r="86" spans="1:12" ht="31.5" customHeight="1">
      <c r="A86" s="41" t="s">
        <v>728</v>
      </c>
      <c r="B86" s="14"/>
      <c r="C86" s="14"/>
      <c r="D86" s="101" t="s">
        <v>282</v>
      </c>
      <c r="E86" s="3" t="s">
        <v>283</v>
      </c>
      <c r="F86" s="20" t="s">
        <v>39</v>
      </c>
      <c r="G86" s="93" t="s">
        <v>332</v>
      </c>
      <c r="H86" s="102" t="s">
        <v>333</v>
      </c>
      <c r="I86" s="96" t="s">
        <v>334</v>
      </c>
      <c r="J86" s="104" t="s">
        <v>287</v>
      </c>
      <c r="K86" s="109" t="s">
        <v>288</v>
      </c>
      <c r="L86" s="40" t="s">
        <v>810</v>
      </c>
    </row>
    <row r="87" spans="1:12" ht="31.5" customHeight="1">
      <c r="A87" s="41" t="s">
        <v>729</v>
      </c>
      <c r="B87" s="16"/>
      <c r="C87" s="17"/>
      <c r="D87" s="101" t="s">
        <v>282</v>
      </c>
      <c r="E87" s="3" t="s">
        <v>283</v>
      </c>
      <c r="F87" s="20" t="s">
        <v>39</v>
      </c>
      <c r="G87" s="93" t="s">
        <v>284</v>
      </c>
      <c r="H87" s="102" t="s">
        <v>285</v>
      </c>
      <c r="I87" s="96" t="s">
        <v>287</v>
      </c>
      <c r="J87" s="104" t="s">
        <v>287</v>
      </c>
      <c r="K87" s="95" t="s">
        <v>288</v>
      </c>
      <c r="L87" s="40" t="s">
        <v>810</v>
      </c>
    </row>
    <row r="88" spans="1:12" ht="31.5" customHeight="1">
      <c r="A88" s="41" t="s">
        <v>730</v>
      </c>
      <c r="B88" s="16"/>
      <c r="C88" s="17"/>
      <c r="D88" s="184" t="s">
        <v>577</v>
      </c>
      <c r="E88" s="3" t="s">
        <v>578</v>
      </c>
      <c r="F88" s="4">
        <v>2</v>
      </c>
      <c r="G88" s="135" t="s">
        <v>193</v>
      </c>
      <c r="H88" s="136" t="s">
        <v>194</v>
      </c>
      <c r="I88" s="118" t="s">
        <v>195</v>
      </c>
      <c r="J88" s="118" t="s">
        <v>195</v>
      </c>
      <c r="K88" s="100" t="s">
        <v>103</v>
      </c>
      <c r="L88" s="40" t="s">
        <v>810</v>
      </c>
    </row>
    <row r="89" spans="1:12" ht="31.5" customHeight="1">
      <c r="A89" s="41" t="s">
        <v>731</v>
      </c>
      <c r="B89" s="16"/>
      <c r="C89" s="17"/>
      <c r="D89" s="184" t="s">
        <v>463</v>
      </c>
      <c r="E89" s="3"/>
      <c r="F89" s="4" t="s">
        <v>55</v>
      </c>
      <c r="G89" s="135" t="s">
        <v>464</v>
      </c>
      <c r="H89" s="136" t="s">
        <v>465</v>
      </c>
      <c r="I89" s="148" t="s">
        <v>466</v>
      </c>
      <c r="J89" s="118" t="s">
        <v>272</v>
      </c>
      <c r="K89" s="95" t="s">
        <v>72</v>
      </c>
      <c r="L89" s="40" t="s">
        <v>810</v>
      </c>
    </row>
    <row r="90" spans="1:12" ht="31.5" customHeight="1">
      <c r="A90" s="41" t="s">
        <v>732</v>
      </c>
      <c r="B90" s="16"/>
      <c r="C90" s="17"/>
      <c r="D90" s="92" t="s">
        <v>403</v>
      </c>
      <c r="E90" s="3"/>
      <c r="F90" s="2" t="s">
        <v>55</v>
      </c>
      <c r="G90" s="93" t="s">
        <v>404</v>
      </c>
      <c r="H90" s="94" t="s">
        <v>405</v>
      </c>
      <c r="I90" s="104" t="s">
        <v>236</v>
      </c>
      <c r="J90" s="104" t="s">
        <v>48</v>
      </c>
      <c r="K90" s="95" t="s">
        <v>238</v>
      </c>
      <c r="L90" s="40" t="s">
        <v>810</v>
      </c>
    </row>
    <row r="91" spans="1:12" ht="31.5" customHeight="1">
      <c r="A91" s="41" t="s">
        <v>733</v>
      </c>
      <c r="B91" s="16"/>
      <c r="C91" s="17"/>
      <c r="D91" s="101" t="s">
        <v>323</v>
      </c>
      <c r="E91" s="3" t="s">
        <v>324</v>
      </c>
      <c r="F91" s="20" t="s">
        <v>55</v>
      </c>
      <c r="G91" s="323" t="s">
        <v>325</v>
      </c>
      <c r="H91" s="158" t="s">
        <v>326</v>
      </c>
      <c r="I91" s="327" t="s">
        <v>327</v>
      </c>
      <c r="J91" s="96" t="s">
        <v>328</v>
      </c>
      <c r="K91" s="95" t="s">
        <v>115</v>
      </c>
      <c r="L91" s="40" t="s">
        <v>810</v>
      </c>
    </row>
    <row r="92" spans="1:12" ht="31.5" customHeight="1">
      <c r="A92" s="41" t="s">
        <v>734</v>
      </c>
      <c r="B92" s="16"/>
      <c r="C92" s="17"/>
      <c r="D92" s="191" t="s">
        <v>500</v>
      </c>
      <c r="E92" s="3"/>
      <c r="F92" s="4">
        <v>2</v>
      </c>
      <c r="G92" s="93" t="s">
        <v>501</v>
      </c>
      <c r="H92" s="192" t="s">
        <v>502</v>
      </c>
      <c r="I92" s="193" t="s">
        <v>503</v>
      </c>
      <c r="J92" s="193" t="s">
        <v>108</v>
      </c>
      <c r="K92" s="132" t="s">
        <v>257</v>
      </c>
      <c r="L92" s="40" t="s">
        <v>810</v>
      </c>
    </row>
    <row r="93" spans="1:12" ht="31.5" customHeight="1">
      <c r="A93" s="41" t="s">
        <v>735</v>
      </c>
      <c r="B93" s="16"/>
      <c r="C93" s="17"/>
      <c r="D93" s="191" t="s">
        <v>500</v>
      </c>
      <c r="E93" s="3"/>
      <c r="F93" s="4">
        <v>2</v>
      </c>
      <c r="G93" s="93" t="s">
        <v>501</v>
      </c>
      <c r="H93" s="192" t="s">
        <v>502</v>
      </c>
      <c r="I93" s="193" t="s">
        <v>503</v>
      </c>
      <c r="J93" s="193" t="s">
        <v>176</v>
      </c>
      <c r="K93" s="100" t="s">
        <v>257</v>
      </c>
      <c r="L93" s="40" t="s">
        <v>810</v>
      </c>
    </row>
    <row r="94" spans="1:12" ht="31.5" customHeight="1">
      <c r="A94" s="41" t="s">
        <v>736</v>
      </c>
      <c r="B94" s="16"/>
      <c r="C94" s="17"/>
      <c r="D94" s="92" t="s">
        <v>110</v>
      </c>
      <c r="E94" s="3"/>
      <c r="F94" s="2" t="s">
        <v>55</v>
      </c>
      <c r="G94" s="93" t="s">
        <v>111</v>
      </c>
      <c r="H94" s="94" t="s">
        <v>112</v>
      </c>
      <c r="I94" s="104" t="s">
        <v>113</v>
      </c>
      <c r="J94" s="96" t="s">
        <v>114</v>
      </c>
      <c r="K94" s="95" t="s">
        <v>115</v>
      </c>
      <c r="L94" s="40" t="s">
        <v>810</v>
      </c>
    </row>
    <row r="95" spans="1:12" ht="31.5" customHeight="1">
      <c r="A95" s="41" t="s">
        <v>737</v>
      </c>
      <c r="B95" s="16"/>
      <c r="C95" s="17"/>
      <c r="D95" s="92" t="s">
        <v>450</v>
      </c>
      <c r="E95" s="3"/>
      <c r="F95" s="2" t="s">
        <v>55</v>
      </c>
      <c r="G95" s="93" t="s">
        <v>451</v>
      </c>
      <c r="H95" s="94" t="s">
        <v>452</v>
      </c>
      <c r="I95" s="104" t="s">
        <v>453</v>
      </c>
      <c r="J95" s="96" t="s">
        <v>114</v>
      </c>
      <c r="K95" s="95" t="s">
        <v>148</v>
      </c>
      <c r="L95" s="40" t="s">
        <v>810</v>
      </c>
    </row>
    <row r="96" spans="1:12" ht="31.5" customHeight="1">
      <c r="A96" s="41" t="s">
        <v>738</v>
      </c>
      <c r="B96" s="16"/>
      <c r="C96" s="17"/>
      <c r="D96" s="92" t="s">
        <v>132</v>
      </c>
      <c r="E96" s="3"/>
      <c r="F96" s="35" t="s">
        <v>42</v>
      </c>
      <c r="G96" s="93" t="s">
        <v>133</v>
      </c>
      <c r="H96" s="94" t="s">
        <v>134</v>
      </c>
      <c r="I96" s="104" t="s">
        <v>135</v>
      </c>
      <c r="J96" s="96" t="s">
        <v>40</v>
      </c>
      <c r="K96" s="95" t="s">
        <v>41</v>
      </c>
      <c r="L96" s="40" t="s">
        <v>810</v>
      </c>
    </row>
    <row r="97" spans="1:12" ht="31.5" customHeight="1">
      <c r="A97" s="41" t="s">
        <v>739</v>
      </c>
      <c r="B97" s="16"/>
      <c r="C97" s="17"/>
      <c r="D97" s="101" t="s">
        <v>89</v>
      </c>
      <c r="E97" s="3"/>
      <c r="F97" s="20"/>
      <c r="G97" s="93" t="s">
        <v>90</v>
      </c>
      <c r="H97" s="108" t="s">
        <v>91</v>
      </c>
      <c r="I97" s="104" t="s">
        <v>92</v>
      </c>
      <c r="J97" s="104" t="s">
        <v>93</v>
      </c>
      <c r="K97" s="109" t="s">
        <v>631</v>
      </c>
      <c r="L97" s="40" t="s">
        <v>810</v>
      </c>
    </row>
    <row r="98" spans="1:12" ht="31.5" customHeight="1">
      <c r="A98" s="41" t="s">
        <v>740</v>
      </c>
      <c r="B98" s="16"/>
      <c r="C98" s="17"/>
      <c r="D98" s="92" t="s">
        <v>369</v>
      </c>
      <c r="E98" s="3" t="s">
        <v>370</v>
      </c>
      <c r="F98" s="2" t="s">
        <v>39</v>
      </c>
      <c r="G98" s="120" t="s">
        <v>371</v>
      </c>
      <c r="H98" s="103" t="s">
        <v>372</v>
      </c>
      <c r="I98" s="95" t="s">
        <v>129</v>
      </c>
      <c r="J98" s="139" t="s">
        <v>155</v>
      </c>
      <c r="K98" s="95" t="s">
        <v>131</v>
      </c>
      <c r="L98" s="40" t="s">
        <v>810</v>
      </c>
    </row>
    <row r="99" spans="1:12" ht="31.5" customHeight="1">
      <c r="A99" s="41" t="s">
        <v>741</v>
      </c>
      <c r="B99" s="16"/>
      <c r="C99" s="17"/>
      <c r="D99" s="92" t="s">
        <v>589</v>
      </c>
      <c r="E99" s="3" t="s">
        <v>455</v>
      </c>
      <c r="F99" s="2" t="s">
        <v>39</v>
      </c>
      <c r="G99" s="117" t="s">
        <v>590</v>
      </c>
      <c r="H99" s="94" t="s">
        <v>591</v>
      </c>
      <c r="I99" s="118" t="s">
        <v>113</v>
      </c>
      <c r="J99" s="112" t="s">
        <v>113</v>
      </c>
      <c r="K99" s="137" t="s">
        <v>115</v>
      </c>
      <c r="L99" s="40" t="s">
        <v>810</v>
      </c>
    </row>
    <row r="100" spans="1:12" ht="31.5" customHeight="1">
      <c r="A100" s="41" t="s">
        <v>742</v>
      </c>
      <c r="B100" s="16"/>
      <c r="C100" s="17"/>
      <c r="D100" s="92" t="s">
        <v>207</v>
      </c>
      <c r="E100" s="3" t="s">
        <v>208</v>
      </c>
      <c r="F100" s="2">
        <v>2</v>
      </c>
      <c r="G100" s="111" t="s">
        <v>209</v>
      </c>
      <c r="H100" s="103" t="s">
        <v>210</v>
      </c>
      <c r="I100" s="112" t="s">
        <v>135</v>
      </c>
      <c r="J100" s="112" t="s">
        <v>40</v>
      </c>
      <c r="K100" s="95" t="s">
        <v>211</v>
      </c>
      <c r="L100" s="40" t="s">
        <v>810</v>
      </c>
    </row>
    <row r="101" spans="1:12" ht="31.5" customHeight="1">
      <c r="A101" s="41" t="s">
        <v>743</v>
      </c>
      <c r="B101" s="16"/>
      <c r="C101" s="17"/>
      <c r="D101" s="101" t="s">
        <v>118</v>
      </c>
      <c r="E101" s="3" t="s">
        <v>119</v>
      </c>
      <c r="F101" s="20" t="s">
        <v>42</v>
      </c>
      <c r="G101" s="93" t="s">
        <v>120</v>
      </c>
      <c r="H101" s="119" t="s">
        <v>46</v>
      </c>
      <c r="I101" s="104" t="s">
        <v>47</v>
      </c>
      <c r="J101" s="104" t="s">
        <v>49</v>
      </c>
      <c r="K101" s="95" t="s">
        <v>41</v>
      </c>
      <c r="L101" s="40" t="s">
        <v>810</v>
      </c>
    </row>
    <row r="102" spans="1:12" ht="31.5" customHeight="1">
      <c r="A102" s="41" t="s">
        <v>744</v>
      </c>
      <c r="B102" s="16"/>
      <c r="C102" s="17"/>
      <c r="D102" s="101" t="s">
        <v>118</v>
      </c>
      <c r="E102" s="3" t="s">
        <v>119</v>
      </c>
      <c r="F102" s="20" t="s">
        <v>42</v>
      </c>
      <c r="G102" s="93" t="s">
        <v>139</v>
      </c>
      <c r="H102" s="119" t="s">
        <v>140</v>
      </c>
      <c r="I102" s="104" t="s">
        <v>49</v>
      </c>
      <c r="J102" s="104" t="s">
        <v>49</v>
      </c>
      <c r="K102" s="95" t="s">
        <v>41</v>
      </c>
      <c r="L102" s="40" t="s">
        <v>810</v>
      </c>
    </row>
    <row r="103" spans="1:12" ht="31.5" customHeight="1">
      <c r="A103" s="41" t="s">
        <v>745</v>
      </c>
      <c r="B103" s="16"/>
      <c r="C103" s="17"/>
      <c r="D103" s="92" t="s">
        <v>136</v>
      </c>
      <c r="E103" s="3" t="s">
        <v>137</v>
      </c>
      <c r="F103" s="2" t="s">
        <v>138</v>
      </c>
      <c r="G103" s="93" t="s">
        <v>139</v>
      </c>
      <c r="H103" s="119" t="s">
        <v>140</v>
      </c>
      <c r="I103" s="104" t="s">
        <v>49</v>
      </c>
      <c r="J103" s="104" t="s">
        <v>49</v>
      </c>
      <c r="K103" s="95" t="s">
        <v>41</v>
      </c>
      <c r="L103" s="40" t="s">
        <v>810</v>
      </c>
    </row>
    <row r="104" spans="1:12" ht="31.5" customHeight="1">
      <c r="A104" s="41" t="s">
        <v>746</v>
      </c>
      <c r="B104" s="16"/>
      <c r="C104" s="17"/>
      <c r="D104" s="126" t="s">
        <v>172</v>
      </c>
      <c r="E104" s="3" t="s">
        <v>173</v>
      </c>
      <c r="F104" s="127" t="s">
        <v>55</v>
      </c>
      <c r="G104" s="128" t="s">
        <v>174</v>
      </c>
      <c r="H104" s="129" t="s">
        <v>175</v>
      </c>
      <c r="I104" s="130" t="s">
        <v>113</v>
      </c>
      <c r="J104" s="131" t="s">
        <v>176</v>
      </c>
      <c r="K104" s="95" t="s">
        <v>115</v>
      </c>
      <c r="L104" s="40" t="s">
        <v>810</v>
      </c>
    </row>
    <row r="105" spans="1:12" ht="31.5" customHeight="1">
      <c r="A105" s="41" t="s">
        <v>773</v>
      </c>
      <c r="B105" s="16"/>
      <c r="C105" s="17"/>
      <c r="D105" s="318" t="s">
        <v>172</v>
      </c>
      <c r="E105" s="3" t="s">
        <v>173</v>
      </c>
      <c r="F105" s="319" t="s">
        <v>55</v>
      </c>
      <c r="G105" s="128" t="s">
        <v>205</v>
      </c>
      <c r="H105" s="129" t="s">
        <v>206</v>
      </c>
      <c r="I105" s="130" t="s">
        <v>113</v>
      </c>
      <c r="J105" s="131" t="s">
        <v>176</v>
      </c>
      <c r="K105" s="95" t="s">
        <v>115</v>
      </c>
      <c r="L105" s="40" t="s">
        <v>810</v>
      </c>
    </row>
    <row r="106" spans="1:12" ht="31.5" customHeight="1">
      <c r="A106" s="41" t="s">
        <v>774</v>
      </c>
      <c r="B106" s="16"/>
      <c r="C106" s="17"/>
      <c r="D106" s="101" t="s">
        <v>412</v>
      </c>
      <c r="E106" s="3" t="s">
        <v>413</v>
      </c>
      <c r="F106" s="107">
        <v>1</v>
      </c>
      <c r="G106" s="93" t="s">
        <v>414</v>
      </c>
      <c r="H106" s="108" t="s">
        <v>415</v>
      </c>
      <c r="I106" s="104" t="s">
        <v>416</v>
      </c>
      <c r="J106" s="104" t="s">
        <v>108</v>
      </c>
      <c r="K106" s="95" t="s">
        <v>417</v>
      </c>
      <c r="L106" s="40" t="s">
        <v>810</v>
      </c>
    </row>
    <row r="107" spans="1:12" ht="31.5" customHeight="1">
      <c r="A107" s="41" t="s">
        <v>775</v>
      </c>
      <c r="B107" s="16"/>
      <c r="C107" s="17"/>
      <c r="D107" s="92" t="s">
        <v>592</v>
      </c>
      <c r="E107" s="3" t="s">
        <v>593</v>
      </c>
      <c r="F107" s="2" t="s">
        <v>359</v>
      </c>
      <c r="G107" s="135" t="s">
        <v>594</v>
      </c>
      <c r="H107" s="208" t="s">
        <v>595</v>
      </c>
      <c r="I107" s="104" t="s">
        <v>113</v>
      </c>
      <c r="J107" s="209" t="s">
        <v>113</v>
      </c>
      <c r="K107" s="113" t="s">
        <v>596</v>
      </c>
      <c r="L107" s="40" t="s">
        <v>810</v>
      </c>
    </row>
    <row r="108" spans="1:12" ht="31.5" customHeight="1">
      <c r="A108" s="41" t="s">
        <v>776</v>
      </c>
      <c r="B108" s="16"/>
      <c r="C108" s="17"/>
      <c r="D108" s="92" t="s">
        <v>306</v>
      </c>
      <c r="E108" s="3"/>
      <c r="F108" s="2">
        <v>1</v>
      </c>
      <c r="G108" s="92" t="s">
        <v>307</v>
      </c>
      <c r="H108" s="105" t="s">
        <v>308</v>
      </c>
      <c r="I108" s="36" t="s">
        <v>309</v>
      </c>
      <c r="J108" s="36" t="s">
        <v>310</v>
      </c>
      <c r="K108" s="95" t="s">
        <v>220</v>
      </c>
      <c r="L108" s="40" t="s">
        <v>810</v>
      </c>
    </row>
    <row r="109" spans="1:12" ht="31.5" customHeight="1">
      <c r="A109" s="41" t="s">
        <v>777</v>
      </c>
      <c r="B109" s="16"/>
      <c r="C109" s="17"/>
      <c r="D109" s="92" t="s">
        <v>251</v>
      </c>
      <c r="E109" s="3" t="s">
        <v>252</v>
      </c>
      <c r="F109" s="2" t="s">
        <v>55</v>
      </c>
      <c r="G109" s="93" t="s">
        <v>253</v>
      </c>
      <c r="H109" s="94" t="s">
        <v>254</v>
      </c>
      <c r="I109" s="104" t="s">
        <v>255</v>
      </c>
      <c r="J109" s="104" t="s">
        <v>256</v>
      </c>
      <c r="K109" s="95" t="s">
        <v>257</v>
      </c>
      <c r="L109" s="40" t="s">
        <v>810</v>
      </c>
    </row>
    <row r="110" spans="1:12" ht="31.5" customHeight="1">
      <c r="A110" s="41" t="s">
        <v>778</v>
      </c>
      <c r="B110" s="14"/>
      <c r="C110" s="14"/>
      <c r="D110" s="101" t="s">
        <v>541</v>
      </c>
      <c r="E110" s="3"/>
      <c r="F110" s="2" t="s">
        <v>55</v>
      </c>
      <c r="G110" s="93" t="s">
        <v>542</v>
      </c>
      <c r="H110" s="102" t="s">
        <v>543</v>
      </c>
      <c r="I110" s="95" t="s">
        <v>544</v>
      </c>
      <c r="J110" s="96"/>
      <c r="K110" s="95" t="s">
        <v>631</v>
      </c>
      <c r="L110" s="40" t="s">
        <v>810</v>
      </c>
    </row>
    <row r="111" spans="1:12" ht="31.5" customHeight="1">
      <c r="A111" s="41" t="s">
        <v>779</v>
      </c>
      <c r="B111" s="16"/>
      <c r="C111" s="17"/>
      <c r="D111" s="92" t="s">
        <v>169</v>
      </c>
      <c r="E111" s="3"/>
      <c r="F111" s="2" t="s">
        <v>42</v>
      </c>
      <c r="G111" s="93" t="s">
        <v>170</v>
      </c>
      <c r="H111" s="103" t="s">
        <v>171</v>
      </c>
      <c r="I111" s="96" t="s">
        <v>129</v>
      </c>
      <c r="J111" s="96" t="s">
        <v>155</v>
      </c>
      <c r="K111" s="95" t="s">
        <v>131</v>
      </c>
      <c r="L111" s="40" t="s">
        <v>810</v>
      </c>
    </row>
    <row r="112" spans="1:12" ht="31.5" customHeight="1">
      <c r="A112" s="41" t="s">
        <v>780</v>
      </c>
      <c r="B112" s="16"/>
      <c r="C112" s="17"/>
      <c r="D112" s="101" t="s">
        <v>473</v>
      </c>
      <c r="E112" s="3"/>
      <c r="F112" s="20" t="s">
        <v>55</v>
      </c>
      <c r="G112" s="93" t="s">
        <v>474</v>
      </c>
      <c r="H112" s="102" t="s">
        <v>475</v>
      </c>
      <c r="I112" s="104" t="s">
        <v>476</v>
      </c>
      <c r="J112" s="104" t="s">
        <v>422</v>
      </c>
      <c r="K112" s="95" t="s">
        <v>423</v>
      </c>
      <c r="L112" s="40" t="s">
        <v>810</v>
      </c>
    </row>
    <row r="113" spans="1:12" ht="31.5" customHeight="1">
      <c r="A113" s="41" t="s">
        <v>781</v>
      </c>
      <c r="B113" s="16"/>
      <c r="C113" s="17"/>
      <c r="D113" s="101" t="s">
        <v>441</v>
      </c>
      <c r="E113" s="3" t="s">
        <v>442</v>
      </c>
      <c r="F113" s="20">
        <v>2</v>
      </c>
      <c r="G113" s="93" t="s">
        <v>443</v>
      </c>
      <c r="H113" s="140" t="s">
        <v>444</v>
      </c>
      <c r="I113" s="96" t="s">
        <v>445</v>
      </c>
      <c r="J113" s="96" t="s">
        <v>328</v>
      </c>
      <c r="K113" s="95" t="s">
        <v>148</v>
      </c>
      <c r="L113" s="40" t="s">
        <v>810</v>
      </c>
    </row>
    <row r="114" spans="1:12" ht="31.5" customHeight="1">
      <c r="A114" s="41" t="s">
        <v>795</v>
      </c>
      <c r="B114" s="16"/>
      <c r="C114" s="17"/>
      <c r="D114" s="101" t="s">
        <v>262</v>
      </c>
      <c r="E114" s="3"/>
      <c r="F114" s="20" t="s">
        <v>55</v>
      </c>
      <c r="G114" s="93" t="s">
        <v>263</v>
      </c>
      <c r="H114" s="140" t="s">
        <v>264</v>
      </c>
      <c r="I114" s="96" t="s">
        <v>265</v>
      </c>
      <c r="J114" s="96" t="s">
        <v>266</v>
      </c>
      <c r="K114" s="95" t="s">
        <v>115</v>
      </c>
      <c r="L114" s="40" t="s">
        <v>810</v>
      </c>
    </row>
    <row r="115" spans="1:12" ht="31.5" customHeight="1">
      <c r="A115" s="41" t="s">
        <v>796</v>
      </c>
      <c r="B115" s="16"/>
      <c r="C115" s="17"/>
      <c r="D115" s="92" t="s">
        <v>104</v>
      </c>
      <c r="E115" s="3"/>
      <c r="F115" s="2" t="s">
        <v>55</v>
      </c>
      <c r="G115" s="93" t="s">
        <v>105</v>
      </c>
      <c r="H115" s="94" t="s">
        <v>106</v>
      </c>
      <c r="I115" s="95" t="s">
        <v>107</v>
      </c>
      <c r="J115" s="96" t="s">
        <v>108</v>
      </c>
      <c r="K115" s="95" t="s">
        <v>631</v>
      </c>
      <c r="L115" s="40" t="s">
        <v>810</v>
      </c>
    </row>
    <row r="116" spans="1:12" ht="31.5" customHeight="1">
      <c r="A116" s="41" t="s">
        <v>797</v>
      </c>
      <c r="B116" s="16"/>
      <c r="C116" s="17"/>
      <c r="D116" s="92" t="s">
        <v>53</v>
      </c>
      <c r="E116" s="3" t="s">
        <v>54</v>
      </c>
      <c r="F116" s="2" t="s">
        <v>55</v>
      </c>
      <c r="G116" s="93" t="s">
        <v>56</v>
      </c>
      <c r="H116" s="94" t="s">
        <v>57</v>
      </c>
      <c r="I116" s="95" t="s">
        <v>58</v>
      </c>
      <c r="J116" s="96" t="s">
        <v>58</v>
      </c>
      <c r="K116" s="95" t="s">
        <v>59</v>
      </c>
      <c r="L116" s="40" t="s">
        <v>810</v>
      </c>
    </row>
    <row r="117" spans="1:12" ht="31.5" customHeight="1">
      <c r="A117" s="41" t="s">
        <v>798</v>
      </c>
      <c r="B117" s="16"/>
      <c r="C117" s="17"/>
      <c r="D117" s="92" t="s">
        <v>394</v>
      </c>
      <c r="E117" s="3" t="s">
        <v>45</v>
      </c>
      <c r="F117" s="2" t="s">
        <v>55</v>
      </c>
      <c r="G117" s="117" t="s">
        <v>178</v>
      </c>
      <c r="H117" s="94" t="s">
        <v>179</v>
      </c>
      <c r="I117" s="118" t="s">
        <v>109</v>
      </c>
      <c r="J117" s="118" t="s">
        <v>48</v>
      </c>
      <c r="K117" s="95" t="s">
        <v>624</v>
      </c>
      <c r="L117" s="40" t="s">
        <v>810</v>
      </c>
    </row>
    <row r="118" spans="1:12" ht="31.5" customHeight="1">
      <c r="A118" s="41" t="s">
        <v>799</v>
      </c>
      <c r="B118" s="16"/>
      <c r="C118" s="17"/>
      <c r="D118" s="92" t="s">
        <v>167</v>
      </c>
      <c r="E118" s="3"/>
      <c r="F118" s="2" t="s">
        <v>55</v>
      </c>
      <c r="G118" s="93" t="s">
        <v>111</v>
      </c>
      <c r="H118" s="94" t="s">
        <v>112</v>
      </c>
      <c r="I118" s="104" t="s">
        <v>113</v>
      </c>
      <c r="J118" s="104" t="s">
        <v>113</v>
      </c>
      <c r="K118" s="95" t="s">
        <v>148</v>
      </c>
      <c r="L118" s="40" t="s">
        <v>810</v>
      </c>
    </row>
    <row r="119" spans="1:12" ht="31.5" customHeight="1">
      <c r="A119" s="41" t="s">
        <v>800</v>
      </c>
      <c r="B119" s="16"/>
      <c r="C119" s="17"/>
      <c r="D119" s="101" t="s">
        <v>389</v>
      </c>
      <c r="E119" s="3" t="s">
        <v>390</v>
      </c>
      <c r="F119" s="20" t="s">
        <v>359</v>
      </c>
      <c r="G119" s="93" t="s">
        <v>391</v>
      </c>
      <c r="H119" s="102" t="s">
        <v>392</v>
      </c>
      <c r="I119" s="104" t="s">
        <v>393</v>
      </c>
      <c r="J119" s="96" t="s">
        <v>48</v>
      </c>
      <c r="K119" s="95" t="s">
        <v>257</v>
      </c>
      <c r="L119" s="40" t="s">
        <v>810</v>
      </c>
    </row>
    <row r="120" spans="1:12" ht="31.5" customHeight="1">
      <c r="A120" s="41" t="s">
        <v>801</v>
      </c>
      <c r="B120" s="16"/>
      <c r="C120" s="17"/>
      <c r="D120" s="101" t="s">
        <v>389</v>
      </c>
      <c r="E120" s="3" t="s">
        <v>390</v>
      </c>
      <c r="F120" s="20" t="s">
        <v>359</v>
      </c>
      <c r="G120" s="93" t="s">
        <v>510</v>
      </c>
      <c r="H120" s="102" t="s">
        <v>511</v>
      </c>
      <c r="I120" s="104" t="s">
        <v>490</v>
      </c>
      <c r="J120" s="96" t="s">
        <v>48</v>
      </c>
      <c r="K120" s="109" t="s">
        <v>257</v>
      </c>
      <c r="L120" s="40" t="s">
        <v>810</v>
      </c>
    </row>
    <row r="121" spans="1:12" ht="31.5" customHeight="1">
      <c r="A121" s="41" t="s">
        <v>802</v>
      </c>
      <c r="B121" s="16"/>
      <c r="C121" s="17"/>
      <c r="D121" s="101" t="s">
        <v>389</v>
      </c>
      <c r="E121" s="3" t="s">
        <v>390</v>
      </c>
      <c r="F121" s="20" t="s">
        <v>359</v>
      </c>
      <c r="G121" s="93" t="s">
        <v>488</v>
      </c>
      <c r="H121" s="94" t="s">
        <v>489</v>
      </c>
      <c r="I121" s="118" t="s">
        <v>490</v>
      </c>
      <c r="J121" s="96" t="s">
        <v>48</v>
      </c>
      <c r="K121" s="109" t="s">
        <v>257</v>
      </c>
      <c r="L121" s="40" t="s">
        <v>810</v>
      </c>
    </row>
    <row r="122" spans="1:12" ht="31.5" customHeight="1">
      <c r="A122" s="41" t="s">
        <v>803</v>
      </c>
      <c r="B122" s="16"/>
      <c r="C122" s="17"/>
      <c r="D122" s="92" t="s">
        <v>221</v>
      </c>
      <c r="E122" s="3" t="s">
        <v>222</v>
      </c>
      <c r="F122" s="2">
        <v>2</v>
      </c>
      <c r="G122" s="93" t="s">
        <v>274</v>
      </c>
      <c r="H122" s="103" t="s">
        <v>275</v>
      </c>
      <c r="I122" s="96" t="s">
        <v>225</v>
      </c>
      <c r="J122" s="96" t="s">
        <v>226</v>
      </c>
      <c r="K122" s="95" t="s">
        <v>276</v>
      </c>
      <c r="L122" s="40" t="s">
        <v>810</v>
      </c>
    </row>
    <row r="123" spans="1:12" ht="31.5" customHeight="1">
      <c r="A123" s="41" t="s">
        <v>804</v>
      </c>
      <c r="B123" s="16"/>
      <c r="C123" s="17"/>
      <c r="D123" s="92" t="s">
        <v>221</v>
      </c>
      <c r="E123" s="3" t="s">
        <v>222</v>
      </c>
      <c r="F123" s="2">
        <v>2</v>
      </c>
      <c r="G123" s="93" t="s">
        <v>223</v>
      </c>
      <c r="H123" s="103" t="s">
        <v>224</v>
      </c>
      <c r="I123" s="96" t="s">
        <v>225</v>
      </c>
      <c r="J123" s="96" t="s">
        <v>226</v>
      </c>
      <c r="K123" s="95" t="s">
        <v>227</v>
      </c>
      <c r="L123" s="40" t="s">
        <v>810</v>
      </c>
    </row>
    <row r="124" spans="1:12" ht="31.5" customHeight="1">
      <c r="A124" s="41" t="s">
        <v>805</v>
      </c>
      <c r="B124" s="16"/>
      <c r="C124" s="17"/>
      <c r="D124" s="92" t="s">
        <v>141</v>
      </c>
      <c r="E124" s="3"/>
      <c r="F124" s="2" t="s">
        <v>42</v>
      </c>
      <c r="G124" s="93" t="s">
        <v>142</v>
      </c>
      <c r="H124" s="94" t="s">
        <v>143</v>
      </c>
      <c r="I124" s="96" t="s">
        <v>129</v>
      </c>
      <c r="J124" s="96" t="s">
        <v>130</v>
      </c>
      <c r="K124" s="95" t="s">
        <v>131</v>
      </c>
      <c r="L124" s="40" t="s">
        <v>810</v>
      </c>
    </row>
    <row r="125" spans="1:12" ht="31.5" customHeight="1">
      <c r="A125" s="41" t="s">
        <v>806</v>
      </c>
      <c r="B125" s="16"/>
      <c r="C125" s="17"/>
      <c r="D125" s="92" t="s">
        <v>121</v>
      </c>
      <c r="E125" s="3" t="s">
        <v>122</v>
      </c>
      <c r="F125" s="2" t="s">
        <v>42</v>
      </c>
      <c r="G125" s="120" t="s">
        <v>123</v>
      </c>
      <c r="H125" s="103" t="s">
        <v>124</v>
      </c>
      <c r="I125" s="104" t="s">
        <v>125</v>
      </c>
      <c r="J125" s="104" t="s">
        <v>40</v>
      </c>
      <c r="K125" s="95" t="s">
        <v>41</v>
      </c>
      <c r="L125" s="40" t="s">
        <v>810</v>
      </c>
    </row>
    <row r="126" spans="1:12" ht="31.5" customHeight="1">
      <c r="A126" s="41" t="s">
        <v>807</v>
      </c>
      <c r="B126" s="16"/>
      <c r="C126" s="17"/>
      <c r="D126" s="92" t="s">
        <v>296</v>
      </c>
      <c r="E126" s="3" t="s">
        <v>297</v>
      </c>
      <c r="F126" s="2">
        <v>1</v>
      </c>
      <c r="G126" s="111" t="s">
        <v>298</v>
      </c>
      <c r="H126" s="94" t="s">
        <v>299</v>
      </c>
      <c r="I126" s="96" t="s">
        <v>300</v>
      </c>
      <c r="J126" s="96" t="s">
        <v>58</v>
      </c>
      <c r="K126" s="95" t="s">
        <v>301</v>
      </c>
      <c r="L126" s="40" t="s">
        <v>810</v>
      </c>
    </row>
    <row r="127" spans="1:12" ht="31.5" customHeight="1">
      <c r="A127" s="314"/>
      <c r="B127" s="315"/>
      <c r="C127" s="316"/>
      <c r="D127" s="65"/>
      <c r="E127" s="66"/>
      <c r="F127" s="67"/>
      <c r="G127" s="282"/>
      <c r="H127" s="283"/>
      <c r="I127" s="177"/>
      <c r="J127" s="177"/>
      <c r="K127" s="178"/>
      <c r="L127" s="317"/>
    </row>
    <row r="128" spans="1:12" ht="15">
      <c r="A128" s="21"/>
      <c r="B128" s="21"/>
      <c r="C128" s="21"/>
      <c r="D128" s="18"/>
      <c r="E128" s="18"/>
      <c r="F128" s="18"/>
      <c r="G128" s="18"/>
      <c r="H128" s="18"/>
      <c r="I128" s="22"/>
      <c r="J128" s="22"/>
      <c r="K128" s="23"/>
      <c r="L128" s="18"/>
    </row>
    <row r="129" spans="1:12" ht="15">
      <c r="A129" s="21"/>
      <c r="B129" s="21"/>
      <c r="C129" s="21"/>
      <c r="D129" s="24" t="s">
        <v>15</v>
      </c>
      <c r="E129" s="18"/>
      <c r="F129" s="18"/>
      <c r="G129" s="18"/>
      <c r="H129" s="18"/>
      <c r="I129" s="1" t="s">
        <v>772</v>
      </c>
      <c r="J129" s="22"/>
      <c r="K129" s="23"/>
      <c r="L129" s="18"/>
    </row>
    <row r="130" spans="1:12" ht="15">
      <c r="A130" s="21"/>
      <c r="B130" s="21"/>
      <c r="C130" s="21"/>
      <c r="D130" s="18"/>
      <c r="E130" s="18"/>
      <c r="F130" s="24"/>
      <c r="G130" s="18"/>
      <c r="H130" s="18"/>
      <c r="I130" s="22"/>
      <c r="J130" s="22"/>
      <c r="K130" s="23"/>
      <c r="L130" s="18"/>
    </row>
    <row r="131" spans="1:12" ht="15">
      <c r="A131" s="21"/>
      <c r="B131" s="21"/>
      <c r="C131" s="21"/>
      <c r="D131" s="24" t="s">
        <v>16</v>
      </c>
      <c r="E131" s="25"/>
      <c r="F131" s="24"/>
      <c r="G131" s="24"/>
      <c r="H131" s="24"/>
      <c r="I131" s="1" t="s">
        <v>772</v>
      </c>
      <c r="J131" s="26"/>
      <c r="K131" s="27"/>
      <c r="L131" s="18"/>
    </row>
    <row r="132" spans="1:12" ht="15">
      <c r="A132" s="21"/>
      <c r="B132" s="21"/>
      <c r="C132" s="21"/>
      <c r="D132" s="24"/>
      <c r="E132" s="25"/>
      <c r="F132" s="28"/>
      <c r="G132" s="24"/>
      <c r="H132" s="24"/>
      <c r="I132" s="1"/>
      <c r="J132" s="24"/>
      <c r="K132" s="27"/>
      <c r="L132" s="18"/>
    </row>
    <row r="133" spans="1:12" ht="15">
      <c r="A133" s="21"/>
      <c r="B133" s="21"/>
      <c r="C133" s="21"/>
      <c r="D133" s="24" t="s">
        <v>17</v>
      </c>
      <c r="E133" s="25"/>
      <c r="F133" s="30"/>
      <c r="G133" s="28"/>
      <c r="H133" s="28"/>
      <c r="I133" s="1" t="s">
        <v>18</v>
      </c>
      <c r="J133" s="29"/>
      <c r="K133" s="27"/>
      <c r="L133" s="18"/>
    </row>
    <row r="134" spans="1:12" ht="15">
      <c r="A134" s="21"/>
      <c r="B134" s="21"/>
      <c r="C134" s="21"/>
      <c r="D134" s="30"/>
      <c r="E134" s="31"/>
      <c r="F134" s="28"/>
      <c r="G134" s="30"/>
      <c r="H134" s="30"/>
      <c r="I134" s="32"/>
      <c r="J134" s="32"/>
      <c r="K134" s="33"/>
      <c r="L134" s="18"/>
    </row>
    <row r="135" spans="1:12" ht="15">
      <c r="A135" s="21"/>
      <c r="B135" s="21"/>
      <c r="C135" s="21"/>
      <c r="D135" s="24" t="s">
        <v>19</v>
      </c>
      <c r="E135" s="25"/>
      <c r="F135" s="18"/>
      <c r="G135" s="28"/>
      <c r="H135" s="28"/>
      <c r="I135" s="29" t="s">
        <v>20</v>
      </c>
      <c r="J135" s="24"/>
      <c r="K135" s="27"/>
      <c r="L135" s="18"/>
    </row>
  </sheetData>
  <sheetProtection/>
  <protectedRanges>
    <protectedRange sqref="K47" name="Диапазон1_3_1_1_3_11_1_1_3_1_3_1_1_1_1_3_3_1_1_1"/>
    <protectedRange sqref="K55" name="Диапазон1_3_1_1_3_11_1_1_3_1_3_1_1_1_1_2_2_1"/>
    <protectedRange sqref="K56" name="Диапазон1_3_1_1_3_11_1_1_3_1_3_1_1_1_1_4_2_1"/>
    <protectedRange sqref="K70" name="Диапазон1_3_1_1_3_11_1_1_3_1_3_1_1_1_1_5_2_1"/>
    <protectedRange sqref="K73" name="Диапазон1_3_1_1_3_11_1_1_3_1_3_1_1_1_1_1_1"/>
    <protectedRange sqref="K74" name="Диапазон1_3_1_1_3_11_1_1_3_1_3_1_1_1_1_3_2"/>
    <protectedRange sqref="I81" name="Диапазон1_3_1_1_3_11_1_1_3_4_2_1"/>
    <protectedRange sqref="K94" name="Диапазон1_3_1_1_3_11_1_1_3_1_3_1_1_1_1_3_2_1"/>
    <protectedRange sqref="J96" name="Диапазон1_3_1_1_1_1_1_9_1_1_1_1_1"/>
    <protectedRange sqref="K108" name="Диапазон1_3_1_1_3_11_1_1_3_1_3_1_1_1_1_4_2_1_1"/>
    <protectedRange sqref="K112" name="Диапазон1_3_1_1_3_11_1_1_3_1_3_1_1_1_1_1_2_1"/>
    <protectedRange sqref="K41" name="Диапазон1_3_1_1_3_11_1_1_3_1_3_1_1_1_1_2_2_2_4"/>
    <protectedRange sqref="K42:K43" name="Диапазон1_3_1_1_3_11_1_1_3_1_3_1_1_1_1_4_2_1_4"/>
    <protectedRange sqref="K33" name="Диапазон1_3_1_1_3_11_1_1_3_1_3_1_1_1_1_2_2_1_2"/>
    <protectedRange sqref="I17" name="Диапазон1_3_1_1_3_11_1_1_3_4_2_1_2"/>
    <protectedRange sqref="K18" name="Диапазон1_3_1_1_3_11_1_1_3_1_3_1_1_1_1_1_2_1_1"/>
    <protectedRange sqref="K7" name="Диапазон1_3_1_1_3_11_1_1_3_1_3_1_1_1_1_3_2_2"/>
    <protectedRange sqref="K13" name="Диапазон1_3_1_1_3_11_1_1_3_1_3_1_1_1_1_4_2_2_2"/>
    <protectedRange sqref="K116" name="Диапазон1_3_1_1_3_11_1_1_3_1_3_1_1_1_1_1_1_1"/>
    <protectedRange sqref="K126" name="Диапазон1_3_1_1_3_11_1_1_3_1_3_1_1_1_1_1_2_1_2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60" zoomScaleNormal="50" zoomScalePageLayoutView="0" workbookViewId="0" topLeftCell="A5">
      <selection activeCell="A13" sqref="A13:IV13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35" t="s">
        <v>117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521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642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</v>
      </c>
      <c r="W9" s="7"/>
    </row>
    <row r="10" spans="1:26" s="51" customFormat="1" ht="19.5" customHeight="1">
      <c r="A10" s="341" t="s">
        <v>37</v>
      </c>
      <c r="B10" s="342" t="s">
        <v>5</v>
      </c>
      <c r="C10" s="343" t="s">
        <v>6</v>
      </c>
      <c r="D10" s="345" t="s">
        <v>24</v>
      </c>
      <c r="E10" s="345" t="s">
        <v>8</v>
      </c>
      <c r="F10" s="341" t="s">
        <v>9</v>
      </c>
      <c r="G10" s="345" t="s">
        <v>25</v>
      </c>
      <c r="H10" s="345" t="s">
        <v>8</v>
      </c>
      <c r="I10" s="345" t="s">
        <v>11</v>
      </c>
      <c r="J10" s="50"/>
      <c r="K10" s="345" t="s">
        <v>13</v>
      </c>
      <c r="L10" s="340" t="s">
        <v>26</v>
      </c>
      <c r="M10" s="340"/>
      <c r="N10" s="340"/>
      <c r="O10" s="340" t="s">
        <v>27</v>
      </c>
      <c r="P10" s="340"/>
      <c r="Q10" s="340"/>
      <c r="R10" s="340" t="s">
        <v>28</v>
      </c>
      <c r="S10" s="340"/>
      <c r="T10" s="340"/>
      <c r="U10" s="347" t="s">
        <v>29</v>
      </c>
      <c r="V10" s="343" t="s">
        <v>30</v>
      </c>
      <c r="W10" s="341" t="s">
        <v>31</v>
      </c>
      <c r="X10" s="342" t="s">
        <v>32</v>
      </c>
      <c r="Y10" s="346" t="s">
        <v>33</v>
      </c>
      <c r="Z10" s="346" t="s">
        <v>34</v>
      </c>
    </row>
    <row r="11" spans="1:26" s="51" customFormat="1" ht="39.75" customHeight="1">
      <c r="A11" s="341"/>
      <c r="B11" s="342"/>
      <c r="C11" s="344"/>
      <c r="D11" s="345"/>
      <c r="E11" s="345"/>
      <c r="F11" s="341"/>
      <c r="G11" s="345"/>
      <c r="H11" s="345"/>
      <c r="I11" s="345"/>
      <c r="J11" s="50"/>
      <c r="K11" s="345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48"/>
      <c r="V11" s="344"/>
      <c r="W11" s="341"/>
      <c r="X11" s="342"/>
      <c r="Y11" s="346"/>
      <c r="Z11" s="346"/>
    </row>
    <row r="12" spans="1:26" s="43" customFormat="1" ht="33" customHeight="1">
      <c r="A12" s="55">
        <f aca="true" t="shared" si="0" ref="A12:A18">RANK(Y12,Y$12:Y$18,0)</f>
        <v>1</v>
      </c>
      <c r="B12" s="56"/>
      <c r="C12" s="91" t="s">
        <v>52</v>
      </c>
      <c r="D12" s="92" t="s">
        <v>53</v>
      </c>
      <c r="E12" s="3" t="s">
        <v>54</v>
      </c>
      <c r="F12" s="2" t="s">
        <v>55</v>
      </c>
      <c r="G12" s="93" t="s">
        <v>56</v>
      </c>
      <c r="H12" s="94" t="s">
        <v>57</v>
      </c>
      <c r="I12" s="95" t="s">
        <v>58</v>
      </c>
      <c r="J12" s="96" t="s">
        <v>58</v>
      </c>
      <c r="K12" s="95" t="s">
        <v>59</v>
      </c>
      <c r="L12" s="57">
        <v>176.5</v>
      </c>
      <c r="M12" s="58">
        <f aca="true" t="shared" si="1" ref="M12:M18">L12/2.6</f>
        <v>67.88461538461539</v>
      </c>
      <c r="N12" s="59">
        <f aca="true" t="shared" si="2" ref="N12:N18">RANK(M12,M$12:M$18,0)</f>
        <v>1</v>
      </c>
      <c r="O12" s="57">
        <v>168</v>
      </c>
      <c r="P12" s="58">
        <f aca="true" t="shared" si="3" ref="P12:P18">O12/2.6</f>
        <v>64.61538461538461</v>
      </c>
      <c r="Q12" s="59">
        <f aca="true" t="shared" si="4" ref="Q12:Q18">RANK(P12,P$12:P$18,0)</f>
        <v>5</v>
      </c>
      <c r="R12" s="57">
        <v>180</v>
      </c>
      <c r="S12" s="58">
        <f aca="true" t="shared" si="5" ref="S12:S18">R12/2.6</f>
        <v>69.23076923076923</v>
      </c>
      <c r="T12" s="59">
        <f aca="true" t="shared" si="6" ref="T12:T18">RANK(S12,S$12:S$18,0)</f>
        <v>1</v>
      </c>
      <c r="U12" s="59">
        <v>1</v>
      </c>
      <c r="V12" s="59"/>
      <c r="W12" s="57">
        <f>L12+O12+R12</f>
        <v>524.5</v>
      </c>
      <c r="X12" s="60"/>
      <c r="Y12" s="90">
        <f aca="true" t="shared" si="7" ref="Y12:Y18">ROUND(SUM(M12,P12,S12)/3,3)-IF($U12=1,0.5,IF($U12=2,1.5,0))</f>
        <v>66.744</v>
      </c>
      <c r="Z12" s="61" t="s">
        <v>629</v>
      </c>
    </row>
    <row r="13" spans="1:26" s="43" customFormat="1" ht="33" customHeight="1">
      <c r="A13" s="55">
        <f t="shared" si="0"/>
        <v>2</v>
      </c>
      <c r="B13" s="56"/>
      <c r="C13" s="91" t="s">
        <v>52</v>
      </c>
      <c r="D13" s="101" t="s">
        <v>82</v>
      </c>
      <c r="E13" s="3" t="s">
        <v>83</v>
      </c>
      <c r="F13" s="20">
        <v>2</v>
      </c>
      <c r="G13" s="93" t="s">
        <v>84</v>
      </c>
      <c r="H13" s="108" t="s">
        <v>85</v>
      </c>
      <c r="I13" s="104" t="s">
        <v>86</v>
      </c>
      <c r="J13" s="96" t="s">
        <v>87</v>
      </c>
      <c r="K13" s="95" t="s">
        <v>88</v>
      </c>
      <c r="L13" s="57">
        <v>171</v>
      </c>
      <c r="M13" s="58">
        <f t="shared" si="1"/>
        <v>65.76923076923077</v>
      </c>
      <c r="N13" s="59">
        <f t="shared" si="2"/>
        <v>3</v>
      </c>
      <c r="O13" s="57">
        <v>175</v>
      </c>
      <c r="P13" s="58">
        <f t="shared" si="3"/>
        <v>67.3076923076923</v>
      </c>
      <c r="Q13" s="59">
        <f t="shared" si="4"/>
        <v>1</v>
      </c>
      <c r="R13" s="57">
        <v>174.5</v>
      </c>
      <c r="S13" s="58">
        <f t="shared" si="5"/>
        <v>67.11538461538461</v>
      </c>
      <c r="T13" s="59">
        <f t="shared" si="6"/>
        <v>4</v>
      </c>
      <c r="U13" s="59"/>
      <c r="V13" s="59"/>
      <c r="W13" s="57">
        <f aca="true" t="shared" si="8" ref="W13:W18">L13+O13+R13</f>
        <v>520.5</v>
      </c>
      <c r="X13" s="60"/>
      <c r="Y13" s="90">
        <f t="shared" si="7"/>
        <v>66.731</v>
      </c>
      <c r="Z13" s="61" t="s">
        <v>629</v>
      </c>
    </row>
    <row r="14" spans="1:26" s="43" customFormat="1" ht="33" customHeight="1">
      <c r="A14" s="55">
        <f t="shared" si="0"/>
        <v>3</v>
      </c>
      <c r="B14" s="56"/>
      <c r="C14" s="91" t="s">
        <v>52</v>
      </c>
      <c r="D14" s="189" t="s">
        <v>89</v>
      </c>
      <c r="E14" s="3"/>
      <c r="F14" s="107"/>
      <c r="G14" s="93" t="s">
        <v>90</v>
      </c>
      <c r="H14" s="108" t="s">
        <v>91</v>
      </c>
      <c r="I14" s="104" t="s">
        <v>92</v>
      </c>
      <c r="J14" s="104" t="s">
        <v>93</v>
      </c>
      <c r="K14" s="109" t="s">
        <v>631</v>
      </c>
      <c r="L14" s="57">
        <v>171.5</v>
      </c>
      <c r="M14" s="58">
        <f t="shared" si="1"/>
        <v>65.96153846153845</v>
      </c>
      <c r="N14" s="59">
        <f t="shared" si="2"/>
        <v>2</v>
      </c>
      <c r="O14" s="57">
        <v>171.5</v>
      </c>
      <c r="P14" s="58">
        <f t="shared" si="3"/>
        <v>65.96153846153845</v>
      </c>
      <c r="Q14" s="59">
        <f t="shared" si="4"/>
        <v>3</v>
      </c>
      <c r="R14" s="57">
        <v>175</v>
      </c>
      <c r="S14" s="58">
        <f t="shared" si="5"/>
        <v>67.3076923076923</v>
      </c>
      <c r="T14" s="59">
        <f t="shared" si="6"/>
        <v>3</v>
      </c>
      <c r="U14" s="59"/>
      <c r="V14" s="59"/>
      <c r="W14" s="57">
        <f t="shared" si="8"/>
        <v>518</v>
      </c>
      <c r="X14" s="60"/>
      <c r="Y14" s="90">
        <f t="shared" si="7"/>
        <v>66.41</v>
      </c>
      <c r="Z14" s="61" t="s">
        <v>629</v>
      </c>
    </row>
    <row r="15" spans="1:26" s="43" customFormat="1" ht="33" customHeight="1">
      <c r="A15" s="55">
        <f t="shared" si="0"/>
        <v>4</v>
      </c>
      <c r="B15" s="56"/>
      <c r="C15" s="91" t="s">
        <v>52</v>
      </c>
      <c r="D15" s="92" t="s">
        <v>110</v>
      </c>
      <c r="E15" s="3"/>
      <c r="F15" s="35" t="s">
        <v>55</v>
      </c>
      <c r="G15" s="93" t="s">
        <v>111</v>
      </c>
      <c r="H15" s="94" t="s">
        <v>112</v>
      </c>
      <c r="I15" s="104" t="s">
        <v>113</v>
      </c>
      <c r="J15" s="96" t="s">
        <v>114</v>
      </c>
      <c r="K15" s="95" t="s">
        <v>115</v>
      </c>
      <c r="L15" s="57">
        <v>162</v>
      </c>
      <c r="M15" s="58">
        <f t="shared" si="1"/>
        <v>62.30769230769231</v>
      </c>
      <c r="N15" s="59">
        <f t="shared" si="2"/>
        <v>4</v>
      </c>
      <c r="O15" s="57">
        <v>175</v>
      </c>
      <c r="P15" s="58">
        <f t="shared" si="3"/>
        <v>67.3076923076923</v>
      </c>
      <c r="Q15" s="59">
        <f t="shared" si="4"/>
        <v>1</v>
      </c>
      <c r="R15" s="57">
        <v>176</v>
      </c>
      <c r="S15" s="58">
        <f t="shared" si="5"/>
        <v>67.6923076923077</v>
      </c>
      <c r="T15" s="59">
        <f t="shared" si="6"/>
        <v>2</v>
      </c>
      <c r="U15" s="59"/>
      <c r="V15" s="59"/>
      <c r="W15" s="57">
        <f t="shared" si="8"/>
        <v>513</v>
      </c>
      <c r="X15" s="60"/>
      <c r="Y15" s="90">
        <f t="shared" si="7"/>
        <v>65.769</v>
      </c>
      <c r="Z15" s="61" t="s">
        <v>629</v>
      </c>
    </row>
    <row r="16" spans="1:26" s="43" customFormat="1" ht="33" customHeight="1">
      <c r="A16" s="55">
        <f t="shared" si="0"/>
        <v>5</v>
      </c>
      <c r="B16" s="56"/>
      <c r="C16" s="91" t="s">
        <v>52</v>
      </c>
      <c r="D16" s="92" t="s">
        <v>78</v>
      </c>
      <c r="E16" s="3"/>
      <c r="F16" s="2" t="s">
        <v>55</v>
      </c>
      <c r="G16" s="93" t="s">
        <v>79</v>
      </c>
      <c r="H16" s="94" t="s">
        <v>80</v>
      </c>
      <c r="I16" s="96" t="s">
        <v>81</v>
      </c>
      <c r="J16" s="96" t="s">
        <v>81</v>
      </c>
      <c r="K16" s="100" t="s">
        <v>643</v>
      </c>
      <c r="L16" s="57">
        <v>160.5</v>
      </c>
      <c r="M16" s="58">
        <f t="shared" si="1"/>
        <v>61.730769230769226</v>
      </c>
      <c r="N16" s="59">
        <f t="shared" si="2"/>
        <v>5</v>
      </c>
      <c r="O16" s="57">
        <v>169</v>
      </c>
      <c r="P16" s="58">
        <f t="shared" si="3"/>
        <v>65</v>
      </c>
      <c r="Q16" s="59">
        <f t="shared" si="4"/>
        <v>4</v>
      </c>
      <c r="R16" s="57">
        <v>170</v>
      </c>
      <c r="S16" s="58">
        <f t="shared" si="5"/>
        <v>65.38461538461539</v>
      </c>
      <c r="T16" s="59">
        <f t="shared" si="6"/>
        <v>5</v>
      </c>
      <c r="U16" s="59"/>
      <c r="V16" s="59"/>
      <c r="W16" s="57">
        <f t="shared" si="8"/>
        <v>499.5</v>
      </c>
      <c r="X16" s="60"/>
      <c r="Y16" s="90">
        <f t="shared" si="7"/>
        <v>64.038</v>
      </c>
      <c r="Z16" s="61" t="s">
        <v>629</v>
      </c>
    </row>
    <row r="17" spans="1:26" s="43" customFormat="1" ht="33" customHeight="1">
      <c r="A17" s="55">
        <f t="shared" si="0"/>
        <v>6</v>
      </c>
      <c r="B17" s="56"/>
      <c r="C17" s="91" t="s">
        <v>52</v>
      </c>
      <c r="D17" s="101" t="s">
        <v>68</v>
      </c>
      <c r="E17" s="3"/>
      <c r="F17" s="20" t="s">
        <v>55</v>
      </c>
      <c r="G17" s="93" t="s">
        <v>69</v>
      </c>
      <c r="H17" s="114" t="s">
        <v>70</v>
      </c>
      <c r="I17" s="95" t="s">
        <v>71</v>
      </c>
      <c r="J17" s="96" t="s">
        <v>48</v>
      </c>
      <c r="K17" s="95" t="s">
        <v>72</v>
      </c>
      <c r="L17" s="57">
        <v>152.5</v>
      </c>
      <c r="M17" s="58">
        <f t="shared" si="1"/>
        <v>58.65384615384615</v>
      </c>
      <c r="N17" s="59">
        <f t="shared" si="2"/>
        <v>6</v>
      </c>
      <c r="O17" s="57">
        <v>162</v>
      </c>
      <c r="P17" s="58">
        <f t="shared" si="3"/>
        <v>62.30769230769231</v>
      </c>
      <c r="Q17" s="59">
        <f t="shared" si="4"/>
        <v>6</v>
      </c>
      <c r="R17" s="57">
        <v>163</v>
      </c>
      <c r="S17" s="58">
        <f t="shared" si="5"/>
        <v>62.69230769230769</v>
      </c>
      <c r="T17" s="59">
        <f t="shared" si="6"/>
        <v>6</v>
      </c>
      <c r="U17" s="59"/>
      <c r="V17" s="59"/>
      <c r="W17" s="57">
        <f t="shared" si="8"/>
        <v>477.5</v>
      </c>
      <c r="X17" s="60"/>
      <c r="Y17" s="90">
        <f t="shared" si="7"/>
        <v>61.218</v>
      </c>
      <c r="Z17" s="61" t="s">
        <v>629</v>
      </c>
    </row>
    <row r="18" spans="1:26" s="43" customFormat="1" ht="33" customHeight="1">
      <c r="A18" s="55">
        <f t="shared" si="0"/>
        <v>7</v>
      </c>
      <c r="B18" s="56"/>
      <c r="C18" s="91" t="s">
        <v>52</v>
      </c>
      <c r="D18" s="101" t="s">
        <v>97</v>
      </c>
      <c r="E18" s="3" t="s">
        <v>98</v>
      </c>
      <c r="F18" s="5" t="s">
        <v>55</v>
      </c>
      <c r="G18" s="93" t="s">
        <v>99</v>
      </c>
      <c r="H18" s="102" t="s">
        <v>100</v>
      </c>
      <c r="I18" s="96" t="s">
        <v>101</v>
      </c>
      <c r="J18" s="104" t="s">
        <v>102</v>
      </c>
      <c r="K18" s="95" t="s">
        <v>88</v>
      </c>
      <c r="L18" s="57">
        <v>143</v>
      </c>
      <c r="M18" s="58">
        <f t="shared" si="1"/>
        <v>55</v>
      </c>
      <c r="N18" s="59">
        <f t="shared" si="2"/>
        <v>7</v>
      </c>
      <c r="O18" s="57">
        <v>145.5</v>
      </c>
      <c r="P18" s="58">
        <f t="shared" si="3"/>
        <v>55.96153846153846</v>
      </c>
      <c r="Q18" s="59">
        <f t="shared" si="4"/>
        <v>7</v>
      </c>
      <c r="R18" s="57">
        <v>154</v>
      </c>
      <c r="S18" s="58">
        <f t="shared" si="5"/>
        <v>59.230769230769226</v>
      </c>
      <c r="T18" s="59">
        <f t="shared" si="6"/>
        <v>7</v>
      </c>
      <c r="U18" s="59"/>
      <c r="V18" s="59"/>
      <c r="W18" s="57">
        <f t="shared" si="8"/>
        <v>442.5</v>
      </c>
      <c r="X18" s="60"/>
      <c r="Y18" s="90">
        <f t="shared" si="7"/>
        <v>56.731</v>
      </c>
      <c r="Z18" s="61" t="s">
        <v>629</v>
      </c>
    </row>
    <row r="19" spans="1:25" s="43" customFormat="1" ht="22.5" customHeight="1">
      <c r="A19" s="62"/>
      <c r="B19" s="63"/>
      <c r="C19" s="64"/>
      <c r="D19" s="65"/>
      <c r="E19" s="66"/>
      <c r="F19" s="67"/>
      <c r="G19" s="68"/>
      <c r="H19" s="69"/>
      <c r="I19" s="70"/>
      <c r="J19" s="71"/>
      <c r="K19" s="70"/>
      <c r="L19" s="72"/>
      <c r="M19" s="73"/>
      <c r="N19" s="74"/>
      <c r="O19" s="72"/>
      <c r="P19" s="73"/>
      <c r="Q19" s="74"/>
      <c r="R19" s="72"/>
      <c r="S19" s="73"/>
      <c r="T19" s="74"/>
      <c r="U19" s="74"/>
      <c r="V19" s="74"/>
      <c r="W19" s="72"/>
      <c r="X19" s="75"/>
      <c r="Y19" s="73"/>
    </row>
    <row r="20" spans="1:25" ht="30" customHeight="1">
      <c r="A20" s="1"/>
      <c r="B20" s="1"/>
      <c r="C20" s="1"/>
      <c r="D20" s="1" t="s">
        <v>16</v>
      </c>
      <c r="E20" s="1"/>
      <c r="F20" s="1"/>
      <c r="G20" s="1"/>
      <c r="H20" s="1"/>
      <c r="I20" s="1" t="s">
        <v>563</v>
      </c>
      <c r="J20" s="1"/>
      <c r="K20" s="76"/>
      <c r="L20" s="77"/>
      <c r="M20" s="76"/>
      <c r="N20" s="1"/>
      <c r="O20" s="78"/>
      <c r="P20" s="79"/>
      <c r="Q20" s="1"/>
      <c r="R20" s="78"/>
      <c r="S20" s="79"/>
      <c r="T20" s="1"/>
      <c r="U20" s="1"/>
      <c r="V20" s="1"/>
      <c r="W20" s="1"/>
      <c r="X20" s="1"/>
      <c r="Y20" s="79"/>
    </row>
    <row r="21" spans="1:25" ht="30" customHeight="1">
      <c r="A21" s="1"/>
      <c r="B21" s="1"/>
      <c r="C21" s="1"/>
      <c r="D21" s="1" t="s">
        <v>17</v>
      </c>
      <c r="E21" s="1"/>
      <c r="F21" s="1"/>
      <c r="G21" s="1"/>
      <c r="H21" s="1"/>
      <c r="I21" s="1" t="s">
        <v>18</v>
      </c>
      <c r="J21" s="1"/>
      <c r="K21" s="76"/>
      <c r="L21" s="77"/>
      <c r="M21" s="80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1:13" ht="12.75">
      <c r="K22" s="76"/>
      <c r="L22" s="77"/>
      <c r="M22" s="76"/>
    </row>
    <row r="23" spans="11:13" ht="12.75">
      <c r="K23" s="76"/>
      <c r="L23" s="77"/>
      <c r="M23" s="76"/>
    </row>
  </sheetData>
  <sheetProtection/>
  <protectedRanges>
    <protectedRange sqref="K17" name="Диапазон1_3_1_1_3_11_1_1_3_1_3_1_1_1_1_4_2_1"/>
  </protectedRanges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60" zoomScaleNormal="50" zoomScalePageLayoutView="0" workbookViewId="0" topLeftCell="A8">
      <selection activeCell="G16" sqref="G16:K16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35" t="s">
        <v>117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644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642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</v>
      </c>
      <c r="W9" s="7"/>
    </row>
    <row r="10" spans="1:26" s="51" customFormat="1" ht="19.5" customHeight="1">
      <c r="A10" s="341" t="s">
        <v>37</v>
      </c>
      <c r="B10" s="342" t="s">
        <v>5</v>
      </c>
      <c r="C10" s="343" t="s">
        <v>6</v>
      </c>
      <c r="D10" s="345" t="s">
        <v>24</v>
      </c>
      <c r="E10" s="345" t="s">
        <v>8</v>
      </c>
      <c r="F10" s="341" t="s">
        <v>9</v>
      </c>
      <c r="G10" s="345" t="s">
        <v>25</v>
      </c>
      <c r="H10" s="345" t="s">
        <v>8</v>
      </c>
      <c r="I10" s="345" t="s">
        <v>11</v>
      </c>
      <c r="J10" s="50"/>
      <c r="K10" s="345" t="s">
        <v>13</v>
      </c>
      <c r="L10" s="340" t="s">
        <v>26</v>
      </c>
      <c r="M10" s="340"/>
      <c r="N10" s="340"/>
      <c r="O10" s="340" t="s">
        <v>27</v>
      </c>
      <c r="P10" s="340"/>
      <c r="Q10" s="340"/>
      <c r="R10" s="340" t="s">
        <v>28</v>
      </c>
      <c r="S10" s="340"/>
      <c r="T10" s="340"/>
      <c r="U10" s="347" t="s">
        <v>29</v>
      </c>
      <c r="V10" s="343" t="s">
        <v>30</v>
      </c>
      <c r="W10" s="341" t="s">
        <v>31</v>
      </c>
      <c r="X10" s="342" t="s">
        <v>32</v>
      </c>
      <c r="Y10" s="346" t="s">
        <v>33</v>
      </c>
      <c r="Z10" s="346" t="s">
        <v>34</v>
      </c>
    </row>
    <row r="11" spans="1:26" s="51" customFormat="1" ht="39.75" customHeight="1">
      <c r="A11" s="341"/>
      <c r="B11" s="342"/>
      <c r="C11" s="344"/>
      <c r="D11" s="345"/>
      <c r="E11" s="345"/>
      <c r="F11" s="341"/>
      <c r="G11" s="345"/>
      <c r="H11" s="345"/>
      <c r="I11" s="345"/>
      <c r="J11" s="50"/>
      <c r="K11" s="345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48"/>
      <c r="V11" s="344"/>
      <c r="W11" s="341"/>
      <c r="X11" s="342"/>
      <c r="Y11" s="346"/>
      <c r="Z11" s="346"/>
    </row>
    <row r="12" spans="1:26" s="43" customFormat="1" ht="33" customHeight="1">
      <c r="A12" s="55">
        <f>RANK(Y12,Y$12:Y$16,0)</f>
        <v>1</v>
      </c>
      <c r="B12" s="56"/>
      <c r="C12" s="91" t="s">
        <v>60</v>
      </c>
      <c r="D12" s="92" t="s">
        <v>76</v>
      </c>
      <c r="E12" s="3"/>
      <c r="F12" s="5" t="s">
        <v>39</v>
      </c>
      <c r="G12" s="93" t="s">
        <v>77</v>
      </c>
      <c r="H12" s="103" t="s">
        <v>43</v>
      </c>
      <c r="I12" s="104" t="s">
        <v>44</v>
      </c>
      <c r="J12" s="104" t="s">
        <v>40</v>
      </c>
      <c r="K12" s="100" t="s">
        <v>41</v>
      </c>
      <c r="L12" s="57">
        <v>187</v>
      </c>
      <c r="M12" s="58">
        <f>L12/2.6</f>
        <v>71.92307692307692</v>
      </c>
      <c r="N12" s="59">
        <f>RANK(M12,M$12:M$16,0)</f>
        <v>1</v>
      </c>
      <c r="O12" s="57">
        <v>181</v>
      </c>
      <c r="P12" s="58">
        <f>O12/2.6</f>
        <v>69.61538461538461</v>
      </c>
      <c r="Q12" s="59">
        <f>RANK(P12,P$12:P$16,0)</f>
        <v>1</v>
      </c>
      <c r="R12" s="57">
        <v>181</v>
      </c>
      <c r="S12" s="58">
        <f>R12/2.6</f>
        <v>69.61538461538461</v>
      </c>
      <c r="T12" s="59">
        <f>RANK(S12,S$12:S$16,0)</f>
        <v>1</v>
      </c>
      <c r="U12" s="59"/>
      <c r="V12" s="59"/>
      <c r="W12" s="57">
        <f>L12+O12+R12</f>
        <v>549</v>
      </c>
      <c r="X12" s="60"/>
      <c r="Y12" s="90">
        <f>ROUND(SUM(M12,P12,S12)/3,3)-IF($U12=1,0.5,IF($U12=2,1.5,0))</f>
        <v>70.385</v>
      </c>
      <c r="Z12" s="61" t="s">
        <v>629</v>
      </c>
    </row>
    <row r="13" spans="1:26" s="43" customFormat="1" ht="33" customHeight="1">
      <c r="A13" s="55">
        <f>RANK(Y13,Y$12:Y$16,0)</f>
        <v>2</v>
      </c>
      <c r="B13" s="56"/>
      <c r="C13" s="91" t="s">
        <v>60</v>
      </c>
      <c r="D13" s="92" t="s">
        <v>94</v>
      </c>
      <c r="E13" s="19" t="s">
        <v>38</v>
      </c>
      <c r="F13" s="5" t="s">
        <v>39</v>
      </c>
      <c r="G13" s="111" t="s">
        <v>95</v>
      </c>
      <c r="H13" s="103" t="s">
        <v>96</v>
      </c>
      <c r="I13" s="112" t="s">
        <v>40</v>
      </c>
      <c r="J13" s="96" t="s">
        <v>40</v>
      </c>
      <c r="K13" s="95" t="s">
        <v>41</v>
      </c>
      <c r="L13" s="57">
        <v>181.5</v>
      </c>
      <c r="M13" s="58">
        <f>L13/2.6</f>
        <v>69.8076923076923</v>
      </c>
      <c r="N13" s="59">
        <f>RANK(M13,M$12:M$16,0)</f>
        <v>2</v>
      </c>
      <c r="O13" s="57">
        <v>180</v>
      </c>
      <c r="P13" s="58">
        <f>O13/2.6</f>
        <v>69.23076923076923</v>
      </c>
      <c r="Q13" s="59">
        <f>RANK(P13,P$12:P$16,0)</f>
        <v>2</v>
      </c>
      <c r="R13" s="57">
        <v>178.5</v>
      </c>
      <c r="S13" s="58">
        <f>R13/2.6</f>
        <v>68.65384615384615</v>
      </c>
      <c r="T13" s="59">
        <f>RANK(S13,S$12:S$16,0)</f>
        <v>2</v>
      </c>
      <c r="U13" s="59"/>
      <c r="V13" s="59"/>
      <c r="W13" s="57">
        <f>L13+O13+R13</f>
        <v>540</v>
      </c>
      <c r="X13" s="60"/>
      <c r="Y13" s="90">
        <f>ROUND(SUM(M13,P13,S13)/3,3)-IF($U13=1,0.5,IF($U13=2,1.5,0))</f>
        <v>69.231</v>
      </c>
      <c r="Z13" s="61" t="s">
        <v>629</v>
      </c>
    </row>
    <row r="14" spans="1:26" s="43" customFormat="1" ht="33" customHeight="1">
      <c r="A14" s="55">
        <f>RANK(Y14,Y$12:Y$16,0)</f>
        <v>3</v>
      </c>
      <c r="B14" s="56"/>
      <c r="C14" s="91" t="s">
        <v>60</v>
      </c>
      <c r="D14" s="92" t="s">
        <v>61</v>
      </c>
      <c r="E14" s="3" t="s">
        <v>62</v>
      </c>
      <c r="F14" s="5" t="s">
        <v>39</v>
      </c>
      <c r="G14" s="97" t="s">
        <v>63</v>
      </c>
      <c r="H14" s="198" t="s">
        <v>64</v>
      </c>
      <c r="I14" s="99" t="s">
        <v>65</v>
      </c>
      <c r="J14" s="99" t="s">
        <v>66</v>
      </c>
      <c r="K14" s="106" t="s">
        <v>67</v>
      </c>
      <c r="L14" s="57">
        <v>174.5</v>
      </c>
      <c r="M14" s="58">
        <f>L14/2.6</f>
        <v>67.11538461538461</v>
      </c>
      <c r="N14" s="59">
        <f>RANK(M14,M$12:M$16,0)</f>
        <v>3</v>
      </c>
      <c r="O14" s="57">
        <v>179</v>
      </c>
      <c r="P14" s="58">
        <f>O14/2.6</f>
        <v>68.84615384615384</v>
      </c>
      <c r="Q14" s="59">
        <f>RANK(P14,P$12:P$16,0)</f>
        <v>3</v>
      </c>
      <c r="R14" s="57">
        <v>178</v>
      </c>
      <c r="S14" s="58">
        <f>R14/2.6</f>
        <v>68.46153846153845</v>
      </c>
      <c r="T14" s="59">
        <f>RANK(S14,S$12:S$16,0)</f>
        <v>3</v>
      </c>
      <c r="U14" s="59"/>
      <c r="V14" s="59"/>
      <c r="W14" s="57">
        <f>L14+O14+R14</f>
        <v>531.5</v>
      </c>
      <c r="X14" s="60"/>
      <c r="Y14" s="90">
        <f>ROUND(SUM(M14,P14,S14)/3,3)-IF($U14=1,0.5,IF($U14=2,1.5,0))</f>
        <v>68.141</v>
      </c>
      <c r="Z14" s="61" t="s">
        <v>629</v>
      </c>
    </row>
    <row r="15" spans="1:26" s="43" customFormat="1" ht="33" customHeight="1">
      <c r="A15" s="55">
        <f>RANK(Y15,Y$12:Y$16,0)</f>
        <v>4</v>
      </c>
      <c r="B15" s="56"/>
      <c r="C15" s="91" t="s">
        <v>60</v>
      </c>
      <c r="D15" s="92" t="s">
        <v>104</v>
      </c>
      <c r="E15" s="3"/>
      <c r="F15" s="35" t="s">
        <v>55</v>
      </c>
      <c r="G15" s="93" t="s">
        <v>105</v>
      </c>
      <c r="H15" s="94" t="s">
        <v>106</v>
      </c>
      <c r="I15" s="95" t="s">
        <v>107</v>
      </c>
      <c r="J15" s="96" t="s">
        <v>108</v>
      </c>
      <c r="K15" s="95" t="s">
        <v>631</v>
      </c>
      <c r="L15" s="57">
        <v>166.5</v>
      </c>
      <c r="M15" s="58">
        <f>L15/2.6</f>
        <v>64.03846153846153</v>
      </c>
      <c r="N15" s="59">
        <f>RANK(M15,M$12:M$16,0)</f>
        <v>4</v>
      </c>
      <c r="O15" s="57">
        <v>171</v>
      </c>
      <c r="P15" s="58">
        <f>O15/2.6</f>
        <v>65.76923076923077</v>
      </c>
      <c r="Q15" s="59">
        <f>RANK(P15,P$12:P$16,0)</f>
        <v>5</v>
      </c>
      <c r="R15" s="57">
        <v>175.5</v>
      </c>
      <c r="S15" s="58">
        <f>R15/2.6</f>
        <v>67.5</v>
      </c>
      <c r="T15" s="59">
        <f>RANK(S15,S$12:S$16,0)</f>
        <v>4</v>
      </c>
      <c r="U15" s="59"/>
      <c r="V15" s="59"/>
      <c r="W15" s="57">
        <f>L15+O15+R15</f>
        <v>513</v>
      </c>
      <c r="X15" s="60"/>
      <c r="Y15" s="90">
        <f>ROUND(SUM(M15,P15,S15)/3,3)-IF($U15=1,0.5,IF($U15=2,1.5,0))</f>
        <v>65.769</v>
      </c>
      <c r="Z15" s="61" t="s">
        <v>629</v>
      </c>
    </row>
    <row r="16" spans="1:26" s="43" customFormat="1" ht="33" customHeight="1">
      <c r="A16" s="55">
        <f>RANK(Y16,Y$12:Y$16,0)</f>
        <v>5</v>
      </c>
      <c r="B16" s="56"/>
      <c r="C16" s="91" t="s">
        <v>60</v>
      </c>
      <c r="D16" s="92" t="s">
        <v>73</v>
      </c>
      <c r="E16" s="3"/>
      <c r="F16" s="141" t="s">
        <v>55</v>
      </c>
      <c r="G16" s="93" t="s">
        <v>625</v>
      </c>
      <c r="H16" s="103" t="s">
        <v>626</v>
      </c>
      <c r="I16" s="95" t="s">
        <v>627</v>
      </c>
      <c r="J16" s="104" t="s">
        <v>74</v>
      </c>
      <c r="K16" s="95" t="s">
        <v>75</v>
      </c>
      <c r="L16" s="57">
        <v>161.5</v>
      </c>
      <c r="M16" s="58">
        <f>L16/2.6</f>
        <v>62.11538461538461</v>
      </c>
      <c r="N16" s="59">
        <f>RANK(M16,M$12:M$16,0)</f>
        <v>5</v>
      </c>
      <c r="O16" s="57">
        <v>174</v>
      </c>
      <c r="P16" s="58">
        <f>O16/2.6</f>
        <v>66.92307692307692</v>
      </c>
      <c r="Q16" s="59">
        <f>RANK(P16,P$12:P$16,0)</f>
        <v>4</v>
      </c>
      <c r="R16" s="57">
        <v>173.5</v>
      </c>
      <c r="S16" s="58">
        <f>R16/2.6</f>
        <v>66.73076923076923</v>
      </c>
      <c r="T16" s="59">
        <f>RANK(S16,S$12:S$16,0)</f>
        <v>5</v>
      </c>
      <c r="U16" s="59"/>
      <c r="V16" s="59"/>
      <c r="W16" s="57">
        <f>L16+O16+R16</f>
        <v>509</v>
      </c>
      <c r="X16" s="60"/>
      <c r="Y16" s="90">
        <f>ROUND(SUM(M16,P16,S16)/3,3)-IF($U16=1,0.5,IF($U16=2,1.5,0))</f>
        <v>65.256</v>
      </c>
      <c r="Z16" s="61" t="s">
        <v>629</v>
      </c>
    </row>
    <row r="17" spans="1:25" s="43" customFormat="1" ht="22.5" customHeight="1">
      <c r="A17" s="62"/>
      <c r="B17" s="63"/>
      <c r="C17" s="64"/>
      <c r="D17" s="65"/>
      <c r="E17" s="66"/>
      <c r="F17" s="67"/>
      <c r="G17" s="68"/>
      <c r="H17" s="69"/>
      <c r="I17" s="70"/>
      <c r="J17" s="71"/>
      <c r="K17" s="70"/>
      <c r="L17" s="72"/>
      <c r="M17" s="73"/>
      <c r="N17" s="74"/>
      <c r="O17" s="72"/>
      <c r="P17" s="73"/>
      <c r="Q17" s="74"/>
      <c r="R17" s="72"/>
      <c r="S17" s="73"/>
      <c r="T17" s="74"/>
      <c r="U17" s="74"/>
      <c r="V17" s="74"/>
      <c r="W17" s="72"/>
      <c r="X17" s="75"/>
      <c r="Y17" s="73"/>
    </row>
    <row r="18" spans="1:25" ht="30" customHeight="1">
      <c r="A18" s="1"/>
      <c r="B18" s="1"/>
      <c r="C18" s="1"/>
      <c r="D18" s="1" t="s">
        <v>16</v>
      </c>
      <c r="E18" s="1"/>
      <c r="F18" s="1"/>
      <c r="G18" s="1"/>
      <c r="H18" s="1"/>
      <c r="I18" s="1" t="s">
        <v>563</v>
      </c>
      <c r="J18" s="1"/>
      <c r="K18" s="76"/>
      <c r="L18" s="77"/>
      <c r="M18" s="76"/>
      <c r="N18" s="1"/>
      <c r="O18" s="78"/>
      <c r="P18" s="79"/>
      <c r="Q18" s="1"/>
      <c r="R18" s="78"/>
      <c r="S18" s="79"/>
      <c r="T18" s="1"/>
      <c r="U18" s="1"/>
      <c r="V18" s="1"/>
      <c r="W18" s="1"/>
      <c r="X18" s="1"/>
      <c r="Y18" s="79"/>
    </row>
    <row r="19" spans="1:25" ht="30" customHeight="1">
      <c r="A19" s="1"/>
      <c r="B19" s="1"/>
      <c r="C19" s="1"/>
      <c r="D19" s="1" t="s">
        <v>17</v>
      </c>
      <c r="E19" s="1"/>
      <c r="F19" s="1"/>
      <c r="G19" s="1"/>
      <c r="H19" s="1"/>
      <c r="I19" s="1" t="s">
        <v>18</v>
      </c>
      <c r="J19" s="1"/>
      <c r="K19" s="76"/>
      <c r="L19" s="77"/>
      <c r="M19" s="80"/>
      <c r="O19" s="78"/>
      <c r="P19" s="79"/>
      <c r="Q19" s="1"/>
      <c r="R19" s="78"/>
      <c r="S19" s="79"/>
      <c r="T19" s="1"/>
      <c r="U19" s="1"/>
      <c r="V19" s="1"/>
      <c r="W19" s="1"/>
      <c r="X19" s="1"/>
      <c r="Y19" s="79"/>
    </row>
    <row r="20" spans="11:13" ht="12.75">
      <c r="K20" s="76"/>
      <c r="L20" s="77"/>
      <c r="M20" s="76"/>
    </row>
    <row r="21" spans="11:13" ht="12.75">
      <c r="K21" s="76"/>
      <c r="L21" s="77"/>
      <c r="M21" s="76"/>
    </row>
  </sheetData>
  <sheetProtection/>
  <protectedRanges>
    <protectedRange sqref="K16" name="Диапазон1_3_1_1_3_11_1_1_3_1_3_1_1_1_1_1_2_1"/>
  </protectedRanges>
  <mergeCells count="25"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60" zoomScaleNormal="50" zoomScalePageLayoutView="0" workbookViewId="0" topLeftCell="A11">
      <selection activeCell="D20" sqref="D2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26" width="0" style="44" hidden="1" customWidth="1"/>
    <col min="27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35" t="s">
        <v>117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486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645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</v>
      </c>
      <c r="W9" s="7"/>
    </row>
    <row r="10" spans="1:26" s="51" customFormat="1" ht="19.5" customHeight="1">
      <c r="A10" s="341"/>
      <c r="B10" s="342" t="s">
        <v>5</v>
      </c>
      <c r="C10" s="343" t="s">
        <v>515</v>
      </c>
      <c r="D10" s="345" t="s">
        <v>24</v>
      </c>
      <c r="E10" s="345" t="s">
        <v>8</v>
      </c>
      <c r="F10" s="341" t="s">
        <v>9</v>
      </c>
      <c r="G10" s="345" t="s">
        <v>25</v>
      </c>
      <c r="H10" s="345" t="s">
        <v>8</v>
      </c>
      <c r="I10" s="345" t="s">
        <v>11</v>
      </c>
      <c r="J10" s="50"/>
      <c r="K10" s="345" t="s">
        <v>13</v>
      </c>
      <c r="L10" s="340" t="s">
        <v>26</v>
      </c>
      <c r="M10" s="340"/>
      <c r="N10" s="340"/>
      <c r="O10" s="340" t="s">
        <v>27</v>
      </c>
      <c r="P10" s="340"/>
      <c r="Q10" s="340"/>
      <c r="R10" s="340" t="s">
        <v>28</v>
      </c>
      <c r="S10" s="340"/>
      <c r="T10" s="340"/>
      <c r="U10" s="347" t="s">
        <v>29</v>
      </c>
      <c r="V10" s="343" t="s">
        <v>30</v>
      </c>
      <c r="W10" s="341" t="s">
        <v>31</v>
      </c>
      <c r="X10" s="342" t="s">
        <v>32</v>
      </c>
      <c r="Y10" s="346" t="s">
        <v>33</v>
      </c>
      <c r="Z10" s="346" t="s">
        <v>34</v>
      </c>
    </row>
    <row r="11" spans="1:26" s="51" customFormat="1" ht="39.75" customHeight="1">
      <c r="A11" s="341"/>
      <c r="B11" s="342"/>
      <c r="C11" s="344"/>
      <c r="D11" s="345"/>
      <c r="E11" s="345"/>
      <c r="F11" s="341"/>
      <c r="G11" s="345"/>
      <c r="H11" s="345"/>
      <c r="I11" s="345"/>
      <c r="J11" s="50"/>
      <c r="K11" s="345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48"/>
      <c r="V11" s="344"/>
      <c r="W11" s="341"/>
      <c r="X11" s="342"/>
      <c r="Y11" s="346"/>
      <c r="Z11" s="346"/>
    </row>
    <row r="12" spans="1:26" s="43" customFormat="1" ht="33" customHeight="1">
      <c r="A12" s="55"/>
      <c r="B12" s="56"/>
      <c r="C12" s="188" t="s">
        <v>487</v>
      </c>
      <c r="D12" s="101" t="s">
        <v>389</v>
      </c>
      <c r="E12" s="3" t="s">
        <v>390</v>
      </c>
      <c r="F12" s="20" t="s">
        <v>359</v>
      </c>
      <c r="G12" s="93" t="s">
        <v>510</v>
      </c>
      <c r="H12" s="102" t="s">
        <v>511</v>
      </c>
      <c r="I12" s="104" t="s">
        <v>490</v>
      </c>
      <c r="J12" s="96" t="s">
        <v>48</v>
      </c>
      <c r="K12" s="109" t="s">
        <v>257</v>
      </c>
      <c r="L12" s="57">
        <v>251</v>
      </c>
      <c r="M12" s="58">
        <f>L12/3.7</f>
        <v>67.83783783783784</v>
      </c>
      <c r="N12" s="59">
        <f aca="true" t="shared" si="0" ref="N12:N20">RANK(M12,M$12:M$20,0)</f>
        <v>1</v>
      </c>
      <c r="O12" s="57">
        <v>249</v>
      </c>
      <c r="P12" s="58">
        <f>O12/3.7</f>
        <v>67.29729729729729</v>
      </c>
      <c r="Q12" s="59">
        <f aca="true" t="shared" si="1" ref="Q12:Q20">RANK(P12,P$12:P$20,0)</f>
        <v>2</v>
      </c>
      <c r="R12" s="57">
        <v>254.5</v>
      </c>
      <c r="S12" s="58">
        <f>R12/3.7</f>
        <v>68.78378378378378</v>
      </c>
      <c r="T12" s="59">
        <f aca="true" t="shared" si="2" ref="T12:T20">RANK(S12,S$12:S$20,0)</f>
        <v>2</v>
      </c>
      <c r="U12" s="59"/>
      <c r="V12" s="59"/>
      <c r="W12" s="57">
        <f aca="true" t="shared" si="3" ref="W12:W20">L12+O12+R12</f>
        <v>754.5</v>
      </c>
      <c r="X12" s="60"/>
      <c r="Y12" s="90">
        <f aca="true" t="shared" si="4" ref="Y12:Y20">ROUND(SUM(M12,P12,S12)/3,3)-IF($U12=1,0.5,IF($U12=2,1.5,0))</f>
        <v>67.973</v>
      </c>
      <c r="Z12" s="61" t="s">
        <v>629</v>
      </c>
    </row>
    <row r="13" spans="1:26" s="43" customFormat="1" ht="33" customHeight="1">
      <c r="A13" s="55"/>
      <c r="B13" s="56"/>
      <c r="C13" s="188" t="s">
        <v>496</v>
      </c>
      <c r="D13" s="189" t="s">
        <v>497</v>
      </c>
      <c r="E13" s="3" t="s">
        <v>366</v>
      </c>
      <c r="F13" s="110" t="s">
        <v>39</v>
      </c>
      <c r="G13" s="93" t="s">
        <v>498</v>
      </c>
      <c r="H13" s="108" t="s">
        <v>499</v>
      </c>
      <c r="I13" s="95" t="s">
        <v>129</v>
      </c>
      <c r="J13" s="96" t="s">
        <v>155</v>
      </c>
      <c r="K13" s="95" t="s">
        <v>131</v>
      </c>
      <c r="L13" s="57">
        <v>228</v>
      </c>
      <c r="M13" s="58">
        <f>L13/3.4</f>
        <v>67.05882352941177</v>
      </c>
      <c r="N13" s="59">
        <f t="shared" si="0"/>
        <v>2</v>
      </c>
      <c r="O13" s="57">
        <v>229.5</v>
      </c>
      <c r="P13" s="58">
        <f>O13/3.4</f>
        <v>67.5</v>
      </c>
      <c r="Q13" s="59">
        <f t="shared" si="1"/>
        <v>1</v>
      </c>
      <c r="R13" s="57">
        <v>234</v>
      </c>
      <c r="S13" s="58">
        <f>R13/3.4</f>
        <v>68.82352941176471</v>
      </c>
      <c r="T13" s="59">
        <f t="shared" si="2"/>
        <v>1</v>
      </c>
      <c r="U13" s="59"/>
      <c r="V13" s="59"/>
      <c r="W13" s="57">
        <f t="shared" si="3"/>
        <v>691.5</v>
      </c>
      <c r="X13" s="60"/>
      <c r="Y13" s="90">
        <f t="shared" si="4"/>
        <v>67.794</v>
      </c>
      <c r="Z13" s="61" t="s">
        <v>629</v>
      </c>
    </row>
    <row r="14" spans="1:26" s="43" customFormat="1" ht="33" customHeight="1">
      <c r="A14" s="55"/>
      <c r="B14" s="56"/>
      <c r="C14" s="188" t="s">
        <v>491</v>
      </c>
      <c r="D14" s="101" t="s">
        <v>492</v>
      </c>
      <c r="E14" s="3"/>
      <c r="F14" s="20">
        <v>1</v>
      </c>
      <c r="G14" s="93" t="s">
        <v>493</v>
      </c>
      <c r="H14" s="102" t="s">
        <v>494</v>
      </c>
      <c r="I14" s="104" t="s">
        <v>495</v>
      </c>
      <c r="J14" s="96" t="s">
        <v>159</v>
      </c>
      <c r="K14" s="95" t="s">
        <v>160</v>
      </c>
      <c r="L14" s="57">
        <v>248</v>
      </c>
      <c r="M14" s="58">
        <f>L14/3.7</f>
        <v>67.02702702702702</v>
      </c>
      <c r="N14" s="59">
        <f t="shared" si="0"/>
        <v>3</v>
      </c>
      <c r="O14" s="57">
        <v>247</v>
      </c>
      <c r="P14" s="58">
        <f>O14/3.7</f>
        <v>66.75675675675676</v>
      </c>
      <c r="Q14" s="59">
        <f t="shared" si="1"/>
        <v>4</v>
      </c>
      <c r="R14" s="57">
        <v>250.5</v>
      </c>
      <c r="S14" s="58">
        <f>R14/3.7</f>
        <v>67.7027027027027</v>
      </c>
      <c r="T14" s="59">
        <f t="shared" si="2"/>
        <v>3</v>
      </c>
      <c r="U14" s="59"/>
      <c r="V14" s="59"/>
      <c r="W14" s="57">
        <f t="shared" si="3"/>
        <v>745.5</v>
      </c>
      <c r="X14" s="60"/>
      <c r="Y14" s="90">
        <f t="shared" si="4"/>
        <v>67.162</v>
      </c>
      <c r="Z14" s="61" t="s">
        <v>629</v>
      </c>
    </row>
    <row r="15" spans="1:26" s="43" customFormat="1" ht="33" customHeight="1">
      <c r="A15" s="55"/>
      <c r="B15" s="56"/>
      <c r="C15" s="188" t="s">
        <v>487</v>
      </c>
      <c r="D15" s="163" t="s">
        <v>389</v>
      </c>
      <c r="E15" s="164" t="s">
        <v>390</v>
      </c>
      <c r="F15" s="264" t="s">
        <v>359</v>
      </c>
      <c r="G15" s="165" t="s">
        <v>488</v>
      </c>
      <c r="H15" s="265" t="s">
        <v>489</v>
      </c>
      <c r="I15" s="266" t="s">
        <v>490</v>
      </c>
      <c r="J15" s="190" t="s">
        <v>48</v>
      </c>
      <c r="K15" s="268" t="s">
        <v>257</v>
      </c>
      <c r="L15" s="57">
        <v>244.5</v>
      </c>
      <c r="M15" s="58">
        <f>L15/3.7</f>
        <v>66.08108108108108</v>
      </c>
      <c r="N15" s="59">
        <f t="shared" si="0"/>
        <v>4</v>
      </c>
      <c r="O15" s="57">
        <v>247.5</v>
      </c>
      <c r="P15" s="58">
        <f>O15/3.7</f>
        <v>66.89189189189189</v>
      </c>
      <c r="Q15" s="59">
        <f t="shared" si="1"/>
        <v>3</v>
      </c>
      <c r="R15" s="57">
        <v>248</v>
      </c>
      <c r="S15" s="58">
        <f>R15/3.7</f>
        <v>67.02702702702702</v>
      </c>
      <c r="T15" s="59">
        <f t="shared" si="2"/>
        <v>4</v>
      </c>
      <c r="U15" s="59"/>
      <c r="V15" s="59"/>
      <c r="W15" s="57">
        <f t="shared" si="3"/>
        <v>740</v>
      </c>
      <c r="X15" s="60"/>
      <c r="Y15" s="90">
        <f t="shared" si="4"/>
        <v>66.667</v>
      </c>
      <c r="Z15" s="61" t="s">
        <v>629</v>
      </c>
    </row>
    <row r="16" spans="1:26" s="43" customFormat="1" ht="33" customHeight="1">
      <c r="A16" s="55"/>
      <c r="B16" s="56"/>
      <c r="C16" s="188" t="s">
        <v>646</v>
      </c>
      <c r="D16" s="151" t="s">
        <v>512</v>
      </c>
      <c r="E16" s="3" t="s">
        <v>351</v>
      </c>
      <c r="F16" s="152" t="s">
        <v>39</v>
      </c>
      <c r="G16" s="260" t="s">
        <v>513</v>
      </c>
      <c r="H16" s="261" t="s">
        <v>514</v>
      </c>
      <c r="I16" s="96" t="s">
        <v>354</v>
      </c>
      <c r="J16" s="155" t="s">
        <v>355</v>
      </c>
      <c r="K16" s="113" t="s">
        <v>356</v>
      </c>
      <c r="L16" s="57">
        <v>233.5</v>
      </c>
      <c r="M16" s="58">
        <f>L16/3.6</f>
        <v>64.86111111111111</v>
      </c>
      <c r="N16" s="59">
        <f t="shared" si="0"/>
        <v>6</v>
      </c>
      <c r="O16" s="57">
        <v>230.5</v>
      </c>
      <c r="P16" s="58">
        <f>O16/3.6</f>
        <v>64.02777777777777</v>
      </c>
      <c r="Q16" s="59">
        <f t="shared" si="1"/>
        <v>5</v>
      </c>
      <c r="R16" s="57">
        <v>237.5</v>
      </c>
      <c r="S16" s="58">
        <f>R16/3.6</f>
        <v>65.97222222222221</v>
      </c>
      <c r="T16" s="59">
        <f t="shared" si="2"/>
        <v>6</v>
      </c>
      <c r="U16" s="59"/>
      <c r="V16" s="59"/>
      <c r="W16" s="57">
        <f t="shared" si="3"/>
        <v>701.5</v>
      </c>
      <c r="X16" s="60"/>
      <c r="Y16" s="90">
        <f t="shared" si="4"/>
        <v>64.954</v>
      </c>
      <c r="Z16" s="61" t="s">
        <v>629</v>
      </c>
    </row>
    <row r="17" spans="1:26" s="43" customFormat="1" ht="33" customHeight="1">
      <c r="A17" s="55"/>
      <c r="B17" s="56"/>
      <c r="C17" s="188" t="s">
        <v>487</v>
      </c>
      <c r="D17" s="191" t="s">
        <v>500</v>
      </c>
      <c r="E17" s="3"/>
      <c r="F17" s="4">
        <v>2</v>
      </c>
      <c r="G17" s="93" t="s">
        <v>501</v>
      </c>
      <c r="H17" s="192" t="s">
        <v>502</v>
      </c>
      <c r="I17" s="193" t="s">
        <v>503</v>
      </c>
      <c r="J17" s="193" t="s">
        <v>108</v>
      </c>
      <c r="K17" s="132" t="s">
        <v>257</v>
      </c>
      <c r="L17" s="57">
        <v>242.5</v>
      </c>
      <c r="M17" s="58">
        <f>L17/3.7</f>
        <v>65.54054054054053</v>
      </c>
      <c r="N17" s="59">
        <f t="shared" si="0"/>
        <v>5</v>
      </c>
      <c r="O17" s="57">
        <v>231</v>
      </c>
      <c r="P17" s="58">
        <f>O17/3.7</f>
        <v>62.43243243243243</v>
      </c>
      <c r="Q17" s="59">
        <f t="shared" si="1"/>
        <v>6</v>
      </c>
      <c r="R17" s="57">
        <v>245</v>
      </c>
      <c r="S17" s="58">
        <f>R17/3.7</f>
        <v>66.21621621621621</v>
      </c>
      <c r="T17" s="59">
        <f t="shared" si="2"/>
        <v>5</v>
      </c>
      <c r="U17" s="59"/>
      <c r="V17" s="59"/>
      <c r="W17" s="57">
        <f t="shared" si="3"/>
        <v>718.5</v>
      </c>
      <c r="X17" s="60"/>
      <c r="Y17" s="90">
        <f t="shared" si="4"/>
        <v>64.73</v>
      </c>
      <c r="Z17" s="61" t="s">
        <v>629</v>
      </c>
    </row>
    <row r="18" spans="1:26" s="43" customFormat="1" ht="33" customHeight="1">
      <c r="A18" s="55"/>
      <c r="B18" s="56"/>
      <c r="C18" s="188" t="s">
        <v>504</v>
      </c>
      <c r="D18" s="97" t="s">
        <v>505</v>
      </c>
      <c r="E18" s="3" t="s">
        <v>506</v>
      </c>
      <c r="F18" s="5" t="s">
        <v>359</v>
      </c>
      <c r="G18" s="194" t="s">
        <v>507</v>
      </c>
      <c r="H18" s="103" t="s">
        <v>508</v>
      </c>
      <c r="I18" s="99" t="s">
        <v>509</v>
      </c>
      <c r="J18" s="99" t="s">
        <v>355</v>
      </c>
      <c r="K18" s="109" t="s">
        <v>131</v>
      </c>
      <c r="L18" s="57">
        <v>144</v>
      </c>
      <c r="M18" s="58">
        <f>L18/2.3</f>
        <v>62.60869565217392</v>
      </c>
      <c r="N18" s="59">
        <f t="shared" si="0"/>
        <v>7</v>
      </c>
      <c r="O18" s="57">
        <v>142.5</v>
      </c>
      <c r="P18" s="58">
        <f>O18/2.3</f>
        <v>61.95652173913044</v>
      </c>
      <c r="Q18" s="59">
        <f t="shared" si="1"/>
        <v>7</v>
      </c>
      <c r="R18" s="57">
        <v>145</v>
      </c>
      <c r="S18" s="58">
        <f>R18/2.3</f>
        <v>63.04347826086957</v>
      </c>
      <c r="T18" s="59">
        <f t="shared" si="2"/>
        <v>7</v>
      </c>
      <c r="U18" s="59"/>
      <c r="V18" s="59"/>
      <c r="W18" s="57">
        <f t="shared" si="3"/>
        <v>431.5</v>
      </c>
      <c r="X18" s="60"/>
      <c r="Y18" s="90">
        <f t="shared" si="4"/>
        <v>62.536</v>
      </c>
      <c r="Z18" s="61" t="s">
        <v>629</v>
      </c>
    </row>
    <row r="19" spans="1:26" s="43" customFormat="1" ht="33" customHeight="1">
      <c r="A19" s="55"/>
      <c r="B19" s="56"/>
      <c r="C19" s="188" t="s">
        <v>496</v>
      </c>
      <c r="D19" s="101" t="s">
        <v>89</v>
      </c>
      <c r="E19" s="3"/>
      <c r="F19" s="20"/>
      <c r="G19" s="93" t="s">
        <v>90</v>
      </c>
      <c r="H19" s="108" t="s">
        <v>91</v>
      </c>
      <c r="I19" s="104" t="s">
        <v>92</v>
      </c>
      <c r="J19" s="104" t="s">
        <v>93</v>
      </c>
      <c r="K19" s="109" t="s">
        <v>631</v>
      </c>
      <c r="L19" s="57">
        <v>195.5</v>
      </c>
      <c r="M19" s="58">
        <f>L19/3.4</f>
        <v>57.5</v>
      </c>
      <c r="N19" s="59">
        <f t="shared" si="0"/>
        <v>8</v>
      </c>
      <c r="O19" s="57">
        <v>193</v>
      </c>
      <c r="P19" s="58">
        <f>O19/3.4</f>
        <v>56.76470588235294</v>
      </c>
      <c r="Q19" s="59">
        <f t="shared" si="1"/>
        <v>8</v>
      </c>
      <c r="R19" s="57">
        <v>206</v>
      </c>
      <c r="S19" s="58">
        <f>R19/3.4</f>
        <v>60.58823529411765</v>
      </c>
      <c r="T19" s="59">
        <f t="shared" si="2"/>
        <v>8</v>
      </c>
      <c r="U19" s="59"/>
      <c r="V19" s="59"/>
      <c r="W19" s="57">
        <f t="shared" si="3"/>
        <v>594.5</v>
      </c>
      <c r="X19" s="60"/>
      <c r="Y19" s="90">
        <f t="shared" si="4"/>
        <v>58.284</v>
      </c>
      <c r="Z19" s="61" t="s">
        <v>629</v>
      </c>
    </row>
    <row r="20" spans="1:26" s="43" customFormat="1" ht="33" customHeight="1">
      <c r="A20" s="55"/>
      <c r="B20" s="56"/>
      <c r="C20" s="188" t="s">
        <v>496</v>
      </c>
      <c r="D20" s="200" t="s">
        <v>228</v>
      </c>
      <c r="E20" s="37"/>
      <c r="F20" s="203" t="s">
        <v>55</v>
      </c>
      <c r="G20" s="201" t="s">
        <v>229</v>
      </c>
      <c r="H20" s="124" t="s">
        <v>230</v>
      </c>
      <c r="I20" s="267" t="s">
        <v>231</v>
      </c>
      <c r="J20" s="159" t="s">
        <v>93</v>
      </c>
      <c r="K20" s="202" t="s">
        <v>631</v>
      </c>
      <c r="L20" s="57">
        <v>190.5</v>
      </c>
      <c r="M20" s="58">
        <f>L20/3.4</f>
        <v>56.029411764705884</v>
      </c>
      <c r="N20" s="59">
        <f t="shared" si="0"/>
        <v>9</v>
      </c>
      <c r="O20" s="57">
        <v>187</v>
      </c>
      <c r="P20" s="58">
        <f>O20/3.4</f>
        <v>55</v>
      </c>
      <c r="Q20" s="59">
        <f t="shared" si="1"/>
        <v>9</v>
      </c>
      <c r="R20" s="57">
        <v>201</v>
      </c>
      <c r="S20" s="58">
        <f>R20/3.4</f>
        <v>59.11764705882353</v>
      </c>
      <c r="T20" s="59">
        <f t="shared" si="2"/>
        <v>9</v>
      </c>
      <c r="U20" s="59"/>
      <c r="V20" s="59"/>
      <c r="W20" s="57">
        <f t="shared" si="3"/>
        <v>578.5</v>
      </c>
      <c r="X20" s="60"/>
      <c r="Y20" s="90">
        <f t="shared" si="4"/>
        <v>56.716</v>
      </c>
      <c r="Z20" s="61" t="s">
        <v>629</v>
      </c>
    </row>
    <row r="21" spans="1:25" s="43" customFormat="1" ht="22.5" customHeight="1">
      <c r="A21" s="62"/>
      <c r="B21" s="63"/>
      <c r="C21" s="64"/>
      <c r="D21" s="65"/>
      <c r="E21" s="66"/>
      <c r="F21" s="67"/>
      <c r="G21" s="68"/>
      <c r="H21" s="69"/>
      <c r="I21" s="70"/>
      <c r="J21" s="71"/>
      <c r="K21" s="70"/>
      <c r="L21" s="72"/>
      <c r="M21" s="73"/>
      <c r="N21" s="74"/>
      <c r="O21" s="72"/>
      <c r="P21" s="73"/>
      <c r="Q21" s="74"/>
      <c r="R21" s="72"/>
      <c r="S21" s="73"/>
      <c r="T21" s="74"/>
      <c r="U21" s="74"/>
      <c r="V21" s="74"/>
      <c r="W21" s="72"/>
      <c r="X21" s="75"/>
      <c r="Y21" s="73"/>
    </row>
    <row r="22" spans="1:25" ht="30" customHeight="1">
      <c r="A22" s="1"/>
      <c r="B22" s="1"/>
      <c r="C22" s="1"/>
      <c r="D22" s="1" t="s">
        <v>16</v>
      </c>
      <c r="E22" s="1"/>
      <c r="F22" s="1"/>
      <c r="G22" s="1"/>
      <c r="H22" s="1"/>
      <c r="I22" s="1" t="s">
        <v>563</v>
      </c>
      <c r="J22" s="1"/>
      <c r="K22" s="76"/>
      <c r="L22" s="77"/>
      <c r="M22" s="76"/>
      <c r="N22" s="1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:25" ht="30" customHeight="1">
      <c r="A23" s="1"/>
      <c r="B23" s="1"/>
      <c r="C23" s="1"/>
      <c r="D23" s="1" t="s">
        <v>17</v>
      </c>
      <c r="E23" s="1"/>
      <c r="F23" s="1"/>
      <c r="G23" s="1"/>
      <c r="H23" s="1"/>
      <c r="I23" s="1" t="s">
        <v>18</v>
      </c>
      <c r="J23" s="1"/>
      <c r="K23" s="76"/>
      <c r="L23" s="77"/>
      <c r="M23" s="80"/>
      <c r="O23" s="78"/>
      <c r="P23" s="79"/>
      <c r="Q23" s="1"/>
      <c r="R23" s="78"/>
      <c r="S23" s="79"/>
      <c r="T23" s="1"/>
      <c r="U23" s="1"/>
      <c r="V23" s="1"/>
      <c r="W23" s="1"/>
      <c r="X23" s="1"/>
      <c r="Y23" s="79"/>
    </row>
    <row r="24" spans="11:13" ht="12.75">
      <c r="K24" s="76"/>
      <c r="L24" s="77"/>
      <c r="M24" s="76"/>
    </row>
    <row r="25" spans="11:13" ht="12.75">
      <c r="K25" s="76"/>
      <c r="L25" s="77"/>
      <c r="M25" s="76"/>
    </row>
  </sheetData>
  <sheetProtection/>
  <protectedRanges>
    <protectedRange sqref="K14" name="Диапазон1_3_1_1_3_6_1"/>
  </protectedRanges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60" zoomScaleNormal="50" zoomScalePageLayoutView="0" workbookViewId="0" topLeftCell="A4">
      <selection activeCell="W11" sqref="W11:W24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188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516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116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647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517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 aca="true" t="shared" si="0" ref="A11:A24">RANK(Y11,Y$11:Y$24,0)</f>
        <v>1</v>
      </c>
      <c r="B11" s="56"/>
      <c r="C11" s="91"/>
      <c r="D11" s="126" t="s">
        <v>172</v>
      </c>
      <c r="E11" s="3" t="s">
        <v>173</v>
      </c>
      <c r="F11" s="127" t="s">
        <v>55</v>
      </c>
      <c r="G11" s="128" t="s">
        <v>174</v>
      </c>
      <c r="H11" s="129" t="s">
        <v>175</v>
      </c>
      <c r="I11" s="130" t="s">
        <v>113</v>
      </c>
      <c r="J11" s="131" t="s">
        <v>176</v>
      </c>
      <c r="K11" s="125" t="s">
        <v>115</v>
      </c>
      <c r="L11" s="57">
        <v>224</v>
      </c>
      <c r="M11" s="58">
        <f aca="true" t="shared" si="1" ref="M11:M24">L11/3</f>
        <v>74.66666666666667</v>
      </c>
      <c r="N11" s="59">
        <f aca="true" t="shared" si="2" ref="N11:N24">RANK(M11,M$11:M$24,0)</f>
        <v>1</v>
      </c>
      <c r="O11" s="57">
        <v>220</v>
      </c>
      <c r="P11" s="58">
        <f aca="true" t="shared" si="3" ref="P11:P24">O11/3</f>
        <v>73.33333333333333</v>
      </c>
      <c r="Q11" s="59">
        <f aca="true" t="shared" si="4" ref="Q11:Q24">RANK(P11,P$11:P$24,0)</f>
        <v>1</v>
      </c>
      <c r="R11" s="57">
        <v>214.5</v>
      </c>
      <c r="S11" s="58">
        <f aca="true" t="shared" si="5" ref="S11:S24">R11/3</f>
        <v>71.5</v>
      </c>
      <c r="T11" s="59">
        <f aca="true" t="shared" si="6" ref="T11:T24">RANK(S11,S$11:S$24,0)</f>
        <v>1</v>
      </c>
      <c r="U11" s="59"/>
      <c r="V11" s="59"/>
      <c r="W11" s="57">
        <f>L11+O11+R11</f>
        <v>658.5</v>
      </c>
      <c r="X11" s="60"/>
      <c r="Y11" s="90">
        <f aca="true" t="shared" si="7" ref="Y11:Y24">ROUND(SUM(M11,P11,S11)/3,3)-IF($U11=1,0.5,IF($U11=2,1.5,0))</f>
        <v>73.167</v>
      </c>
      <c r="Z11" s="61" t="s">
        <v>42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161</v>
      </c>
      <c r="E12" s="3" t="s">
        <v>162</v>
      </c>
      <c r="F12" s="2" t="s">
        <v>42</v>
      </c>
      <c r="G12" s="117" t="s">
        <v>163</v>
      </c>
      <c r="H12" s="94" t="s">
        <v>164</v>
      </c>
      <c r="I12" s="118" t="s">
        <v>165</v>
      </c>
      <c r="J12" s="118" t="s">
        <v>166</v>
      </c>
      <c r="K12" s="125" t="s">
        <v>115</v>
      </c>
      <c r="L12" s="57">
        <v>211</v>
      </c>
      <c r="M12" s="58">
        <f t="shared" si="1"/>
        <v>70.33333333333333</v>
      </c>
      <c r="N12" s="59">
        <f t="shared" si="2"/>
        <v>2</v>
      </c>
      <c r="O12" s="57">
        <v>206</v>
      </c>
      <c r="P12" s="58">
        <f t="shared" si="3"/>
        <v>68.66666666666667</v>
      </c>
      <c r="Q12" s="59">
        <f t="shared" si="4"/>
        <v>2</v>
      </c>
      <c r="R12" s="57">
        <v>206</v>
      </c>
      <c r="S12" s="58">
        <f t="shared" si="5"/>
        <v>68.66666666666667</v>
      </c>
      <c r="T12" s="59">
        <f t="shared" si="6"/>
        <v>2</v>
      </c>
      <c r="U12" s="59"/>
      <c r="V12" s="59"/>
      <c r="W12" s="57">
        <f aca="true" t="shared" si="8" ref="W12:W24">L12+O12+R12</f>
        <v>623</v>
      </c>
      <c r="X12" s="60"/>
      <c r="Y12" s="90">
        <f t="shared" si="7"/>
        <v>69.222</v>
      </c>
      <c r="Z12" s="61" t="s">
        <v>42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150</v>
      </c>
      <c r="E13" s="3" t="s">
        <v>151</v>
      </c>
      <c r="F13" s="5">
        <v>2</v>
      </c>
      <c r="G13" s="93" t="s">
        <v>152</v>
      </c>
      <c r="H13" s="94" t="s">
        <v>153</v>
      </c>
      <c r="I13" s="96" t="s">
        <v>154</v>
      </c>
      <c r="J13" s="96" t="s">
        <v>155</v>
      </c>
      <c r="K13" s="96" t="s">
        <v>131</v>
      </c>
      <c r="L13" s="57">
        <v>209</v>
      </c>
      <c r="M13" s="58">
        <f t="shared" si="1"/>
        <v>69.66666666666667</v>
      </c>
      <c r="N13" s="59">
        <f t="shared" si="2"/>
        <v>3</v>
      </c>
      <c r="O13" s="57">
        <v>202.5</v>
      </c>
      <c r="P13" s="58">
        <f t="shared" si="3"/>
        <v>67.5</v>
      </c>
      <c r="Q13" s="59">
        <f t="shared" si="4"/>
        <v>4</v>
      </c>
      <c r="R13" s="57">
        <v>201</v>
      </c>
      <c r="S13" s="58">
        <f t="shared" si="5"/>
        <v>67</v>
      </c>
      <c r="T13" s="59">
        <f t="shared" si="6"/>
        <v>5</v>
      </c>
      <c r="U13" s="59"/>
      <c r="V13" s="59"/>
      <c r="W13" s="57">
        <f t="shared" si="8"/>
        <v>612.5</v>
      </c>
      <c r="X13" s="60"/>
      <c r="Y13" s="90">
        <f t="shared" si="7"/>
        <v>68.056</v>
      </c>
      <c r="Z13" s="61" t="s">
        <v>42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150</v>
      </c>
      <c r="E14" s="3" t="s">
        <v>151</v>
      </c>
      <c r="F14" s="5">
        <v>2</v>
      </c>
      <c r="G14" s="93" t="s">
        <v>186</v>
      </c>
      <c r="H14" s="94" t="s">
        <v>187</v>
      </c>
      <c r="I14" s="96" t="s">
        <v>154</v>
      </c>
      <c r="J14" s="96" t="s">
        <v>155</v>
      </c>
      <c r="K14" s="96" t="s">
        <v>131</v>
      </c>
      <c r="L14" s="57">
        <v>203</v>
      </c>
      <c r="M14" s="58">
        <f t="shared" si="1"/>
        <v>67.66666666666667</v>
      </c>
      <c r="N14" s="59">
        <f t="shared" si="2"/>
        <v>5</v>
      </c>
      <c r="O14" s="57">
        <v>202.5</v>
      </c>
      <c r="P14" s="58">
        <f t="shared" si="3"/>
        <v>67.5</v>
      </c>
      <c r="Q14" s="59">
        <f t="shared" si="4"/>
        <v>4</v>
      </c>
      <c r="R14" s="57">
        <v>205</v>
      </c>
      <c r="S14" s="58">
        <f t="shared" si="5"/>
        <v>68.33333333333333</v>
      </c>
      <c r="T14" s="59">
        <f t="shared" si="6"/>
        <v>3</v>
      </c>
      <c r="U14" s="59"/>
      <c r="V14" s="59"/>
      <c r="W14" s="57">
        <f t="shared" si="8"/>
        <v>610.5</v>
      </c>
      <c r="X14" s="60"/>
      <c r="Y14" s="90">
        <f t="shared" si="7"/>
        <v>67.833</v>
      </c>
      <c r="Z14" s="61" t="s">
        <v>42</v>
      </c>
    </row>
    <row r="15" spans="1:26" s="43" customFormat="1" ht="33" customHeight="1">
      <c r="A15" s="55">
        <f t="shared" si="0"/>
        <v>5</v>
      </c>
      <c r="B15" s="56"/>
      <c r="C15" s="91"/>
      <c r="D15" s="92" t="s">
        <v>169</v>
      </c>
      <c r="E15" s="3"/>
      <c r="F15" s="2" t="s">
        <v>42</v>
      </c>
      <c r="G15" s="93" t="s">
        <v>170</v>
      </c>
      <c r="H15" s="103" t="s">
        <v>171</v>
      </c>
      <c r="I15" s="96" t="s">
        <v>129</v>
      </c>
      <c r="J15" s="96" t="s">
        <v>155</v>
      </c>
      <c r="K15" s="96" t="s">
        <v>131</v>
      </c>
      <c r="L15" s="57">
        <v>200.5</v>
      </c>
      <c r="M15" s="58">
        <f t="shared" si="1"/>
        <v>66.83333333333333</v>
      </c>
      <c r="N15" s="59">
        <f t="shared" si="2"/>
        <v>6</v>
      </c>
      <c r="O15" s="57">
        <v>203</v>
      </c>
      <c r="P15" s="58">
        <f t="shared" si="3"/>
        <v>67.66666666666667</v>
      </c>
      <c r="Q15" s="59">
        <f t="shared" si="4"/>
        <v>3</v>
      </c>
      <c r="R15" s="57">
        <v>203.5</v>
      </c>
      <c r="S15" s="58">
        <f t="shared" si="5"/>
        <v>67.83333333333333</v>
      </c>
      <c r="T15" s="59">
        <f t="shared" si="6"/>
        <v>4</v>
      </c>
      <c r="U15" s="59"/>
      <c r="V15" s="59"/>
      <c r="W15" s="57">
        <f t="shared" si="8"/>
        <v>607</v>
      </c>
      <c r="X15" s="60"/>
      <c r="Y15" s="90">
        <f t="shared" si="7"/>
        <v>67.444</v>
      </c>
      <c r="Z15" s="61" t="s">
        <v>42</v>
      </c>
    </row>
    <row r="16" spans="1:26" s="43" customFormat="1" ht="33" customHeight="1">
      <c r="A16" s="55">
        <f t="shared" si="0"/>
        <v>6</v>
      </c>
      <c r="B16" s="56"/>
      <c r="C16" s="91"/>
      <c r="D16" s="269" t="s">
        <v>182</v>
      </c>
      <c r="E16" s="108"/>
      <c r="F16" s="6" t="s">
        <v>55</v>
      </c>
      <c r="G16" s="93" t="s">
        <v>183</v>
      </c>
      <c r="H16" s="108" t="s">
        <v>184</v>
      </c>
      <c r="I16" s="96" t="s">
        <v>322</v>
      </c>
      <c r="J16" s="96" t="s">
        <v>322</v>
      </c>
      <c r="K16" s="95" t="s">
        <v>67</v>
      </c>
      <c r="L16" s="57">
        <v>203.5</v>
      </c>
      <c r="M16" s="58">
        <f t="shared" si="1"/>
        <v>67.83333333333333</v>
      </c>
      <c r="N16" s="59">
        <f t="shared" si="2"/>
        <v>4</v>
      </c>
      <c r="O16" s="57">
        <v>196.5</v>
      </c>
      <c r="P16" s="58">
        <f t="shared" si="3"/>
        <v>65.5</v>
      </c>
      <c r="Q16" s="59">
        <f t="shared" si="4"/>
        <v>8</v>
      </c>
      <c r="R16" s="57">
        <v>199.5</v>
      </c>
      <c r="S16" s="58">
        <f t="shared" si="5"/>
        <v>66.5</v>
      </c>
      <c r="T16" s="59">
        <f t="shared" si="6"/>
        <v>7</v>
      </c>
      <c r="U16" s="59"/>
      <c r="V16" s="59"/>
      <c r="W16" s="57">
        <f t="shared" si="8"/>
        <v>599.5</v>
      </c>
      <c r="X16" s="60"/>
      <c r="Y16" s="90">
        <f t="shared" si="7"/>
        <v>66.611</v>
      </c>
      <c r="Z16" s="61" t="s">
        <v>42</v>
      </c>
    </row>
    <row r="17" spans="1:26" s="43" customFormat="1" ht="33" customHeight="1">
      <c r="A17" s="55">
        <f t="shared" si="0"/>
        <v>7</v>
      </c>
      <c r="B17" s="56"/>
      <c r="C17" s="91"/>
      <c r="D17" s="92" t="s">
        <v>141</v>
      </c>
      <c r="E17" s="3"/>
      <c r="F17" s="2" t="s">
        <v>42</v>
      </c>
      <c r="G17" s="93" t="s">
        <v>142</v>
      </c>
      <c r="H17" s="94" t="s">
        <v>143</v>
      </c>
      <c r="I17" s="96" t="s">
        <v>129</v>
      </c>
      <c r="J17" s="96" t="s">
        <v>130</v>
      </c>
      <c r="K17" s="113" t="s">
        <v>131</v>
      </c>
      <c r="L17" s="57">
        <v>192</v>
      </c>
      <c r="M17" s="58">
        <f t="shared" si="1"/>
        <v>64</v>
      </c>
      <c r="N17" s="59">
        <f t="shared" si="2"/>
        <v>9</v>
      </c>
      <c r="O17" s="57">
        <v>196</v>
      </c>
      <c r="P17" s="58">
        <f t="shared" si="3"/>
        <v>65.33333333333333</v>
      </c>
      <c r="Q17" s="59">
        <f t="shared" si="4"/>
        <v>9</v>
      </c>
      <c r="R17" s="57">
        <v>201</v>
      </c>
      <c r="S17" s="58">
        <f t="shared" si="5"/>
        <v>67</v>
      </c>
      <c r="T17" s="59">
        <f t="shared" si="6"/>
        <v>5</v>
      </c>
      <c r="U17" s="59"/>
      <c r="V17" s="59"/>
      <c r="W17" s="57">
        <f t="shared" si="8"/>
        <v>589</v>
      </c>
      <c r="X17" s="60"/>
      <c r="Y17" s="90">
        <f t="shared" si="7"/>
        <v>65.444</v>
      </c>
      <c r="Z17" s="61" t="s">
        <v>42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121</v>
      </c>
      <c r="E18" s="3" t="s">
        <v>122</v>
      </c>
      <c r="F18" s="2" t="s">
        <v>42</v>
      </c>
      <c r="G18" s="120" t="s">
        <v>518</v>
      </c>
      <c r="H18" s="103" t="s">
        <v>124</v>
      </c>
      <c r="I18" s="104" t="s">
        <v>125</v>
      </c>
      <c r="J18" s="104" t="s">
        <v>40</v>
      </c>
      <c r="K18" s="100" t="s">
        <v>41</v>
      </c>
      <c r="L18" s="57">
        <v>194</v>
      </c>
      <c r="M18" s="58">
        <f t="shared" si="1"/>
        <v>64.66666666666667</v>
      </c>
      <c r="N18" s="59">
        <f t="shared" si="2"/>
        <v>7</v>
      </c>
      <c r="O18" s="57">
        <v>198</v>
      </c>
      <c r="P18" s="58">
        <f t="shared" si="3"/>
        <v>66</v>
      </c>
      <c r="Q18" s="59">
        <f t="shared" si="4"/>
        <v>7</v>
      </c>
      <c r="R18" s="57">
        <v>196.5</v>
      </c>
      <c r="S18" s="58">
        <f t="shared" si="5"/>
        <v>65.5</v>
      </c>
      <c r="T18" s="59">
        <f t="shared" si="6"/>
        <v>9</v>
      </c>
      <c r="U18" s="59"/>
      <c r="V18" s="59"/>
      <c r="W18" s="57">
        <f t="shared" si="8"/>
        <v>588.5</v>
      </c>
      <c r="X18" s="60"/>
      <c r="Y18" s="90">
        <f t="shared" si="7"/>
        <v>65.389</v>
      </c>
      <c r="Z18" s="61" t="s">
        <v>42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149</v>
      </c>
      <c r="E19" s="3"/>
      <c r="F19" s="2" t="s">
        <v>42</v>
      </c>
      <c r="G19" s="120" t="s">
        <v>518</v>
      </c>
      <c r="H19" s="103" t="s">
        <v>124</v>
      </c>
      <c r="I19" s="104" t="s">
        <v>125</v>
      </c>
      <c r="J19" s="104" t="s">
        <v>40</v>
      </c>
      <c r="K19" s="100" t="s">
        <v>41</v>
      </c>
      <c r="L19" s="57">
        <v>194</v>
      </c>
      <c r="M19" s="58">
        <f t="shared" si="1"/>
        <v>64.66666666666667</v>
      </c>
      <c r="N19" s="59">
        <f t="shared" si="2"/>
        <v>7</v>
      </c>
      <c r="O19" s="57">
        <v>196</v>
      </c>
      <c r="P19" s="58">
        <f t="shared" si="3"/>
        <v>65.33333333333333</v>
      </c>
      <c r="Q19" s="59">
        <f t="shared" si="4"/>
        <v>9</v>
      </c>
      <c r="R19" s="57">
        <v>195</v>
      </c>
      <c r="S19" s="58">
        <f t="shared" si="5"/>
        <v>65</v>
      </c>
      <c r="T19" s="59">
        <f t="shared" si="6"/>
        <v>11</v>
      </c>
      <c r="U19" s="59"/>
      <c r="V19" s="59"/>
      <c r="W19" s="57">
        <f t="shared" si="8"/>
        <v>585</v>
      </c>
      <c r="X19" s="60"/>
      <c r="Y19" s="90">
        <f t="shared" si="7"/>
        <v>65</v>
      </c>
      <c r="Z19" s="61" t="s">
        <v>42</v>
      </c>
    </row>
    <row r="20" spans="1:26" s="43" customFormat="1" ht="33" customHeight="1">
      <c r="A20" s="55">
        <f t="shared" si="0"/>
        <v>10</v>
      </c>
      <c r="B20" s="56"/>
      <c r="C20" s="91"/>
      <c r="D20" s="101" t="s">
        <v>126</v>
      </c>
      <c r="E20" s="3"/>
      <c r="F20" s="20" t="s">
        <v>42</v>
      </c>
      <c r="G20" s="93" t="s">
        <v>127</v>
      </c>
      <c r="H20" s="102" t="s">
        <v>128</v>
      </c>
      <c r="I20" s="96" t="s">
        <v>129</v>
      </c>
      <c r="J20" s="96" t="s">
        <v>130</v>
      </c>
      <c r="K20" s="109" t="s">
        <v>131</v>
      </c>
      <c r="L20" s="57">
        <v>185</v>
      </c>
      <c r="M20" s="58">
        <f t="shared" si="1"/>
        <v>61.666666666666664</v>
      </c>
      <c r="N20" s="59">
        <f t="shared" si="2"/>
        <v>13</v>
      </c>
      <c r="O20" s="57">
        <v>201</v>
      </c>
      <c r="P20" s="58">
        <f t="shared" si="3"/>
        <v>67</v>
      </c>
      <c r="Q20" s="59">
        <f t="shared" si="4"/>
        <v>6</v>
      </c>
      <c r="R20" s="57">
        <v>192</v>
      </c>
      <c r="S20" s="58">
        <f t="shared" si="5"/>
        <v>64</v>
      </c>
      <c r="T20" s="59">
        <f t="shared" si="6"/>
        <v>12</v>
      </c>
      <c r="U20" s="59"/>
      <c r="V20" s="59"/>
      <c r="W20" s="57">
        <f t="shared" si="8"/>
        <v>578</v>
      </c>
      <c r="X20" s="60"/>
      <c r="Y20" s="90">
        <f t="shared" si="7"/>
        <v>64.222</v>
      </c>
      <c r="Z20" s="61" t="s">
        <v>42</v>
      </c>
    </row>
    <row r="21" spans="1:26" s="43" customFormat="1" ht="33" customHeight="1">
      <c r="A21" s="55">
        <f t="shared" si="0"/>
        <v>11</v>
      </c>
      <c r="B21" s="56"/>
      <c r="C21" s="91"/>
      <c r="D21" s="101" t="s">
        <v>156</v>
      </c>
      <c r="E21" s="3"/>
      <c r="F21" s="20" t="s">
        <v>55</v>
      </c>
      <c r="G21" s="93" t="s">
        <v>157</v>
      </c>
      <c r="H21" s="102" t="s">
        <v>158</v>
      </c>
      <c r="I21" s="96" t="s">
        <v>159</v>
      </c>
      <c r="J21" s="96" t="s">
        <v>159</v>
      </c>
      <c r="K21" s="95" t="s">
        <v>160</v>
      </c>
      <c r="L21" s="57">
        <v>186.5</v>
      </c>
      <c r="M21" s="58">
        <f t="shared" si="1"/>
        <v>62.166666666666664</v>
      </c>
      <c r="N21" s="59">
        <f t="shared" si="2"/>
        <v>12</v>
      </c>
      <c r="O21" s="57">
        <v>184.5</v>
      </c>
      <c r="P21" s="58">
        <f t="shared" si="3"/>
        <v>61.5</v>
      </c>
      <c r="Q21" s="59">
        <f t="shared" si="4"/>
        <v>12</v>
      </c>
      <c r="R21" s="57">
        <v>198</v>
      </c>
      <c r="S21" s="58">
        <f t="shared" si="5"/>
        <v>66</v>
      </c>
      <c r="T21" s="59">
        <f t="shared" si="6"/>
        <v>8</v>
      </c>
      <c r="U21" s="59"/>
      <c r="V21" s="59"/>
      <c r="W21" s="57">
        <f t="shared" si="8"/>
        <v>569</v>
      </c>
      <c r="X21" s="60"/>
      <c r="Y21" s="90">
        <f t="shared" si="7"/>
        <v>63.222</v>
      </c>
      <c r="Z21" s="61" t="s">
        <v>42</v>
      </c>
    </row>
    <row r="22" spans="1:26" s="43" customFormat="1" ht="33" customHeight="1">
      <c r="A22" s="55">
        <f t="shared" si="0"/>
        <v>12</v>
      </c>
      <c r="B22" s="56"/>
      <c r="C22" s="91"/>
      <c r="D22" s="92" t="s">
        <v>132</v>
      </c>
      <c r="E22" s="3"/>
      <c r="F22" s="2" t="s">
        <v>42</v>
      </c>
      <c r="G22" s="120" t="s">
        <v>133</v>
      </c>
      <c r="H22" s="103" t="s">
        <v>134</v>
      </c>
      <c r="I22" s="104" t="s">
        <v>135</v>
      </c>
      <c r="J22" s="104" t="s">
        <v>40</v>
      </c>
      <c r="K22" s="100" t="s">
        <v>41</v>
      </c>
      <c r="L22" s="57">
        <v>190</v>
      </c>
      <c r="M22" s="58">
        <f t="shared" si="1"/>
        <v>63.333333333333336</v>
      </c>
      <c r="N22" s="59">
        <f t="shared" si="2"/>
        <v>10</v>
      </c>
      <c r="O22" s="57">
        <v>186.5</v>
      </c>
      <c r="P22" s="58">
        <f t="shared" si="3"/>
        <v>62.166666666666664</v>
      </c>
      <c r="Q22" s="59">
        <f t="shared" si="4"/>
        <v>11</v>
      </c>
      <c r="R22" s="57">
        <v>196</v>
      </c>
      <c r="S22" s="58">
        <f t="shared" si="5"/>
        <v>65.33333333333333</v>
      </c>
      <c r="T22" s="59">
        <f t="shared" si="6"/>
        <v>10</v>
      </c>
      <c r="U22" s="59">
        <v>1</v>
      </c>
      <c r="V22" s="59"/>
      <c r="W22" s="57">
        <f t="shared" si="8"/>
        <v>572.5</v>
      </c>
      <c r="X22" s="60"/>
      <c r="Y22" s="90">
        <f t="shared" si="7"/>
        <v>63.111</v>
      </c>
      <c r="Z22" s="61" t="s">
        <v>42</v>
      </c>
    </row>
    <row r="23" spans="1:26" s="43" customFormat="1" ht="33" customHeight="1">
      <c r="A23" s="55">
        <f t="shared" si="0"/>
        <v>13</v>
      </c>
      <c r="B23" s="56"/>
      <c r="C23" s="91"/>
      <c r="D23" s="101" t="s">
        <v>118</v>
      </c>
      <c r="E23" s="3" t="s">
        <v>119</v>
      </c>
      <c r="F23" s="20" t="s">
        <v>42</v>
      </c>
      <c r="G23" s="93" t="s">
        <v>120</v>
      </c>
      <c r="H23" s="119" t="s">
        <v>46</v>
      </c>
      <c r="I23" s="104" t="s">
        <v>47</v>
      </c>
      <c r="J23" s="104" t="s">
        <v>49</v>
      </c>
      <c r="K23" s="96" t="s">
        <v>41</v>
      </c>
      <c r="L23" s="57">
        <v>187</v>
      </c>
      <c r="M23" s="58">
        <f t="shared" si="1"/>
        <v>62.333333333333336</v>
      </c>
      <c r="N23" s="59">
        <f t="shared" si="2"/>
        <v>11</v>
      </c>
      <c r="O23" s="57">
        <v>182</v>
      </c>
      <c r="P23" s="58">
        <f t="shared" si="3"/>
        <v>60.666666666666664</v>
      </c>
      <c r="Q23" s="59">
        <f t="shared" si="4"/>
        <v>13</v>
      </c>
      <c r="R23" s="57">
        <v>187.5</v>
      </c>
      <c r="S23" s="58">
        <f t="shared" si="5"/>
        <v>62.5</v>
      </c>
      <c r="T23" s="59">
        <f t="shared" si="6"/>
        <v>14</v>
      </c>
      <c r="U23" s="59"/>
      <c r="V23" s="59"/>
      <c r="W23" s="57">
        <f t="shared" si="8"/>
        <v>556.5</v>
      </c>
      <c r="X23" s="60"/>
      <c r="Y23" s="90">
        <f t="shared" si="7"/>
        <v>61.833</v>
      </c>
      <c r="Z23" s="61" t="s">
        <v>138</v>
      </c>
    </row>
    <row r="24" spans="1:26" s="43" customFormat="1" ht="33" customHeight="1">
      <c r="A24" s="55">
        <f t="shared" si="0"/>
        <v>14</v>
      </c>
      <c r="B24" s="56"/>
      <c r="C24" s="91"/>
      <c r="D24" s="92" t="s">
        <v>136</v>
      </c>
      <c r="E24" s="3" t="s">
        <v>137</v>
      </c>
      <c r="F24" s="2" t="s">
        <v>138</v>
      </c>
      <c r="G24" s="93" t="s">
        <v>139</v>
      </c>
      <c r="H24" s="119" t="s">
        <v>140</v>
      </c>
      <c r="I24" s="104" t="s">
        <v>49</v>
      </c>
      <c r="J24" s="104" t="s">
        <v>49</v>
      </c>
      <c r="K24" s="96" t="s">
        <v>41</v>
      </c>
      <c r="L24" s="57">
        <v>185</v>
      </c>
      <c r="M24" s="58">
        <f t="shared" si="1"/>
        <v>61.666666666666664</v>
      </c>
      <c r="N24" s="59">
        <f t="shared" si="2"/>
        <v>13</v>
      </c>
      <c r="O24" s="57">
        <v>182</v>
      </c>
      <c r="P24" s="58">
        <f t="shared" si="3"/>
        <v>60.666666666666664</v>
      </c>
      <c r="Q24" s="59">
        <f t="shared" si="4"/>
        <v>13</v>
      </c>
      <c r="R24" s="57">
        <v>189</v>
      </c>
      <c r="S24" s="58">
        <f t="shared" si="5"/>
        <v>63</v>
      </c>
      <c r="T24" s="59">
        <f t="shared" si="6"/>
        <v>13</v>
      </c>
      <c r="U24" s="59"/>
      <c r="V24" s="59"/>
      <c r="W24" s="57">
        <f t="shared" si="8"/>
        <v>556</v>
      </c>
      <c r="X24" s="60"/>
      <c r="Y24" s="90">
        <f t="shared" si="7"/>
        <v>61.778</v>
      </c>
      <c r="Z24" s="61" t="s">
        <v>138</v>
      </c>
    </row>
    <row r="25" spans="1:25" ht="30" customHeight="1">
      <c r="A25" s="1"/>
      <c r="B25" s="1"/>
      <c r="C25" s="1"/>
      <c r="D25" s="1" t="s">
        <v>16</v>
      </c>
      <c r="E25" s="1"/>
      <c r="F25" s="1"/>
      <c r="G25" s="1"/>
      <c r="H25" s="1"/>
      <c r="I25" s="1" t="s">
        <v>563</v>
      </c>
      <c r="J25" s="1"/>
      <c r="K25" s="76"/>
      <c r="L25" s="77"/>
      <c r="M25" s="76"/>
      <c r="N25" s="1"/>
      <c r="O25" s="78"/>
      <c r="P25" s="79"/>
      <c r="Q25" s="1"/>
      <c r="R25" s="78"/>
      <c r="S25" s="79"/>
      <c r="T25" s="1"/>
      <c r="U25" s="1"/>
      <c r="V25" s="1"/>
      <c r="W25" s="1"/>
      <c r="X25" s="1"/>
      <c r="Y25" s="79"/>
    </row>
    <row r="26" spans="1:25" ht="30" customHeight="1">
      <c r="A26" s="1"/>
      <c r="B26" s="1"/>
      <c r="C26" s="1"/>
      <c r="D26" s="1" t="s">
        <v>17</v>
      </c>
      <c r="E26" s="1"/>
      <c r="F26" s="1"/>
      <c r="G26" s="1"/>
      <c r="H26" s="1"/>
      <c r="I26" s="1" t="s">
        <v>18</v>
      </c>
      <c r="J26" s="1"/>
      <c r="K26" s="76"/>
      <c r="L26" s="77"/>
      <c r="M26" s="80"/>
      <c r="O26" s="78"/>
      <c r="P26" s="79"/>
      <c r="Q26" s="1"/>
      <c r="R26" s="78"/>
      <c r="S26" s="79"/>
      <c r="T26" s="1"/>
      <c r="U26" s="1"/>
      <c r="V26" s="1"/>
      <c r="W26" s="1"/>
      <c r="X26" s="1"/>
      <c r="Y26" s="79"/>
    </row>
    <row r="27" spans="11:13" ht="12.75">
      <c r="K27" s="76"/>
      <c r="L27" s="77"/>
      <c r="M27" s="76"/>
    </row>
    <row r="28" spans="11:13" ht="12.75">
      <c r="K28" s="76"/>
      <c r="L28" s="77"/>
      <c r="M28" s="76"/>
    </row>
  </sheetData>
  <sheetProtection/>
  <protectedRanges>
    <protectedRange sqref="K22" name="Диапазон1_3_1_1_3_11_1_1_3_1_3_1_1_1_1_2_2_2_4"/>
    <protectedRange sqref="K23:K24" name="Диапазон1_3_1_1_3_11_1_1_3_1_3_1_1_1_1_4_2_1_4"/>
  </protectedRanges>
  <mergeCells count="25"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60" zoomScaleNormal="50" zoomScalePageLayoutView="0" workbookViewId="0" topLeftCell="A2">
      <selection activeCell="A9" sqref="A9:A1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188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519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116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648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517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 aca="true" t="shared" si="0" ref="A11:A22">RANK(Y11,Y$11:Y$22,0)</f>
        <v>1</v>
      </c>
      <c r="B11" s="56"/>
      <c r="C11" s="91"/>
      <c r="D11" s="126" t="s">
        <v>172</v>
      </c>
      <c r="E11" s="3" t="s">
        <v>173</v>
      </c>
      <c r="F11" s="127" t="s">
        <v>55</v>
      </c>
      <c r="G11" s="128" t="s">
        <v>205</v>
      </c>
      <c r="H11" s="129" t="s">
        <v>206</v>
      </c>
      <c r="I11" s="130" t="s">
        <v>113</v>
      </c>
      <c r="J11" s="131" t="s">
        <v>176</v>
      </c>
      <c r="K11" s="125" t="s">
        <v>115</v>
      </c>
      <c r="L11" s="57">
        <v>219</v>
      </c>
      <c r="M11" s="58">
        <f aca="true" t="shared" si="1" ref="M11:M22">L11/3.2</f>
        <v>68.4375</v>
      </c>
      <c r="N11" s="59">
        <f aca="true" t="shared" si="2" ref="N11:N22">RANK(M11,M$11:M$22,0)</f>
        <v>3</v>
      </c>
      <c r="O11" s="57">
        <v>231.5</v>
      </c>
      <c r="P11" s="58">
        <f aca="true" t="shared" si="3" ref="P11:P22">O11/3.2</f>
        <v>72.34375</v>
      </c>
      <c r="Q11" s="59">
        <f aca="true" t="shared" si="4" ref="Q11:Q22">RANK(P11,P$11:P$22,0)</f>
        <v>1</v>
      </c>
      <c r="R11" s="57">
        <v>234.5</v>
      </c>
      <c r="S11" s="58">
        <f aca="true" t="shared" si="5" ref="S11:S22">R11/3.2</f>
        <v>73.28125</v>
      </c>
      <c r="T11" s="59">
        <f aca="true" t="shared" si="6" ref="T11:T22">RANK(S11,S$11:S$22,0)</f>
        <v>1</v>
      </c>
      <c r="U11" s="59"/>
      <c r="V11" s="59"/>
      <c r="W11" s="57">
        <f aca="true" t="shared" si="7" ref="W11:W22">L11+O11+R11</f>
        <v>685</v>
      </c>
      <c r="X11" s="60"/>
      <c r="Y11" s="90">
        <f aca="true" t="shared" si="8" ref="Y11:Y22">ROUND(SUM(M11,P11,S11)/3,3)-IF($U11=1,0.5,IF($U11=2,1.5,0))</f>
        <v>71.354</v>
      </c>
      <c r="Z11" s="61" t="s">
        <v>42</v>
      </c>
    </row>
    <row r="12" spans="1:26" s="43" customFormat="1" ht="33" customHeight="1">
      <c r="A12" s="55">
        <f t="shared" si="0"/>
        <v>2</v>
      </c>
      <c r="B12" s="56"/>
      <c r="C12" s="91"/>
      <c r="D12" s="101" t="s">
        <v>200</v>
      </c>
      <c r="E12" s="3" t="s">
        <v>201</v>
      </c>
      <c r="F12" s="20" t="s">
        <v>55</v>
      </c>
      <c r="G12" s="135" t="s">
        <v>202</v>
      </c>
      <c r="H12" s="129" t="s">
        <v>203</v>
      </c>
      <c r="I12" s="138" t="s">
        <v>204</v>
      </c>
      <c r="J12" s="104" t="s">
        <v>176</v>
      </c>
      <c r="K12" s="95" t="s">
        <v>115</v>
      </c>
      <c r="L12" s="57">
        <v>225.5</v>
      </c>
      <c r="M12" s="58">
        <f t="shared" si="1"/>
        <v>70.46875</v>
      </c>
      <c r="N12" s="59">
        <f t="shared" si="2"/>
        <v>1</v>
      </c>
      <c r="O12" s="57">
        <v>219</v>
      </c>
      <c r="P12" s="58">
        <f t="shared" si="3"/>
        <v>68.4375</v>
      </c>
      <c r="Q12" s="59">
        <f t="shared" si="4"/>
        <v>2</v>
      </c>
      <c r="R12" s="57">
        <v>223.5</v>
      </c>
      <c r="S12" s="58">
        <f t="shared" si="5"/>
        <v>69.84375</v>
      </c>
      <c r="T12" s="59">
        <f t="shared" si="6"/>
        <v>2</v>
      </c>
      <c r="U12" s="59"/>
      <c r="V12" s="59"/>
      <c r="W12" s="57">
        <f t="shared" si="7"/>
        <v>668</v>
      </c>
      <c r="X12" s="60"/>
      <c r="Y12" s="90">
        <f t="shared" si="8"/>
        <v>69.583</v>
      </c>
      <c r="Z12" s="61" t="s">
        <v>42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161</v>
      </c>
      <c r="E13" s="3" t="s">
        <v>162</v>
      </c>
      <c r="F13" s="2" t="s">
        <v>42</v>
      </c>
      <c r="G13" s="117" t="s">
        <v>163</v>
      </c>
      <c r="H13" s="94" t="s">
        <v>164</v>
      </c>
      <c r="I13" s="118" t="s">
        <v>165</v>
      </c>
      <c r="J13" s="118" t="s">
        <v>166</v>
      </c>
      <c r="K13" s="125" t="s">
        <v>115</v>
      </c>
      <c r="L13" s="57">
        <v>220.5</v>
      </c>
      <c r="M13" s="58">
        <f t="shared" si="1"/>
        <v>68.90625</v>
      </c>
      <c r="N13" s="59">
        <f t="shared" si="2"/>
        <v>2</v>
      </c>
      <c r="O13" s="57">
        <v>218</v>
      </c>
      <c r="P13" s="58">
        <f t="shared" si="3"/>
        <v>68.125</v>
      </c>
      <c r="Q13" s="59">
        <f t="shared" si="4"/>
        <v>3</v>
      </c>
      <c r="R13" s="57">
        <v>215.5</v>
      </c>
      <c r="S13" s="58">
        <f t="shared" si="5"/>
        <v>67.34375</v>
      </c>
      <c r="T13" s="59">
        <f t="shared" si="6"/>
        <v>3</v>
      </c>
      <c r="U13" s="59"/>
      <c r="V13" s="59"/>
      <c r="W13" s="57">
        <f t="shared" si="7"/>
        <v>654</v>
      </c>
      <c r="X13" s="60"/>
      <c r="Y13" s="90">
        <f t="shared" si="8"/>
        <v>68.125</v>
      </c>
      <c r="Z13" s="61" t="s">
        <v>42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150</v>
      </c>
      <c r="E14" s="3" t="s">
        <v>151</v>
      </c>
      <c r="F14" s="5">
        <v>2</v>
      </c>
      <c r="G14" s="93" t="s">
        <v>186</v>
      </c>
      <c r="H14" s="94" t="s">
        <v>187</v>
      </c>
      <c r="I14" s="96" t="s">
        <v>154</v>
      </c>
      <c r="J14" s="96" t="s">
        <v>155</v>
      </c>
      <c r="K14" s="96" t="s">
        <v>131</v>
      </c>
      <c r="L14" s="57">
        <v>216</v>
      </c>
      <c r="M14" s="58">
        <f t="shared" si="1"/>
        <v>67.5</v>
      </c>
      <c r="N14" s="59">
        <f t="shared" si="2"/>
        <v>4</v>
      </c>
      <c r="O14" s="57">
        <v>215.5</v>
      </c>
      <c r="P14" s="58">
        <f t="shared" si="3"/>
        <v>67.34375</v>
      </c>
      <c r="Q14" s="59">
        <f t="shared" si="4"/>
        <v>4</v>
      </c>
      <c r="R14" s="57">
        <v>213</v>
      </c>
      <c r="S14" s="58">
        <f t="shared" si="5"/>
        <v>66.5625</v>
      </c>
      <c r="T14" s="59">
        <f t="shared" si="6"/>
        <v>5</v>
      </c>
      <c r="U14" s="59"/>
      <c r="V14" s="59"/>
      <c r="W14" s="57">
        <f t="shared" si="7"/>
        <v>644.5</v>
      </c>
      <c r="X14" s="60"/>
      <c r="Y14" s="90">
        <f t="shared" si="8"/>
        <v>67.135</v>
      </c>
      <c r="Z14" s="61" t="s">
        <v>42</v>
      </c>
    </row>
    <row r="15" spans="1:26" s="43" customFormat="1" ht="33" customHeight="1">
      <c r="A15" s="55">
        <f t="shared" si="0"/>
        <v>5</v>
      </c>
      <c r="B15" s="56"/>
      <c r="C15" s="91"/>
      <c r="D15" s="101" t="s">
        <v>196</v>
      </c>
      <c r="E15" s="3"/>
      <c r="F15" s="5" t="s">
        <v>55</v>
      </c>
      <c r="G15" s="111" t="s">
        <v>197</v>
      </c>
      <c r="H15" s="108" t="s">
        <v>198</v>
      </c>
      <c r="I15" s="137" t="s">
        <v>199</v>
      </c>
      <c r="J15" s="96" t="s">
        <v>114</v>
      </c>
      <c r="K15" s="95" t="s">
        <v>115</v>
      </c>
      <c r="L15" s="57">
        <v>212</v>
      </c>
      <c r="M15" s="58">
        <f t="shared" si="1"/>
        <v>66.25</v>
      </c>
      <c r="N15" s="59">
        <f t="shared" si="2"/>
        <v>5</v>
      </c>
      <c r="O15" s="57">
        <v>214</v>
      </c>
      <c r="P15" s="58">
        <f t="shared" si="3"/>
        <v>66.875</v>
      </c>
      <c r="Q15" s="59">
        <f t="shared" si="4"/>
        <v>5</v>
      </c>
      <c r="R15" s="57">
        <v>214</v>
      </c>
      <c r="S15" s="58">
        <f t="shared" si="5"/>
        <v>66.875</v>
      </c>
      <c r="T15" s="59">
        <f t="shared" si="6"/>
        <v>4</v>
      </c>
      <c r="U15" s="59"/>
      <c r="V15" s="59"/>
      <c r="W15" s="57">
        <f t="shared" si="7"/>
        <v>640</v>
      </c>
      <c r="X15" s="60"/>
      <c r="Y15" s="90">
        <f t="shared" si="8"/>
        <v>66.667</v>
      </c>
      <c r="Z15" s="61" t="s">
        <v>42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169</v>
      </c>
      <c r="E16" s="3"/>
      <c r="F16" s="2" t="s">
        <v>42</v>
      </c>
      <c r="G16" s="93" t="s">
        <v>170</v>
      </c>
      <c r="H16" s="105" t="s">
        <v>171</v>
      </c>
      <c r="I16" s="96" t="s">
        <v>129</v>
      </c>
      <c r="J16" s="96" t="s">
        <v>155</v>
      </c>
      <c r="K16" s="196" t="s">
        <v>131</v>
      </c>
      <c r="L16" s="57">
        <v>200.5</v>
      </c>
      <c r="M16" s="58">
        <f t="shared" si="1"/>
        <v>62.65625</v>
      </c>
      <c r="N16" s="59">
        <f t="shared" si="2"/>
        <v>8</v>
      </c>
      <c r="O16" s="57">
        <v>207</v>
      </c>
      <c r="P16" s="58">
        <f t="shared" si="3"/>
        <v>64.6875</v>
      </c>
      <c r="Q16" s="59">
        <f t="shared" si="4"/>
        <v>6</v>
      </c>
      <c r="R16" s="57">
        <v>202.5</v>
      </c>
      <c r="S16" s="58">
        <f t="shared" si="5"/>
        <v>63.28125</v>
      </c>
      <c r="T16" s="59">
        <f t="shared" si="6"/>
        <v>6</v>
      </c>
      <c r="U16" s="59"/>
      <c r="V16" s="59"/>
      <c r="W16" s="57">
        <f t="shared" si="7"/>
        <v>610</v>
      </c>
      <c r="X16" s="60"/>
      <c r="Y16" s="90">
        <f t="shared" si="8"/>
        <v>63.542</v>
      </c>
      <c r="Z16" s="61" t="s">
        <v>42</v>
      </c>
    </row>
    <row r="17" spans="1:26" s="43" customFormat="1" ht="33" customHeight="1">
      <c r="A17" s="55">
        <f t="shared" si="0"/>
        <v>7</v>
      </c>
      <c r="B17" s="56"/>
      <c r="C17" s="91"/>
      <c r="D17" s="269" t="s">
        <v>182</v>
      </c>
      <c r="E17" s="271"/>
      <c r="F17" s="270" t="s">
        <v>55</v>
      </c>
      <c r="G17" s="195" t="s">
        <v>183</v>
      </c>
      <c r="H17" s="271" t="s">
        <v>184</v>
      </c>
      <c r="I17" s="196" t="s">
        <v>322</v>
      </c>
      <c r="J17" s="196" t="s">
        <v>322</v>
      </c>
      <c r="K17" s="166" t="s">
        <v>67</v>
      </c>
      <c r="L17" s="57">
        <v>207.5</v>
      </c>
      <c r="M17" s="58">
        <f t="shared" si="1"/>
        <v>64.84375</v>
      </c>
      <c r="N17" s="59">
        <f t="shared" si="2"/>
        <v>6</v>
      </c>
      <c r="O17" s="57">
        <v>200</v>
      </c>
      <c r="P17" s="58">
        <f t="shared" si="3"/>
        <v>62.5</v>
      </c>
      <c r="Q17" s="59">
        <f t="shared" si="4"/>
        <v>9</v>
      </c>
      <c r="R17" s="57">
        <v>200</v>
      </c>
      <c r="S17" s="58">
        <f t="shared" si="5"/>
        <v>62.5</v>
      </c>
      <c r="T17" s="59">
        <f t="shared" si="6"/>
        <v>7</v>
      </c>
      <c r="U17" s="59"/>
      <c r="V17" s="59"/>
      <c r="W17" s="57">
        <f t="shared" si="7"/>
        <v>607.5</v>
      </c>
      <c r="X17" s="60"/>
      <c r="Y17" s="90">
        <f t="shared" si="8"/>
        <v>63.281</v>
      </c>
      <c r="Z17" s="61" t="s">
        <v>42</v>
      </c>
    </row>
    <row r="18" spans="1:26" s="43" customFormat="1" ht="33" customHeight="1">
      <c r="A18" s="55">
        <f t="shared" si="0"/>
        <v>8</v>
      </c>
      <c r="B18" s="56"/>
      <c r="C18" s="91"/>
      <c r="D18" s="101" t="s">
        <v>118</v>
      </c>
      <c r="E18" s="3" t="s">
        <v>119</v>
      </c>
      <c r="F18" s="20" t="s">
        <v>42</v>
      </c>
      <c r="G18" s="93" t="s">
        <v>139</v>
      </c>
      <c r="H18" s="119" t="s">
        <v>140</v>
      </c>
      <c r="I18" s="104" t="s">
        <v>49</v>
      </c>
      <c r="J18" s="104" t="s">
        <v>49</v>
      </c>
      <c r="K18" s="96" t="s">
        <v>41</v>
      </c>
      <c r="L18" s="57">
        <v>203.5</v>
      </c>
      <c r="M18" s="58">
        <f t="shared" si="1"/>
        <v>63.59375</v>
      </c>
      <c r="N18" s="59">
        <f t="shared" si="2"/>
        <v>7</v>
      </c>
      <c r="O18" s="57">
        <v>206</v>
      </c>
      <c r="P18" s="58">
        <f t="shared" si="3"/>
        <v>64.375</v>
      </c>
      <c r="Q18" s="59">
        <f t="shared" si="4"/>
        <v>7</v>
      </c>
      <c r="R18" s="57">
        <v>192.5</v>
      </c>
      <c r="S18" s="58">
        <f t="shared" si="5"/>
        <v>60.15625</v>
      </c>
      <c r="T18" s="59">
        <f t="shared" si="6"/>
        <v>8</v>
      </c>
      <c r="U18" s="59"/>
      <c r="V18" s="59"/>
      <c r="W18" s="57">
        <f t="shared" si="7"/>
        <v>602</v>
      </c>
      <c r="X18" s="60"/>
      <c r="Y18" s="90">
        <f t="shared" si="8"/>
        <v>62.708</v>
      </c>
      <c r="Z18" s="61" t="s">
        <v>138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207</v>
      </c>
      <c r="E19" s="3" t="s">
        <v>208</v>
      </c>
      <c r="F19" s="35">
        <v>2</v>
      </c>
      <c r="G19" s="111" t="s">
        <v>209</v>
      </c>
      <c r="H19" s="103" t="s">
        <v>210</v>
      </c>
      <c r="I19" s="112" t="s">
        <v>135</v>
      </c>
      <c r="J19" s="112" t="s">
        <v>40</v>
      </c>
      <c r="K19" s="137" t="s">
        <v>211</v>
      </c>
      <c r="L19" s="57">
        <v>199</v>
      </c>
      <c r="M19" s="58">
        <f t="shared" si="1"/>
        <v>62.1875</v>
      </c>
      <c r="N19" s="59">
        <f t="shared" si="2"/>
        <v>10</v>
      </c>
      <c r="O19" s="57">
        <v>201</v>
      </c>
      <c r="P19" s="58">
        <f t="shared" si="3"/>
        <v>62.8125</v>
      </c>
      <c r="Q19" s="59">
        <f t="shared" si="4"/>
        <v>8</v>
      </c>
      <c r="R19" s="57">
        <v>187</v>
      </c>
      <c r="S19" s="58">
        <f t="shared" si="5"/>
        <v>58.4375</v>
      </c>
      <c r="T19" s="59">
        <f t="shared" si="6"/>
        <v>9</v>
      </c>
      <c r="U19" s="59"/>
      <c r="V19" s="59"/>
      <c r="W19" s="57">
        <f t="shared" si="7"/>
        <v>587</v>
      </c>
      <c r="X19" s="60"/>
      <c r="Y19" s="90">
        <f t="shared" si="8"/>
        <v>61.146</v>
      </c>
      <c r="Z19" s="61" t="s">
        <v>138</v>
      </c>
    </row>
    <row r="20" spans="1:26" s="43" customFormat="1" ht="33" customHeight="1">
      <c r="A20" s="55">
        <f t="shared" si="0"/>
        <v>10</v>
      </c>
      <c r="B20" s="56"/>
      <c r="C20" s="91"/>
      <c r="D20" s="101" t="s">
        <v>126</v>
      </c>
      <c r="E20" s="3"/>
      <c r="F20" s="20" t="s">
        <v>42</v>
      </c>
      <c r="G20" s="93" t="s">
        <v>127</v>
      </c>
      <c r="H20" s="102" t="s">
        <v>128</v>
      </c>
      <c r="I20" s="96" t="s">
        <v>129</v>
      </c>
      <c r="J20" s="96" t="s">
        <v>130</v>
      </c>
      <c r="K20" s="109" t="s">
        <v>131</v>
      </c>
      <c r="L20" s="57">
        <v>199.5</v>
      </c>
      <c r="M20" s="58">
        <f t="shared" si="1"/>
        <v>62.34375</v>
      </c>
      <c r="N20" s="59">
        <f t="shared" si="2"/>
        <v>9</v>
      </c>
      <c r="O20" s="57">
        <v>200</v>
      </c>
      <c r="P20" s="58">
        <f t="shared" si="3"/>
        <v>62.5</v>
      </c>
      <c r="Q20" s="59">
        <f t="shared" si="4"/>
        <v>9</v>
      </c>
      <c r="R20" s="57">
        <v>187</v>
      </c>
      <c r="S20" s="58">
        <f t="shared" si="5"/>
        <v>58.4375</v>
      </c>
      <c r="T20" s="59">
        <f t="shared" si="6"/>
        <v>9</v>
      </c>
      <c r="U20" s="59"/>
      <c r="V20" s="59"/>
      <c r="W20" s="57">
        <f t="shared" si="7"/>
        <v>586.5</v>
      </c>
      <c r="X20" s="60"/>
      <c r="Y20" s="90">
        <f t="shared" si="8"/>
        <v>61.094</v>
      </c>
      <c r="Z20" s="61" t="s">
        <v>138</v>
      </c>
    </row>
    <row r="21" spans="1:26" s="43" customFormat="1" ht="33" customHeight="1">
      <c r="A21" s="55">
        <f t="shared" si="0"/>
        <v>11</v>
      </c>
      <c r="B21" s="56"/>
      <c r="C21" s="91"/>
      <c r="D21" s="92" t="s">
        <v>141</v>
      </c>
      <c r="E21" s="3"/>
      <c r="F21" s="2" t="s">
        <v>42</v>
      </c>
      <c r="G21" s="93" t="s">
        <v>142</v>
      </c>
      <c r="H21" s="94" t="s">
        <v>143</v>
      </c>
      <c r="I21" s="96" t="s">
        <v>129</v>
      </c>
      <c r="J21" s="96" t="s">
        <v>130</v>
      </c>
      <c r="K21" s="113" t="s">
        <v>131</v>
      </c>
      <c r="L21" s="57">
        <v>196.5</v>
      </c>
      <c r="M21" s="58">
        <f t="shared" si="1"/>
        <v>61.40625</v>
      </c>
      <c r="N21" s="59">
        <f t="shared" si="2"/>
        <v>11</v>
      </c>
      <c r="O21" s="57">
        <v>199.5</v>
      </c>
      <c r="P21" s="58">
        <f t="shared" si="3"/>
        <v>62.34375</v>
      </c>
      <c r="Q21" s="59">
        <f t="shared" si="4"/>
        <v>11</v>
      </c>
      <c r="R21" s="57">
        <v>183</v>
      </c>
      <c r="S21" s="58">
        <f t="shared" si="5"/>
        <v>57.1875</v>
      </c>
      <c r="T21" s="59">
        <f t="shared" si="6"/>
        <v>11</v>
      </c>
      <c r="U21" s="59"/>
      <c r="V21" s="59"/>
      <c r="W21" s="57">
        <f t="shared" si="7"/>
        <v>579</v>
      </c>
      <c r="X21" s="60"/>
      <c r="Y21" s="90">
        <f t="shared" si="8"/>
        <v>60.313</v>
      </c>
      <c r="Z21" s="61" t="s">
        <v>215</v>
      </c>
    </row>
    <row r="22" spans="1:26" s="43" customFormat="1" ht="33" customHeight="1">
      <c r="A22" s="55">
        <f t="shared" si="0"/>
        <v>12</v>
      </c>
      <c r="B22" s="56"/>
      <c r="C22" s="91"/>
      <c r="D22" s="133" t="s">
        <v>191</v>
      </c>
      <c r="E22" s="3" t="s">
        <v>192</v>
      </c>
      <c r="F22" s="134" t="s">
        <v>42</v>
      </c>
      <c r="G22" s="135" t="s">
        <v>193</v>
      </c>
      <c r="H22" s="136" t="s">
        <v>194</v>
      </c>
      <c r="I22" s="118" t="s">
        <v>195</v>
      </c>
      <c r="J22" s="118" t="s">
        <v>195</v>
      </c>
      <c r="K22" s="100" t="s">
        <v>103</v>
      </c>
      <c r="L22" s="57">
        <v>183</v>
      </c>
      <c r="M22" s="58">
        <f t="shared" si="1"/>
        <v>57.1875</v>
      </c>
      <c r="N22" s="59">
        <f t="shared" si="2"/>
        <v>12</v>
      </c>
      <c r="O22" s="57">
        <v>186.5</v>
      </c>
      <c r="P22" s="58">
        <f t="shared" si="3"/>
        <v>58.28125</v>
      </c>
      <c r="Q22" s="59">
        <f t="shared" si="4"/>
        <v>12</v>
      </c>
      <c r="R22" s="57">
        <v>175.5</v>
      </c>
      <c r="S22" s="58">
        <f t="shared" si="5"/>
        <v>54.84375</v>
      </c>
      <c r="T22" s="59">
        <f t="shared" si="6"/>
        <v>12</v>
      </c>
      <c r="U22" s="59"/>
      <c r="V22" s="59"/>
      <c r="W22" s="57">
        <f t="shared" si="7"/>
        <v>545</v>
      </c>
      <c r="X22" s="60"/>
      <c r="Y22" s="90">
        <f t="shared" si="8"/>
        <v>56.771</v>
      </c>
      <c r="Z22" s="61" t="s">
        <v>629</v>
      </c>
    </row>
    <row r="23" spans="1:25" ht="30" customHeight="1">
      <c r="A23" s="1"/>
      <c r="B23" s="1"/>
      <c r="C23" s="1"/>
      <c r="D23" s="1" t="s">
        <v>16</v>
      </c>
      <c r="E23" s="1"/>
      <c r="F23" s="1"/>
      <c r="G23" s="1"/>
      <c r="H23" s="1"/>
      <c r="I23" s="1" t="s">
        <v>563</v>
      </c>
      <c r="J23" s="1"/>
      <c r="K23" s="76"/>
      <c r="L23" s="77"/>
      <c r="M23" s="76"/>
      <c r="N23" s="1"/>
      <c r="O23" s="78"/>
      <c r="P23" s="79"/>
      <c r="Q23" s="1"/>
      <c r="R23" s="78"/>
      <c r="S23" s="79"/>
      <c r="T23" s="1"/>
      <c r="U23" s="1"/>
      <c r="V23" s="1"/>
      <c r="W23" s="1"/>
      <c r="X23" s="1"/>
      <c r="Y23" s="79"/>
    </row>
    <row r="24" spans="1:25" ht="30" customHeight="1">
      <c r="A24" s="1"/>
      <c r="B24" s="1"/>
      <c r="C24" s="1"/>
      <c r="D24" s="1" t="s">
        <v>17</v>
      </c>
      <c r="E24" s="1"/>
      <c r="F24" s="1"/>
      <c r="G24" s="1"/>
      <c r="H24" s="1"/>
      <c r="I24" s="1" t="s">
        <v>18</v>
      </c>
      <c r="J24" s="1"/>
      <c r="K24" s="76"/>
      <c r="L24" s="77"/>
      <c r="M24" s="80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1:13" ht="12.75">
      <c r="K25" s="76"/>
      <c r="L25" s="77"/>
      <c r="M25" s="76"/>
    </row>
    <row r="26" spans="11:13" ht="12.75">
      <c r="K26" s="76"/>
      <c r="L26" s="77"/>
      <c r="M26" s="76"/>
    </row>
  </sheetData>
  <sheetProtection/>
  <protectedRanges>
    <protectedRange sqref="K22" name="Диапазон1_3_1_1_3_11_1_1_3_1_3_1_1_1_1_2_2_1"/>
  </protectedRanges>
  <mergeCells count="25"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60" zoomScaleNormal="50" zoomScalePageLayoutView="0" workbookViewId="0" topLeftCell="A3">
      <selection activeCell="D12" sqref="D12:K25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35" t="s">
        <v>117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520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521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748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517</v>
      </c>
      <c r="W9" s="7"/>
    </row>
    <row r="10" spans="1:26" s="51" customFormat="1" ht="19.5" customHeight="1">
      <c r="A10" s="341" t="s">
        <v>37</v>
      </c>
      <c r="B10" s="342" t="s">
        <v>5</v>
      </c>
      <c r="C10" s="343" t="s">
        <v>6</v>
      </c>
      <c r="D10" s="345" t="s">
        <v>24</v>
      </c>
      <c r="E10" s="345" t="s">
        <v>8</v>
      </c>
      <c r="F10" s="341" t="s">
        <v>9</v>
      </c>
      <c r="G10" s="345" t="s">
        <v>25</v>
      </c>
      <c r="H10" s="345" t="s">
        <v>8</v>
      </c>
      <c r="I10" s="345" t="s">
        <v>11</v>
      </c>
      <c r="J10" s="50"/>
      <c r="K10" s="345" t="s">
        <v>13</v>
      </c>
      <c r="L10" s="340" t="s">
        <v>26</v>
      </c>
      <c r="M10" s="340"/>
      <c r="N10" s="340"/>
      <c r="O10" s="340" t="s">
        <v>27</v>
      </c>
      <c r="P10" s="340"/>
      <c r="Q10" s="340"/>
      <c r="R10" s="340" t="s">
        <v>28</v>
      </c>
      <c r="S10" s="340"/>
      <c r="T10" s="340"/>
      <c r="U10" s="347" t="s">
        <v>29</v>
      </c>
      <c r="V10" s="343" t="s">
        <v>30</v>
      </c>
      <c r="W10" s="341" t="s">
        <v>31</v>
      </c>
      <c r="X10" s="342" t="s">
        <v>32</v>
      </c>
      <c r="Y10" s="346" t="s">
        <v>33</v>
      </c>
      <c r="Z10" s="346" t="s">
        <v>34</v>
      </c>
    </row>
    <row r="11" spans="1:26" s="51" customFormat="1" ht="39.75" customHeight="1">
      <c r="A11" s="341"/>
      <c r="B11" s="342"/>
      <c r="C11" s="344"/>
      <c r="D11" s="345"/>
      <c r="E11" s="345"/>
      <c r="F11" s="341"/>
      <c r="G11" s="345"/>
      <c r="H11" s="345"/>
      <c r="I11" s="345"/>
      <c r="J11" s="50"/>
      <c r="K11" s="345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48"/>
      <c r="V11" s="344"/>
      <c r="W11" s="341"/>
      <c r="X11" s="342"/>
      <c r="Y11" s="346"/>
      <c r="Z11" s="346"/>
    </row>
    <row r="12" spans="1:26" s="43" customFormat="1" ht="33" customHeight="1">
      <c r="A12" s="55">
        <f aca="true" t="shared" si="0" ref="A12:A25">RANK(Y12,Y$12:Y$25,0)</f>
        <v>1</v>
      </c>
      <c r="B12" s="56"/>
      <c r="C12" s="91"/>
      <c r="D12" s="92" t="s">
        <v>94</v>
      </c>
      <c r="E12" s="19" t="s">
        <v>38</v>
      </c>
      <c r="F12" s="5" t="s">
        <v>39</v>
      </c>
      <c r="G12" s="111" t="s">
        <v>239</v>
      </c>
      <c r="H12" s="103" t="s">
        <v>240</v>
      </c>
      <c r="I12" s="112" t="s">
        <v>241</v>
      </c>
      <c r="J12" s="96" t="s">
        <v>40</v>
      </c>
      <c r="K12" s="113" t="s">
        <v>41</v>
      </c>
      <c r="L12" s="57">
        <v>234.5</v>
      </c>
      <c r="M12" s="58">
        <f aca="true" t="shared" si="1" ref="M12:M25">L12/3.4</f>
        <v>68.97058823529412</v>
      </c>
      <c r="N12" s="59">
        <f aca="true" t="shared" si="2" ref="N12:N25">RANK(M12,M$12:M$25,0)</f>
        <v>1</v>
      </c>
      <c r="O12" s="57">
        <v>236</v>
      </c>
      <c r="P12" s="58">
        <f aca="true" t="shared" si="3" ref="P12:P25">O12/3.4</f>
        <v>69.41176470588235</v>
      </c>
      <c r="Q12" s="59">
        <f aca="true" t="shared" si="4" ref="Q12:Q25">RANK(P12,P$12:P$25,0)</f>
        <v>1</v>
      </c>
      <c r="R12" s="57">
        <v>231</v>
      </c>
      <c r="S12" s="58">
        <f aca="true" t="shared" si="5" ref="S12:S25">R12/3.4</f>
        <v>67.94117647058823</v>
      </c>
      <c r="T12" s="59">
        <f aca="true" t="shared" si="6" ref="T12:T25">RANK(S12,S$12:S$25,0)</f>
        <v>2</v>
      </c>
      <c r="U12" s="59"/>
      <c r="V12" s="59"/>
      <c r="W12" s="57">
        <f aca="true" t="shared" si="7" ref="W12:W25">L12+O12+R12</f>
        <v>701.5</v>
      </c>
      <c r="X12" s="60"/>
      <c r="Y12" s="90">
        <f aca="true" t="shared" si="8" ref="Y12:Y25">ROUND(SUM(M12,P12,S12)/3,3)-IF($U12=1,0.5,IF($U12=2,1.5,0))</f>
        <v>68.775</v>
      </c>
      <c r="Z12" s="61" t="s">
        <v>629</v>
      </c>
    </row>
    <row r="13" spans="1:26" s="43" customFormat="1" ht="33" customHeight="1">
      <c r="A13" s="55">
        <f t="shared" si="0"/>
        <v>2</v>
      </c>
      <c r="B13" s="56"/>
      <c r="C13" s="91"/>
      <c r="D13" s="92" t="s">
        <v>552</v>
      </c>
      <c r="E13" s="3"/>
      <c r="F13" s="2" t="s">
        <v>55</v>
      </c>
      <c r="G13" s="92" t="s">
        <v>307</v>
      </c>
      <c r="H13" s="103" t="s">
        <v>308</v>
      </c>
      <c r="I13" s="36" t="s">
        <v>309</v>
      </c>
      <c r="J13" s="36" t="s">
        <v>310</v>
      </c>
      <c r="K13" s="95" t="s">
        <v>220</v>
      </c>
      <c r="L13" s="57">
        <v>227.5</v>
      </c>
      <c r="M13" s="58">
        <f t="shared" si="1"/>
        <v>66.91176470588235</v>
      </c>
      <c r="N13" s="59">
        <f t="shared" si="2"/>
        <v>3</v>
      </c>
      <c r="O13" s="57">
        <v>225</v>
      </c>
      <c r="P13" s="58">
        <f t="shared" si="3"/>
        <v>66.17647058823529</v>
      </c>
      <c r="Q13" s="59">
        <f t="shared" si="4"/>
        <v>2</v>
      </c>
      <c r="R13" s="57">
        <v>231.5</v>
      </c>
      <c r="S13" s="58">
        <f t="shared" si="5"/>
        <v>68.08823529411765</v>
      </c>
      <c r="T13" s="59">
        <f t="shared" si="6"/>
        <v>1</v>
      </c>
      <c r="U13" s="59"/>
      <c r="V13" s="59"/>
      <c r="W13" s="57">
        <f t="shared" si="7"/>
        <v>684</v>
      </c>
      <c r="X13" s="60"/>
      <c r="Y13" s="90">
        <f t="shared" si="8"/>
        <v>67.059</v>
      </c>
      <c r="Z13" s="61" t="s">
        <v>629</v>
      </c>
    </row>
    <row r="14" spans="1:26" s="43" customFormat="1" ht="33" customHeight="1">
      <c r="A14" s="55">
        <f t="shared" si="0"/>
        <v>3</v>
      </c>
      <c r="B14" s="56"/>
      <c r="C14" s="91"/>
      <c r="D14" s="92" t="s">
        <v>526</v>
      </c>
      <c r="E14" s="3" t="s">
        <v>527</v>
      </c>
      <c r="F14" s="2">
        <v>2</v>
      </c>
      <c r="G14" s="93" t="s">
        <v>528</v>
      </c>
      <c r="H14" s="103" t="s">
        <v>529</v>
      </c>
      <c r="I14" s="96" t="s">
        <v>530</v>
      </c>
      <c r="J14" s="96" t="s">
        <v>108</v>
      </c>
      <c r="K14" s="100" t="s">
        <v>531</v>
      </c>
      <c r="L14" s="57">
        <v>226</v>
      </c>
      <c r="M14" s="58">
        <f t="shared" si="1"/>
        <v>66.47058823529412</v>
      </c>
      <c r="N14" s="59">
        <f t="shared" si="2"/>
        <v>4</v>
      </c>
      <c r="O14" s="57">
        <v>225</v>
      </c>
      <c r="P14" s="58">
        <f t="shared" si="3"/>
        <v>66.17647058823529</v>
      </c>
      <c r="Q14" s="59">
        <f t="shared" si="4"/>
        <v>2</v>
      </c>
      <c r="R14" s="57">
        <v>230</v>
      </c>
      <c r="S14" s="58">
        <f t="shared" si="5"/>
        <v>67.64705882352942</v>
      </c>
      <c r="T14" s="59">
        <f t="shared" si="6"/>
        <v>4</v>
      </c>
      <c r="U14" s="59"/>
      <c r="V14" s="59"/>
      <c r="W14" s="57">
        <f t="shared" si="7"/>
        <v>681</v>
      </c>
      <c r="X14" s="60"/>
      <c r="Y14" s="90">
        <f t="shared" si="8"/>
        <v>66.765</v>
      </c>
      <c r="Z14" s="61" t="s">
        <v>629</v>
      </c>
    </row>
    <row r="15" spans="1:26" s="43" customFormat="1" ht="33" customHeight="1">
      <c r="A15" s="55">
        <f t="shared" si="0"/>
        <v>4</v>
      </c>
      <c r="B15" s="56"/>
      <c r="C15" s="91"/>
      <c r="D15" s="92" t="s">
        <v>378</v>
      </c>
      <c r="E15" s="3" t="s">
        <v>379</v>
      </c>
      <c r="F15" s="2" t="s">
        <v>39</v>
      </c>
      <c r="G15" s="93" t="s">
        <v>532</v>
      </c>
      <c r="H15" s="105" t="s">
        <v>533</v>
      </c>
      <c r="I15" s="104" t="s">
        <v>534</v>
      </c>
      <c r="J15" s="96" t="s">
        <v>355</v>
      </c>
      <c r="K15" s="100" t="s">
        <v>535</v>
      </c>
      <c r="L15" s="57">
        <v>228</v>
      </c>
      <c r="M15" s="58">
        <f t="shared" si="1"/>
        <v>67.05882352941177</v>
      </c>
      <c r="N15" s="59">
        <f t="shared" si="2"/>
        <v>2</v>
      </c>
      <c r="O15" s="57">
        <v>221.5</v>
      </c>
      <c r="P15" s="58">
        <f t="shared" si="3"/>
        <v>65.14705882352942</v>
      </c>
      <c r="Q15" s="59">
        <f t="shared" si="4"/>
        <v>7</v>
      </c>
      <c r="R15" s="57">
        <v>227</v>
      </c>
      <c r="S15" s="58">
        <f t="shared" si="5"/>
        <v>66.76470588235294</v>
      </c>
      <c r="T15" s="59">
        <f t="shared" si="6"/>
        <v>6</v>
      </c>
      <c r="U15" s="59"/>
      <c r="V15" s="59"/>
      <c r="W15" s="57">
        <f t="shared" si="7"/>
        <v>676.5</v>
      </c>
      <c r="X15" s="60"/>
      <c r="Y15" s="90">
        <f t="shared" si="8"/>
        <v>66.324</v>
      </c>
      <c r="Z15" s="61" t="s">
        <v>629</v>
      </c>
    </row>
    <row r="16" spans="1:26" s="43" customFormat="1" ht="33" customHeight="1">
      <c r="A16" s="55">
        <f t="shared" si="0"/>
        <v>5</v>
      </c>
      <c r="B16" s="56"/>
      <c r="C16" s="91"/>
      <c r="D16" s="97" t="s">
        <v>553</v>
      </c>
      <c r="E16" s="3"/>
      <c r="F16" s="2" t="s">
        <v>55</v>
      </c>
      <c r="G16" s="194" t="s">
        <v>554</v>
      </c>
      <c r="H16" s="103" t="s">
        <v>555</v>
      </c>
      <c r="I16" s="99" t="s">
        <v>539</v>
      </c>
      <c r="J16" s="99"/>
      <c r="K16" s="125" t="s">
        <v>540</v>
      </c>
      <c r="L16" s="57">
        <v>222.5</v>
      </c>
      <c r="M16" s="58">
        <f t="shared" si="1"/>
        <v>65.44117647058823</v>
      </c>
      <c r="N16" s="59">
        <f t="shared" si="2"/>
        <v>5</v>
      </c>
      <c r="O16" s="57">
        <v>222.5</v>
      </c>
      <c r="P16" s="58">
        <f t="shared" si="3"/>
        <v>65.44117647058823</v>
      </c>
      <c r="Q16" s="59">
        <f t="shared" si="4"/>
        <v>4</v>
      </c>
      <c r="R16" s="57">
        <v>230.5</v>
      </c>
      <c r="S16" s="58">
        <f t="shared" si="5"/>
        <v>67.79411764705883</v>
      </c>
      <c r="T16" s="59">
        <f t="shared" si="6"/>
        <v>3</v>
      </c>
      <c r="U16" s="59"/>
      <c r="V16" s="59"/>
      <c r="W16" s="57">
        <f t="shared" si="7"/>
        <v>675.5</v>
      </c>
      <c r="X16" s="60"/>
      <c r="Y16" s="90">
        <f t="shared" si="8"/>
        <v>66.225</v>
      </c>
      <c r="Z16" s="61" t="s">
        <v>629</v>
      </c>
    </row>
    <row r="17" spans="1:26" s="43" customFormat="1" ht="33" customHeight="1">
      <c r="A17" s="55">
        <f t="shared" si="0"/>
        <v>6</v>
      </c>
      <c r="B17" s="56"/>
      <c r="C17" s="91"/>
      <c r="D17" s="191" t="s">
        <v>500</v>
      </c>
      <c r="E17" s="3"/>
      <c r="F17" s="2">
        <v>2</v>
      </c>
      <c r="G17" s="93" t="s">
        <v>501</v>
      </c>
      <c r="H17" s="192" t="s">
        <v>502</v>
      </c>
      <c r="I17" s="193" t="s">
        <v>503</v>
      </c>
      <c r="J17" s="193" t="s">
        <v>176</v>
      </c>
      <c r="K17" s="95" t="s">
        <v>257</v>
      </c>
      <c r="L17" s="57">
        <v>220</v>
      </c>
      <c r="M17" s="58">
        <f t="shared" si="1"/>
        <v>64.70588235294117</v>
      </c>
      <c r="N17" s="59">
        <f t="shared" si="2"/>
        <v>8</v>
      </c>
      <c r="O17" s="57">
        <v>222</v>
      </c>
      <c r="P17" s="58">
        <f t="shared" si="3"/>
        <v>65.29411764705883</v>
      </c>
      <c r="Q17" s="59">
        <f t="shared" si="4"/>
        <v>6</v>
      </c>
      <c r="R17" s="57">
        <v>230</v>
      </c>
      <c r="S17" s="58">
        <f t="shared" si="5"/>
        <v>67.64705882352942</v>
      </c>
      <c r="T17" s="59">
        <f t="shared" si="6"/>
        <v>4</v>
      </c>
      <c r="U17" s="59"/>
      <c r="V17" s="59"/>
      <c r="W17" s="57">
        <f t="shared" si="7"/>
        <v>672</v>
      </c>
      <c r="X17" s="60"/>
      <c r="Y17" s="90">
        <f t="shared" si="8"/>
        <v>65.882</v>
      </c>
      <c r="Z17" s="61" t="s">
        <v>629</v>
      </c>
    </row>
    <row r="18" spans="1:26" s="43" customFormat="1" ht="33" customHeight="1">
      <c r="A18" s="55">
        <f t="shared" si="0"/>
        <v>7</v>
      </c>
      <c r="B18" s="56"/>
      <c r="C18" s="91"/>
      <c r="D18" s="92" t="s">
        <v>61</v>
      </c>
      <c r="E18" s="3" t="s">
        <v>62</v>
      </c>
      <c r="F18" s="2" t="s">
        <v>39</v>
      </c>
      <c r="G18" s="97" t="s">
        <v>63</v>
      </c>
      <c r="H18" s="98" t="s">
        <v>64</v>
      </c>
      <c r="I18" s="99" t="s">
        <v>65</v>
      </c>
      <c r="J18" s="99" t="s">
        <v>66</v>
      </c>
      <c r="K18" s="100" t="s">
        <v>67</v>
      </c>
      <c r="L18" s="57">
        <v>221</v>
      </c>
      <c r="M18" s="58">
        <f t="shared" si="1"/>
        <v>65</v>
      </c>
      <c r="N18" s="59">
        <f t="shared" si="2"/>
        <v>6</v>
      </c>
      <c r="O18" s="57">
        <v>222.5</v>
      </c>
      <c r="P18" s="58">
        <f t="shared" si="3"/>
        <v>65.44117647058823</v>
      </c>
      <c r="Q18" s="59">
        <f t="shared" si="4"/>
        <v>4</v>
      </c>
      <c r="R18" s="57">
        <v>222.5</v>
      </c>
      <c r="S18" s="58">
        <f t="shared" si="5"/>
        <v>65.44117647058823</v>
      </c>
      <c r="T18" s="59">
        <f t="shared" si="6"/>
        <v>7</v>
      </c>
      <c r="U18" s="59"/>
      <c r="V18" s="59"/>
      <c r="W18" s="57">
        <f t="shared" si="7"/>
        <v>666</v>
      </c>
      <c r="X18" s="60"/>
      <c r="Y18" s="90">
        <f t="shared" si="8"/>
        <v>65.294</v>
      </c>
      <c r="Z18" s="61" t="s">
        <v>629</v>
      </c>
    </row>
    <row r="19" spans="1:26" s="43" customFormat="1" ht="33" customHeight="1">
      <c r="A19" s="55">
        <f t="shared" si="0"/>
        <v>8</v>
      </c>
      <c r="B19" s="56"/>
      <c r="C19" s="91"/>
      <c r="D19" s="101" t="s">
        <v>492</v>
      </c>
      <c r="E19" s="3"/>
      <c r="F19" s="2">
        <v>1</v>
      </c>
      <c r="G19" s="93" t="s">
        <v>493</v>
      </c>
      <c r="H19" s="102" t="s">
        <v>494</v>
      </c>
      <c r="I19" s="104" t="s">
        <v>495</v>
      </c>
      <c r="J19" s="96" t="s">
        <v>159</v>
      </c>
      <c r="K19" s="95" t="s">
        <v>160</v>
      </c>
      <c r="L19" s="57">
        <v>220.5</v>
      </c>
      <c r="M19" s="58">
        <f t="shared" si="1"/>
        <v>64.8529411764706</v>
      </c>
      <c r="N19" s="59">
        <f t="shared" si="2"/>
        <v>7</v>
      </c>
      <c r="O19" s="57">
        <v>217.5</v>
      </c>
      <c r="P19" s="58">
        <f t="shared" si="3"/>
        <v>63.970588235294116</v>
      </c>
      <c r="Q19" s="59">
        <f t="shared" si="4"/>
        <v>9</v>
      </c>
      <c r="R19" s="57">
        <v>220.5</v>
      </c>
      <c r="S19" s="58">
        <f t="shared" si="5"/>
        <v>64.8529411764706</v>
      </c>
      <c r="T19" s="59">
        <f t="shared" si="6"/>
        <v>8</v>
      </c>
      <c r="U19" s="59"/>
      <c r="V19" s="59"/>
      <c r="W19" s="57">
        <f t="shared" si="7"/>
        <v>658.5</v>
      </c>
      <c r="X19" s="60"/>
      <c r="Y19" s="90">
        <f t="shared" si="8"/>
        <v>64.559</v>
      </c>
      <c r="Z19" s="61" t="s">
        <v>629</v>
      </c>
    </row>
    <row r="20" spans="1:26" s="43" customFormat="1" ht="33" customHeight="1">
      <c r="A20" s="55">
        <f t="shared" si="0"/>
        <v>9</v>
      </c>
      <c r="B20" s="56"/>
      <c r="C20" s="91"/>
      <c r="D20" s="200" t="s">
        <v>247</v>
      </c>
      <c r="E20" s="37"/>
      <c r="F20" s="2">
        <v>2</v>
      </c>
      <c r="G20" s="201" t="s">
        <v>248</v>
      </c>
      <c r="H20" s="105" t="s">
        <v>249</v>
      </c>
      <c r="I20" s="159" t="s">
        <v>250</v>
      </c>
      <c r="J20" s="159" t="s">
        <v>74</v>
      </c>
      <c r="K20" s="281" t="s">
        <v>75</v>
      </c>
      <c r="L20" s="57">
        <v>218.5</v>
      </c>
      <c r="M20" s="58">
        <f t="shared" si="1"/>
        <v>64.26470588235294</v>
      </c>
      <c r="N20" s="59">
        <f t="shared" si="2"/>
        <v>10</v>
      </c>
      <c r="O20" s="57">
        <v>220</v>
      </c>
      <c r="P20" s="58">
        <f t="shared" si="3"/>
        <v>64.70588235294117</v>
      </c>
      <c r="Q20" s="59">
        <f t="shared" si="4"/>
        <v>8</v>
      </c>
      <c r="R20" s="57">
        <v>219</v>
      </c>
      <c r="S20" s="58">
        <f t="shared" si="5"/>
        <v>64.41176470588235</v>
      </c>
      <c r="T20" s="59">
        <f t="shared" si="6"/>
        <v>9</v>
      </c>
      <c r="U20" s="59"/>
      <c r="V20" s="59"/>
      <c r="W20" s="57">
        <f t="shared" si="7"/>
        <v>657.5</v>
      </c>
      <c r="X20" s="60"/>
      <c r="Y20" s="90">
        <f t="shared" si="8"/>
        <v>64.461</v>
      </c>
      <c r="Z20" s="61" t="s">
        <v>629</v>
      </c>
    </row>
    <row r="21" spans="1:26" s="43" customFormat="1" ht="33" customHeight="1">
      <c r="A21" s="55">
        <f t="shared" si="0"/>
        <v>10</v>
      </c>
      <c r="B21" s="56"/>
      <c r="C21" s="91"/>
      <c r="D21" s="92" t="s">
        <v>228</v>
      </c>
      <c r="E21" s="3"/>
      <c r="F21" s="2" t="s">
        <v>55</v>
      </c>
      <c r="G21" s="117" t="s">
        <v>229</v>
      </c>
      <c r="H21" s="94" t="s">
        <v>230</v>
      </c>
      <c r="I21" s="99" t="s">
        <v>231</v>
      </c>
      <c r="J21" s="118" t="s">
        <v>93</v>
      </c>
      <c r="K21" s="109" t="s">
        <v>631</v>
      </c>
      <c r="L21" s="57">
        <v>219</v>
      </c>
      <c r="M21" s="58">
        <f t="shared" si="1"/>
        <v>64.41176470588235</v>
      </c>
      <c r="N21" s="59">
        <f t="shared" si="2"/>
        <v>9</v>
      </c>
      <c r="O21" s="57">
        <v>214.5</v>
      </c>
      <c r="P21" s="58">
        <f t="shared" si="3"/>
        <v>63.08823529411765</v>
      </c>
      <c r="Q21" s="59">
        <f t="shared" si="4"/>
        <v>10</v>
      </c>
      <c r="R21" s="57">
        <v>215</v>
      </c>
      <c r="S21" s="58">
        <f t="shared" si="5"/>
        <v>63.23529411764706</v>
      </c>
      <c r="T21" s="59">
        <f t="shared" si="6"/>
        <v>10</v>
      </c>
      <c r="U21" s="59"/>
      <c r="V21" s="59"/>
      <c r="W21" s="57">
        <f t="shared" si="7"/>
        <v>648.5</v>
      </c>
      <c r="X21" s="60"/>
      <c r="Y21" s="90">
        <f t="shared" si="8"/>
        <v>63.578</v>
      </c>
      <c r="Z21" s="61" t="s">
        <v>629</v>
      </c>
    </row>
    <row r="22" spans="1:26" s="280" customFormat="1" ht="33" customHeight="1">
      <c r="A22" s="275">
        <f t="shared" si="0"/>
        <v>11</v>
      </c>
      <c r="B22" s="56"/>
      <c r="C22" s="91"/>
      <c r="D22" s="101" t="s">
        <v>541</v>
      </c>
      <c r="E22" s="3"/>
      <c r="F22" s="2" t="s">
        <v>55</v>
      </c>
      <c r="G22" s="93" t="s">
        <v>542</v>
      </c>
      <c r="H22" s="102" t="s">
        <v>543</v>
      </c>
      <c r="I22" s="95" t="s">
        <v>544</v>
      </c>
      <c r="J22" s="96"/>
      <c r="K22" s="95" t="s">
        <v>631</v>
      </c>
      <c r="L22" s="276">
        <v>212.5</v>
      </c>
      <c r="M22" s="58">
        <f t="shared" si="1"/>
        <v>62.5</v>
      </c>
      <c r="N22" s="277">
        <f t="shared" si="2"/>
        <v>11</v>
      </c>
      <c r="O22" s="276">
        <v>212</v>
      </c>
      <c r="P22" s="58">
        <f t="shared" si="3"/>
        <v>62.35294117647059</v>
      </c>
      <c r="Q22" s="277">
        <f t="shared" si="4"/>
        <v>11</v>
      </c>
      <c r="R22" s="276">
        <v>212</v>
      </c>
      <c r="S22" s="58">
        <f t="shared" si="5"/>
        <v>62.35294117647059</v>
      </c>
      <c r="T22" s="277">
        <f t="shared" si="6"/>
        <v>11</v>
      </c>
      <c r="U22" s="277">
        <v>1</v>
      </c>
      <c r="V22" s="277">
        <v>1</v>
      </c>
      <c r="W22" s="57">
        <f t="shared" si="7"/>
        <v>636.5</v>
      </c>
      <c r="X22" s="278"/>
      <c r="Y22" s="279">
        <f t="shared" si="8"/>
        <v>61.902</v>
      </c>
      <c r="Z22" s="61" t="s">
        <v>629</v>
      </c>
    </row>
    <row r="23" spans="1:26" s="43" customFormat="1" ht="33" customHeight="1">
      <c r="A23" s="55">
        <f t="shared" si="0"/>
        <v>12</v>
      </c>
      <c r="B23" s="56"/>
      <c r="C23" s="91"/>
      <c r="D23" s="101" t="s">
        <v>522</v>
      </c>
      <c r="E23" s="3"/>
      <c r="F23" s="2" t="s">
        <v>55</v>
      </c>
      <c r="G23" s="93" t="s">
        <v>523</v>
      </c>
      <c r="H23" s="108" t="s">
        <v>524</v>
      </c>
      <c r="I23" s="109" t="s">
        <v>295</v>
      </c>
      <c r="J23" s="96" t="s">
        <v>525</v>
      </c>
      <c r="K23" s="109" t="s">
        <v>72</v>
      </c>
      <c r="L23" s="57">
        <v>210.5</v>
      </c>
      <c r="M23" s="58">
        <f t="shared" si="1"/>
        <v>61.911764705882355</v>
      </c>
      <c r="N23" s="59">
        <f t="shared" si="2"/>
        <v>12</v>
      </c>
      <c r="O23" s="57">
        <v>209.5</v>
      </c>
      <c r="P23" s="58">
        <f t="shared" si="3"/>
        <v>61.61764705882353</v>
      </c>
      <c r="Q23" s="59">
        <f t="shared" si="4"/>
        <v>13</v>
      </c>
      <c r="R23" s="57">
        <v>205.5</v>
      </c>
      <c r="S23" s="58">
        <f t="shared" si="5"/>
        <v>60.44117647058824</v>
      </c>
      <c r="T23" s="59">
        <f t="shared" si="6"/>
        <v>12</v>
      </c>
      <c r="U23" s="59"/>
      <c r="V23" s="59"/>
      <c r="W23" s="57">
        <f t="shared" si="7"/>
        <v>625.5</v>
      </c>
      <c r="X23" s="60"/>
      <c r="Y23" s="90">
        <f t="shared" si="8"/>
        <v>61.324</v>
      </c>
      <c r="Z23" s="61" t="s">
        <v>629</v>
      </c>
    </row>
    <row r="24" spans="1:26" s="43" customFormat="1" ht="33" customHeight="1">
      <c r="A24" s="55">
        <f t="shared" si="0"/>
        <v>13</v>
      </c>
      <c r="B24" s="56"/>
      <c r="C24" s="91"/>
      <c r="D24" s="97" t="s">
        <v>536</v>
      </c>
      <c r="E24" s="3"/>
      <c r="F24" s="2">
        <v>3</v>
      </c>
      <c r="G24" s="194" t="s">
        <v>537</v>
      </c>
      <c r="H24" s="103" t="s">
        <v>538</v>
      </c>
      <c r="I24" s="99" t="s">
        <v>539</v>
      </c>
      <c r="J24" s="99"/>
      <c r="K24" s="125" t="s">
        <v>540</v>
      </c>
      <c r="L24" s="57">
        <v>206</v>
      </c>
      <c r="M24" s="58">
        <f t="shared" si="1"/>
        <v>60.58823529411765</v>
      </c>
      <c r="N24" s="59">
        <f t="shared" si="2"/>
        <v>13</v>
      </c>
      <c r="O24" s="57">
        <v>210</v>
      </c>
      <c r="P24" s="58">
        <f t="shared" si="3"/>
        <v>61.76470588235294</v>
      </c>
      <c r="Q24" s="59">
        <f t="shared" si="4"/>
        <v>12</v>
      </c>
      <c r="R24" s="57">
        <v>203</v>
      </c>
      <c r="S24" s="58">
        <f t="shared" si="5"/>
        <v>59.70588235294118</v>
      </c>
      <c r="T24" s="59">
        <f t="shared" si="6"/>
        <v>13</v>
      </c>
      <c r="U24" s="59"/>
      <c r="V24" s="59"/>
      <c r="W24" s="57">
        <f t="shared" si="7"/>
        <v>619</v>
      </c>
      <c r="X24" s="60"/>
      <c r="Y24" s="90">
        <f t="shared" si="8"/>
        <v>60.686</v>
      </c>
      <c r="Z24" s="61" t="s">
        <v>629</v>
      </c>
    </row>
    <row r="25" spans="1:26" s="43" customFormat="1" ht="33" customHeight="1">
      <c r="A25" s="55">
        <f t="shared" si="0"/>
        <v>14</v>
      </c>
      <c r="B25" s="56"/>
      <c r="C25" s="91"/>
      <c r="D25" s="101" t="s">
        <v>89</v>
      </c>
      <c r="E25" s="3"/>
      <c r="F25" s="2"/>
      <c r="G25" s="93" t="s">
        <v>90</v>
      </c>
      <c r="H25" s="121" t="s">
        <v>91</v>
      </c>
      <c r="I25" s="104" t="s">
        <v>92</v>
      </c>
      <c r="J25" s="104" t="s">
        <v>93</v>
      </c>
      <c r="K25" s="109" t="s">
        <v>631</v>
      </c>
      <c r="L25" s="57">
        <v>205</v>
      </c>
      <c r="M25" s="58">
        <f t="shared" si="1"/>
        <v>60.294117647058826</v>
      </c>
      <c r="N25" s="59">
        <f t="shared" si="2"/>
        <v>14</v>
      </c>
      <c r="O25" s="57">
        <v>202</v>
      </c>
      <c r="P25" s="58">
        <f t="shared" si="3"/>
        <v>59.411764705882355</v>
      </c>
      <c r="Q25" s="59">
        <f t="shared" si="4"/>
        <v>14</v>
      </c>
      <c r="R25" s="57">
        <v>192.5</v>
      </c>
      <c r="S25" s="58">
        <f t="shared" si="5"/>
        <v>56.61764705882353</v>
      </c>
      <c r="T25" s="59">
        <f t="shared" si="6"/>
        <v>14</v>
      </c>
      <c r="U25" s="59"/>
      <c r="V25" s="59"/>
      <c r="W25" s="57">
        <f t="shared" si="7"/>
        <v>599.5</v>
      </c>
      <c r="X25" s="60"/>
      <c r="Y25" s="90">
        <f t="shared" si="8"/>
        <v>58.775</v>
      </c>
      <c r="Z25" s="61" t="s">
        <v>629</v>
      </c>
    </row>
    <row r="26" spans="1:25" s="43" customFormat="1" ht="22.5" customHeight="1">
      <c r="A26" s="62"/>
      <c r="B26" s="63"/>
      <c r="C26" s="64"/>
      <c r="D26" s="65"/>
      <c r="E26" s="66"/>
      <c r="F26" s="67"/>
      <c r="G26" s="68"/>
      <c r="H26" s="69"/>
      <c r="I26" s="70"/>
      <c r="J26" s="71"/>
      <c r="K26" s="70"/>
      <c r="L26" s="72"/>
      <c r="M26" s="73"/>
      <c r="N26" s="74"/>
      <c r="O26" s="72"/>
      <c r="P26" s="73"/>
      <c r="Q26" s="74"/>
      <c r="R26" s="72"/>
      <c r="S26" s="73"/>
      <c r="T26" s="74"/>
      <c r="U26" s="74"/>
      <c r="V26" s="74"/>
      <c r="W26" s="72"/>
      <c r="X26" s="75"/>
      <c r="Y26" s="73"/>
    </row>
    <row r="27" spans="1:25" ht="30" customHeight="1">
      <c r="A27" s="1"/>
      <c r="B27" s="1"/>
      <c r="C27" s="1"/>
      <c r="D27" s="1" t="s">
        <v>16</v>
      </c>
      <c r="E27" s="1"/>
      <c r="F27" s="1"/>
      <c r="G27" s="1"/>
      <c r="H27" s="1"/>
      <c r="I27" s="1" t="s">
        <v>563</v>
      </c>
      <c r="J27" s="1"/>
      <c r="K27" s="76"/>
      <c r="L27" s="77"/>
      <c r="M27" s="76"/>
      <c r="N27" s="1"/>
      <c r="O27" s="78"/>
      <c r="P27" s="79"/>
      <c r="Q27" s="1"/>
      <c r="R27" s="78"/>
      <c r="S27" s="79"/>
      <c r="T27" s="1"/>
      <c r="U27" s="1"/>
      <c r="V27" s="1"/>
      <c r="W27" s="1"/>
      <c r="X27" s="1"/>
      <c r="Y27" s="79"/>
    </row>
    <row r="28" spans="1:25" ht="30" customHeight="1">
      <c r="A28" s="1"/>
      <c r="B28" s="1"/>
      <c r="C28" s="1"/>
      <c r="D28" s="1" t="s">
        <v>17</v>
      </c>
      <c r="E28" s="1"/>
      <c r="F28" s="1"/>
      <c r="G28" s="1"/>
      <c r="H28" s="1"/>
      <c r="I28" s="1" t="s">
        <v>18</v>
      </c>
      <c r="J28" s="1"/>
      <c r="K28" s="76"/>
      <c r="L28" s="77"/>
      <c r="M28" s="80"/>
      <c r="O28" s="78"/>
      <c r="P28" s="79"/>
      <c r="Q28" s="1"/>
      <c r="R28" s="78"/>
      <c r="S28" s="79"/>
      <c r="T28" s="1"/>
      <c r="U28" s="1"/>
      <c r="V28" s="1"/>
      <c r="W28" s="1"/>
      <c r="X28" s="1"/>
      <c r="Y28" s="79"/>
    </row>
    <row r="29" spans="11:13" ht="12.75">
      <c r="K29" s="76"/>
      <c r="L29" s="77"/>
      <c r="M29" s="76"/>
    </row>
    <row r="30" spans="11:13" ht="12.75">
      <c r="K30" s="76"/>
      <c r="L30" s="77"/>
      <c r="M30" s="76"/>
    </row>
  </sheetData>
  <sheetProtection/>
  <protectedRanges>
    <protectedRange sqref="I16" name="Диапазон1_3_1_1_3_11_1_1_3_4_2_1_2"/>
    <protectedRange sqref="K17" name="Диапазон1_3_1_1_3_11_1_1_3_1_3_1_1_1_1_1_2_1_1"/>
  </protectedRanges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60" zoomScaleNormal="50" zoomScalePageLayoutView="0" workbookViewId="0" topLeftCell="A2">
      <selection activeCell="A9" sqref="A9:A1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189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556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213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769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517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>RANK(Y11,Y$11:Y$23,0)</f>
        <v>1</v>
      </c>
      <c r="B11" s="56"/>
      <c r="C11" s="91"/>
      <c r="D11" s="97" t="s">
        <v>302</v>
      </c>
      <c r="E11" s="3"/>
      <c r="F11" s="2" t="s">
        <v>39</v>
      </c>
      <c r="G11" s="147" t="s">
        <v>303</v>
      </c>
      <c r="H11" s="103" t="s">
        <v>304</v>
      </c>
      <c r="I11" s="139" t="s">
        <v>305</v>
      </c>
      <c r="J11" s="139" t="s">
        <v>176</v>
      </c>
      <c r="K11" s="137" t="s">
        <v>115</v>
      </c>
      <c r="L11" s="57">
        <v>261.5</v>
      </c>
      <c r="M11" s="58">
        <f aca="true" t="shared" si="0" ref="M11:M23">L11/3.8</f>
        <v>68.81578947368422</v>
      </c>
      <c r="N11" s="59">
        <f aca="true" t="shared" si="1" ref="N11:N23">RANK(M11,M$11:M$23,0)</f>
        <v>1</v>
      </c>
      <c r="O11" s="57">
        <v>273.5</v>
      </c>
      <c r="P11" s="58">
        <f aca="true" t="shared" si="2" ref="P11:P23">O11/3.8</f>
        <v>71.97368421052632</v>
      </c>
      <c r="Q11" s="59">
        <f aca="true" t="shared" si="3" ref="Q11:Q23">RANK(P11,P$11:P$23,0)</f>
        <v>1</v>
      </c>
      <c r="R11" s="57">
        <v>271.5</v>
      </c>
      <c r="S11" s="58">
        <f aca="true" t="shared" si="4" ref="S11:S23">R11/3.8</f>
        <v>71.44736842105263</v>
      </c>
      <c r="T11" s="59">
        <f aca="true" t="shared" si="5" ref="T11:T23">RANK(S11,S$11:S$23,0)</f>
        <v>1</v>
      </c>
      <c r="U11" s="59"/>
      <c r="V11" s="59"/>
      <c r="W11" s="57">
        <f aca="true" t="shared" si="6" ref="W11:W23">L11+O11+R11</f>
        <v>806.5</v>
      </c>
      <c r="X11" s="60"/>
      <c r="Y11" s="90">
        <f aca="true" t="shared" si="7" ref="Y11:Y23">ROUND(SUM(M11,P11,S11)/3,3)-IF($U11=1,0.5,IF($U11=2,1.5,0))</f>
        <v>70.746</v>
      </c>
      <c r="Z11" s="61" t="s">
        <v>39</v>
      </c>
    </row>
    <row r="12" spans="1:26" s="43" customFormat="1" ht="33" customHeight="1">
      <c r="A12" s="55">
        <f>RANK(Y12,Y$11:Y$23,0)</f>
        <v>2</v>
      </c>
      <c r="B12" s="56"/>
      <c r="C12" s="91"/>
      <c r="D12" s="101" t="s">
        <v>323</v>
      </c>
      <c r="E12" s="3" t="s">
        <v>324</v>
      </c>
      <c r="F12" s="20" t="s">
        <v>55</v>
      </c>
      <c r="G12" s="135" t="s">
        <v>325</v>
      </c>
      <c r="H12" s="129" t="s">
        <v>326</v>
      </c>
      <c r="I12" s="138" t="s">
        <v>327</v>
      </c>
      <c r="J12" s="96" t="s">
        <v>328</v>
      </c>
      <c r="K12" s="95" t="s">
        <v>115</v>
      </c>
      <c r="L12" s="57">
        <v>260.5</v>
      </c>
      <c r="M12" s="58">
        <f t="shared" si="0"/>
        <v>68.55263157894737</v>
      </c>
      <c r="N12" s="59">
        <f t="shared" si="1"/>
        <v>2</v>
      </c>
      <c r="O12" s="57">
        <v>267</v>
      </c>
      <c r="P12" s="58">
        <f t="shared" si="2"/>
        <v>70.26315789473685</v>
      </c>
      <c r="Q12" s="59">
        <f t="shared" si="3"/>
        <v>2</v>
      </c>
      <c r="R12" s="57">
        <v>257.5</v>
      </c>
      <c r="S12" s="58">
        <f t="shared" si="4"/>
        <v>67.76315789473685</v>
      </c>
      <c r="T12" s="59">
        <f t="shared" si="5"/>
        <v>3</v>
      </c>
      <c r="U12" s="59"/>
      <c r="V12" s="59"/>
      <c r="W12" s="57">
        <f t="shared" si="6"/>
        <v>785</v>
      </c>
      <c r="X12" s="60"/>
      <c r="Y12" s="90">
        <f t="shared" si="7"/>
        <v>68.86</v>
      </c>
      <c r="Z12" s="61" t="s">
        <v>39</v>
      </c>
    </row>
    <row r="13" spans="1:26" s="43" customFormat="1" ht="33" customHeight="1">
      <c r="A13" s="55">
        <f>RANK(Y13,Y$11:Y$23,0)</f>
        <v>3</v>
      </c>
      <c r="B13" s="56"/>
      <c r="C13" s="91"/>
      <c r="D13" s="92" t="s">
        <v>289</v>
      </c>
      <c r="E13" s="3" t="s">
        <v>278</v>
      </c>
      <c r="F13" s="6" t="s">
        <v>39</v>
      </c>
      <c r="G13" s="93" t="s">
        <v>290</v>
      </c>
      <c r="H13" s="119" t="s">
        <v>280</v>
      </c>
      <c r="I13" s="95" t="s">
        <v>129</v>
      </c>
      <c r="J13" s="104" t="s">
        <v>155</v>
      </c>
      <c r="K13" s="95" t="s">
        <v>131</v>
      </c>
      <c r="L13" s="57">
        <v>257</v>
      </c>
      <c r="M13" s="58">
        <f t="shared" si="0"/>
        <v>67.63157894736842</v>
      </c>
      <c r="N13" s="59">
        <f t="shared" si="1"/>
        <v>4</v>
      </c>
      <c r="O13" s="57">
        <v>259</v>
      </c>
      <c r="P13" s="58">
        <f t="shared" si="2"/>
        <v>68.15789473684211</v>
      </c>
      <c r="Q13" s="59">
        <f t="shared" si="3"/>
        <v>3</v>
      </c>
      <c r="R13" s="57">
        <v>258</v>
      </c>
      <c r="S13" s="58">
        <f t="shared" si="4"/>
        <v>67.89473684210526</v>
      </c>
      <c r="T13" s="59">
        <f t="shared" si="5"/>
        <v>2</v>
      </c>
      <c r="U13" s="59"/>
      <c r="V13" s="59"/>
      <c r="W13" s="57">
        <f t="shared" si="6"/>
        <v>774</v>
      </c>
      <c r="X13" s="60"/>
      <c r="Y13" s="90">
        <f t="shared" si="7"/>
        <v>67.895</v>
      </c>
      <c r="Z13" s="61" t="s">
        <v>39</v>
      </c>
    </row>
    <row r="14" spans="1:27" s="43" customFormat="1" ht="33" customHeight="1">
      <c r="A14" s="55"/>
      <c r="B14" s="56"/>
      <c r="C14" s="91"/>
      <c r="D14" s="92" t="s">
        <v>557</v>
      </c>
      <c r="E14" s="3" t="s">
        <v>558</v>
      </c>
      <c r="F14" s="34">
        <v>1</v>
      </c>
      <c r="G14" s="117" t="s">
        <v>559</v>
      </c>
      <c r="H14" s="103" t="s">
        <v>560</v>
      </c>
      <c r="I14" s="99" t="s">
        <v>561</v>
      </c>
      <c r="J14" s="99" t="s">
        <v>48</v>
      </c>
      <c r="K14" s="125" t="s">
        <v>115</v>
      </c>
      <c r="L14" s="57">
        <v>257.5</v>
      </c>
      <c r="M14" s="58">
        <f t="shared" si="0"/>
        <v>67.76315789473685</v>
      </c>
      <c r="N14" s="59">
        <f t="shared" si="1"/>
        <v>3</v>
      </c>
      <c r="O14" s="57">
        <v>251.5</v>
      </c>
      <c r="P14" s="58">
        <f t="shared" si="2"/>
        <v>66.1842105263158</v>
      </c>
      <c r="Q14" s="59">
        <f t="shared" si="3"/>
        <v>4</v>
      </c>
      <c r="R14" s="57">
        <v>257</v>
      </c>
      <c r="S14" s="58">
        <f t="shared" si="4"/>
        <v>67.63157894736842</v>
      </c>
      <c r="T14" s="59">
        <f t="shared" si="5"/>
        <v>4</v>
      </c>
      <c r="U14" s="59"/>
      <c r="V14" s="59"/>
      <c r="W14" s="57">
        <f t="shared" si="6"/>
        <v>766</v>
      </c>
      <c r="X14" s="60"/>
      <c r="Y14" s="90">
        <f t="shared" si="7"/>
        <v>67.193</v>
      </c>
      <c r="Z14" s="61" t="s">
        <v>39</v>
      </c>
      <c r="AA14" s="287" t="s">
        <v>770</v>
      </c>
    </row>
    <row r="15" spans="1:26" s="43" customFormat="1" ht="33" customHeight="1">
      <c r="A15" s="55">
        <v>4</v>
      </c>
      <c r="B15" s="56"/>
      <c r="C15" s="91"/>
      <c r="D15" s="163" t="s">
        <v>282</v>
      </c>
      <c r="E15" s="164" t="s">
        <v>283</v>
      </c>
      <c r="F15" s="288" t="s">
        <v>39</v>
      </c>
      <c r="G15" s="93" t="s">
        <v>284</v>
      </c>
      <c r="H15" s="102" t="s">
        <v>285</v>
      </c>
      <c r="I15" s="96" t="s">
        <v>287</v>
      </c>
      <c r="J15" s="290" t="s">
        <v>287</v>
      </c>
      <c r="K15" s="268" t="s">
        <v>288</v>
      </c>
      <c r="L15" s="57">
        <v>252.5</v>
      </c>
      <c r="M15" s="58">
        <f t="shared" si="0"/>
        <v>66.44736842105263</v>
      </c>
      <c r="N15" s="59">
        <f t="shared" si="1"/>
        <v>5</v>
      </c>
      <c r="O15" s="57">
        <v>250.5</v>
      </c>
      <c r="P15" s="58">
        <f t="shared" si="2"/>
        <v>65.92105263157895</v>
      </c>
      <c r="Q15" s="59">
        <f t="shared" si="3"/>
        <v>5</v>
      </c>
      <c r="R15" s="57">
        <v>238</v>
      </c>
      <c r="S15" s="58">
        <f t="shared" si="4"/>
        <v>62.631578947368425</v>
      </c>
      <c r="T15" s="59">
        <f t="shared" si="5"/>
        <v>8</v>
      </c>
      <c r="U15" s="59"/>
      <c r="V15" s="59"/>
      <c r="W15" s="57">
        <f t="shared" si="6"/>
        <v>741</v>
      </c>
      <c r="X15" s="60"/>
      <c r="Y15" s="90">
        <f t="shared" si="7"/>
        <v>65</v>
      </c>
      <c r="Z15" s="61" t="s">
        <v>39</v>
      </c>
    </row>
    <row r="16" spans="1:26" s="43" customFormat="1" ht="33" customHeight="1">
      <c r="A16" s="55">
        <v>5</v>
      </c>
      <c r="B16" s="56"/>
      <c r="C16" s="91"/>
      <c r="D16" s="101" t="s">
        <v>291</v>
      </c>
      <c r="E16" s="3" t="s">
        <v>292</v>
      </c>
      <c r="F16" s="289" t="s">
        <v>55</v>
      </c>
      <c r="G16" s="93" t="s">
        <v>293</v>
      </c>
      <c r="H16" s="108" t="s">
        <v>294</v>
      </c>
      <c r="I16" s="96" t="s">
        <v>295</v>
      </c>
      <c r="J16" s="286" t="s">
        <v>108</v>
      </c>
      <c r="K16" s="109" t="s">
        <v>72</v>
      </c>
      <c r="L16" s="57">
        <v>247.5</v>
      </c>
      <c r="M16" s="58">
        <f t="shared" si="0"/>
        <v>65.13157894736842</v>
      </c>
      <c r="N16" s="59">
        <f t="shared" si="1"/>
        <v>6</v>
      </c>
      <c r="O16" s="57">
        <v>243</v>
      </c>
      <c r="P16" s="58">
        <f t="shared" si="2"/>
        <v>63.94736842105264</v>
      </c>
      <c r="Q16" s="59">
        <f t="shared" si="3"/>
        <v>7</v>
      </c>
      <c r="R16" s="57">
        <v>245.5</v>
      </c>
      <c r="S16" s="58">
        <f t="shared" si="4"/>
        <v>64.60526315789474</v>
      </c>
      <c r="T16" s="59">
        <f t="shared" si="5"/>
        <v>5</v>
      </c>
      <c r="U16" s="59"/>
      <c r="V16" s="59"/>
      <c r="W16" s="57">
        <f t="shared" si="6"/>
        <v>736</v>
      </c>
      <c r="X16" s="60"/>
      <c r="Y16" s="90">
        <f t="shared" si="7"/>
        <v>64.561</v>
      </c>
      <c r="Z16" s="61">
        <v>1</v>
      </c>
    </row>
    <row r="17" spans="1:26" s="43" customFormat="1" ht="33" customHeight="1">
      <c r="A17" s="55">
        <v>6</v>
      </c>
      <c r="B17" s="56"/>
      <c r="C17" s="91"/>
      <c r="D17" s="97" t="s">
        <v>317</v>
      </c>
      <c r="E17" s="3" t="s">
        <v>318</v>
      </c>
      <c r="F17" s="284" t="s">
        <v>39</v>
      </c>
      <c r="G17" s="97" t="s">
        <v>319</v>
      </c>
      <c r="H17" s="98" t="s">
        <v>320</v>
      </c>
      <c r="I17" s="149" t="s">
        <v>321</v>
      </c>
      <c r="J17" s="286" t="s">
        <v>322</v>
      </c>
      <c r="K17" s="109" t="s">
        <v>67</v>
      </c>
      <c r="L17" s="57">
        <v>246</v>
      </c>
      <c r="M17" s="58">
        <f t="shared" si="0"/>
        <v>64.73684210526316</v>
      </c>
      <c r="N17" s="59">
        <f t="shared" si="1"/>
        <v>7</v>
      </c>
      <c r="O17" s="57">
        <v>245</v>
      </c>
      <c r="P17" s="58">
        <f t="shared" si="2"/>
        <v>64.47368421052632</v>
      </c>
      <c r="Q17" s="59">
        <f t="shared" si="3"/>
        <v>6</v>
      </c>
      <c r="R17" s="57">
        <v>244.5</v>
      </c>
      <c r="S17" s="58">
        <f t="shared" si="4"/>
        <v>64.3421052631579</v>
      </c>
      <c r="T17" s="59">
        <f t="shared" si="5"/>
        <v>6</v>
      </c>
      <c r="U17" s="59">
        <v>1</v>
      </c>
      <c r="V17" s="59"/>
      <c r="W17" s="57">
        <f t="shared" si="6"/>
        <v>735.5</v>
      </c>
      <c r="X17" s="60"/>
      <c r="Y17" s="90">
        <f t="shared" si="7"/>
        <v>64.018</v>
      </c>
      <c r="Z17" s="61">
        <v>1</v>
      </c>
    </row>
    <row r="18" spans="1:26" s="43" customFormat="1" ht="33" customHeight="1">
      <c r="A18" s="55">
        <v>7</v>
      </c>
      <c r="B18" s="56"/>
      <c r="C18" s="91"/>
      <c r="D18" s="92" t="s">
        <v>296</v>
      </c>
      <c r="E18" s="3" t="s">
        <v>297</v>
      </c>
      <c r="F18" s="285">
        <v>1</v>
      </c>
      <c r="G18" s="111" t="s">
        <v>298</v>
      </c>
      <c r="H18" s="94" t="s">
        <v>299</v>
      </c>
      <c r="I18" s="96" t="s">
        <v>300</v>
      </c>
      <c r="J18" s="286" t="s">
        <v>58</v>
      </c>
      <c r="K18" s="100" t="s">
        <v>301</v>
      </c>
      <c r="L18" s="57">
        <v>240</v>
      </c>
      <c r="M18" s="58">
        <f t="shared" si="0"/>
        <v>63.15789473684211</v>
      </c>
      <c r="N18" s="59">
        <f t="shared" si="1"/>
        <v>10</v>
      </c>
      <c r="O18" s="57">
        <v>237</v>
      </c>
      <c r="P18" s="58">
        <f t="shared" si="2"/>
        <v>62.36842105263158</v>
      </c>
      <c r="Q18" s="59">
        <f t="shared" si="3"/>
        <v>9</v>
      </c>
      <c r="R18" s="57">
        <v>244.5</v>
      </c>
      <c r="S18" s="58">
        <f t="shared" si="4"/>
        <v>64.3421052631579</v>
      </c>
      <c r="T18" s="59">
        <f t="shared" si="5"/>
        <v>6</v>
      </c>
      <c r="U18" s="59"/>
      <c r="V18" s="59"/>
      <c r="W18" s="57">
        <f t="shared" si="6"/>
        <v>721.5</v>
      </c>
      <c r="X18" s="60"/>
      <c r="Y18" s="90">
        <f t="shared" si="7"/>
        <v>63.289</v>
      </c>
      <c r="Z18" s="61">
        <v>2</v>
      </c>
    </row>
    <row r="19" spans="1:26" s="43" customFormat="1" ht="33" customHeight="1">
      <c r="A19" s="55">
        <v>8</v>
      </c>
      <c r="B19" s="56"/>
      <c r="C19" s="91"/>
      <c r="D19" s="92" t="s">
        <v>267</v>
      </c>
      <c r="E19" s="3" t="s">
        <v>268</v>
      </c>
      <c r="F19" s="6" t="s">
        <v>55</v>
      </c>
      <c r="G19" s="93" t="s">
        <v>269</v>
      </c>
      <c r="H19" s="119" t="s">
        <v>270</v>
      </c>
      <c r="I19" s="104" t="s">
        <v>271</v>
      </c>
      <c r="J19" s="104" t="s">
        <v>272</v>
      </c>
      <c r="K19" s="95" t="s">
        <v>273</v>
      </c>
      <c r="L19" s="57">
        <v>245.5</v>
      </c>
      <c r="M19" s="58">
        <f t="shared" si="0"/>
        <v>64.60526315789474</v>
      </c>
      <c r="N19" s="59">
        <f t="shared" si="1"/>
        <v>8</v>
      </c>
      <c r="O19" s="57">
        <v>237</v>
      </c>
      <c r="P19" s="58">
        <f t="shared" si="2"/>
        <v>62.36842105263158</v>
      </c>
      <c r="Q19" s="59">
        <f t="shared" si="3"/>
        <v>9</v>
      </c>
      <c r="R19" s="57">
        <v>236</v>
      </c>
      <c r="S19" s="58">
        <f t="shared" si="4"/>
        <v>62.10526315789474</v>
      </c>
      <c r="T19" s="59">
        <f t="shared" si="5"/>
        <v>9</v>
      </c>
      <c r="U19" s="59"/>
      <c r="V19" s="59"/>
      <c r="W19" s="57">
        <f t="shared" si="6"/>
        <v>718.5</v>
      </c>
      <c r="X19" s="60"/>
      <c r="Y19" s="90">
        <f t="shared" si="7"/>
        <v>63.026</v>
      </c>
      <c r="Z19" s="61">
        <v>2</v>
      </c>
    </row>
    <row r="20" spans="1:26" s="43" customFormat="1" ht="33" customHeight="1">
      <c r="A20" s="55">
        <v>9</v>
      </c>
      <c r="B20" s="56"/>
      <c r="C20" s="91"/>
      <c r="D20" s="101" t="s">
        <v>232</v>
      </c>
      <c r="E20" s="3" t="s">
        <v>233</v>
      </c>
      <c r="F20" s="20" t="s">
        <v>39</v>
      </c>
      <c r="G20" s="93" t="s">
        <v>234</v>
      </c>
      <c r="H20" s="102" t="s">
        <v>235</v>
      </c>
      <c r="I20" s="96" t="s">
        <v>628</v>
      </c>
      <c r="J20" s="104" t="s">
        <v>237</v>
      </c>
      <c r="K20" s="95" t="s">
        <v>616</v>
      </c>
      <c r="L20" s="57">
        <v>241</v>
      </c>
      <c r="M20" s="58">
        <f t="shared" si="0"/>
        <v>63.42105263157895</v>
      </c>
      <c r="N20" s="59">
        <f t="shared" si="1"/>
        <v>9</v>
      </c>
      <c r="O20" s="57">
        <v>238.5</v>
      </c>
      <c r="P20" s="58">
        <f t="shared" si="2"/>
        <v>62.76315789473684</v>
      </c>
      <c r="Q20" s="59">
        <f t="shared" si="3"/>
        <v>8</v>
      </c>
      <c r="R20" s="57">
        <v>232.5</v>
      </c>
      <c r="S20" s="58">
        <f t="shared" si="4"/>
        <v>61.184210526315795</v>
      </c>
      <c r="T20" s="59">
        <f t="shared" si="5"/>
        <v>11</v>
      </c>
      <c r="U20" s="59"/>
      <c r="V20" s="59"/>
      <c r="W20" s="57">
        <f t="shared" si="6"/>
        <v>712</v>
      </c>
      <c r="X20" s="60"/>
      <c r="Y20" s="90">
        <f t="shared" si="7"/>
        <v>62.456</v>
      </c>
      <c r="Z20" s="61">
        <v>2</v>
      </c>
    </row>
    <row r="21" spans="1:26" s="43" customFormat="1" ht="33" customHeight="1">
      <c r="A21" s="55">
        <v>10</v>
      </c>
      <c r="B21" s="56"/>
      <c r="C21" s="91"/>
      <c r="D21" s="92" t="s">
        <v>311</v>
      </c>
      <c r="E21" s="3"/>
      <c r="F21" s="2" t="s">
        <v>39</v>
      </c>
      <c r="G21" s="135" t="s">
        <v>312</v>
      </c>
      <c r="H21" s="136" t="s">
        <v>313</v>
      </c>
      <c r="I21" s="148" t="s">
        <v>314</v>
      </c>
      <c r="J21" s="148" t="s">
        <v>315</v>
      </c>
      <c r="K21" s="138" t="s">
        <v>316</v>
      </c>
      <c r="L21" s="57">
        <v>237.5</v>
      </c>
      <c r="M21" s="58">
        <f t="shared" si="0"/>
        <v>62.5</v>
      </c>
      <c r="N21" s="59">
        <f t="shared" si="1"/>
        <v>11</v>
      </c>
      <c r="O21" s="57">
        <v>235</v>
      </c>
      <c r="P21" s="58">
        <f t="shared" si="2"/>
        <v>61.8421052631579</v>
      </c>
      <c r="Q21" s="59">
        <f t="shared" si="3"/>
        <v>11</v>
      </c>
      <c r="R21" s="57">
        <v>234.5</v>
      </c>
      <c r="S21" s="58">
        <f t="shared" si="4"/>
        <v>61.71052631578948</v>
      </c>
      <c r="T21" s="59">
        <f t="shared" si="5"/>
        <v>10</v>
      </c>
      <c r="U21" s="59"/>
      <c r="V21" s="59"/>
      <c r="W21" s="57">
        <f t="shared" si="6"/>
        <v>707</v>
      </c>
      <c r="X21" s="60"/>
      <c r="Y21" s="90">
        <f t="shared" si="7"/>
        <v>62.018</v>
      </c>
      <c r="Z21" s="61">
        <v>2</v>
      </c>
    </row>
    <row r="22" spans="1:26" s="43" customFormat="1" ht="33" customHeight="1">
      <c r="A22" s="55">
        <v>11</v>
      </c>
      <c r="B22" s="56"/>
      <c r="C22" s="91"/>
      <c r="D22" s="101" t="s">
        <v>282</v>
      </c>
      <c r="E22" s="3" t="s">
        <v>283</v>
      </c>
      <c r="F22" s="20" t="s">
        <v>39</v>
      </c>
      <c r="G22" s="93" t="s">
        <v>332</v>
      </c>
      <c r="H22" s="102" t="s">
        <v>333</v>
      </c>
      <c r="I22" s="96" t="s">
        <v>334</v>
      </c>
      <c r="J22" s="104" t="s">
        <v>287</v>
      </c>
      <c r="K22" s="109" t="s">
        <v>288</v>
      </c>
      <c r="L22" s="57">
        <v>230.5</v>
      </c>
      <c r="M22" s="58">
        <f t="shared" si="0"/>
        <v>60.65789473684211</v>
      </c>
      <c r="N22" s="59">
        <f t="shared" si="1"/>
        <v>12</v>
      </c>
      <c r="O22" s="57">
        <v>225.5</v>
      </c>
      <c r="P22" s="58">
        <f t="shared" si="2"/>
        <v>59.3421052631579</v>
      </c>
      <c r="Q22" s="59">
        <f t="shared" si="3"/>
        <v>12</v>
      </c>
      <c r="R22" s="57">
        <v>225</v>
      </c>
      <c r="S22" s="58">
        <f t="shared" si="4"/>
        <v>59.21052631578948</v>
      </c>
      <c r="T22" s="59">
        <f t="shared" si="5"/>
        <v>12</v>
      </c>
      <c r="U22" s="59"/>
      <c r="V22" s="59"/>
      <c r="W22" s="57">
        <f t="shared" si="6"/>
        <v>681</v>
      </c>
      <c r="X22" s="60"/>
      <c r="Y22" s="90">
        <f t="shared" si="7"/>
        <v>59.737</v>
      </c>
      <c r="Z22" s="61" t="s">
        <v>629</v>
      </c>
    </row>
    <row r="23" spans="1:26" s="43" customFormat="1" ht="33" customHeight="1">
      <c r="A23" s="55">
        <v>12</v>
      </c>
      <c r="B23" s="56"/>
      <c r="C23" s="91"/>
      <c r="D23" s="92" t="s">
        <v>306</v>
      </c>
      <c r="E23" s="3"/>
      <c r="F23" s="2">
        <v>1</v>
      </c>
      <c r="G23" s="92" t="s">
        <v>307</v>
      </c>
      <c r="H23" s="105" t="s">
        <v>308</v>
      </c>
      <c r="I23" s="36" t="s">
        <v>309</v>
      </c>
      <c r="J23" s="36" t="s">
        <v>310</v>
      </c>
      <c r="K23" s="95" t="s">
        <v>220</v>
      </c>
      <c r="L23" s="57">
        <v>229</v>
      </c>
      <c r="M23" s="58">
        <f t="shared" si="0"/>
        <v>60.26315789473684</v>
      </c>
      <c r="N23" s="59">
        <f t="shared" si="1"/>
        <v>13</v>
      </c>
      <c r="O23" s="57">
        <v>208</v>
      </c>
      <c r="P23" s="58">
        <f t="shared" si="2"/>
        <v>54.73684210526316</v>
      </c>
      <c r="Q23" s="59">
        <f t="shared" si="3"/>
        <v>13</v>
      </c>
      <c r="R23" s="57">
        <v>220.5</v>
      </c>
      <c r="S23" s="58">
        <f t="shared" si="4"/>
        <v>58.026315789473685</v>
      </c>
      <c r="T23" s="59">
        <f t="shared" si="5"/>
        <v>13</v>
      </c>
      <c r="U23" s="59"/>
      <c r="V23" s="59"/>
      <c r="W23" s="57">
        <f t="shared" si="6"/>
        <v>657.5</v>
      </c>
      <c r="X23" s="60"/>
      <c r="Y23" s="90">
        <f t="shared" si="7"/>
        <v>57.675</v>
      </c>
      <c r="Z23" s="61" t="s">
        <v>629</v>
      </c>
    </row>
    <row r="24" spans="1:25" ht="30" customHeight="1">
      <c r="A24" s="1"/>
      <c r="B24" s="1"/>
      <c r="C24" s="1"/>
      <c r="D24" s="1" t="s">
        <v>16</v>
      </c>
      <c r="E24" s="1"/>
      <c r="F24" s="1"/>
      <c r="G24" s="1"/>
      <c r="H24" s="1"/>
      <c r="I24" s="1" t="s">
        <v>563</v>
      </c>
      <c r="J24" s="1"/>
      <c r="K24" s="76"/>
      <c r="L24" s="77"/>
      <c r="M24" s="76"/>
      <c r="N24" s="1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:25" ht="30" customHeight="1">
      <c r="A25" s="1"/>
      <c r="B25" s="1"/>
      <c r="C25" s="1"/>
      <c r="D25" s="1" t="s">
        <v>17</v>
      </c>
      <c r="E25" s="1"/>
      <c r="F25" s="1"/>
      <c r="G25" s="1"/>
      <c r="H25" s="1"/>
      <c r="I25" s="1" t="s">
        <v>768</v>
      </c>
      <c r="J25" s="1"/>
      <c r="K25" s="76"/>
      <c r="L25" s="77"/>
      <c r="M25" s="80"/>
      <c r="O25" s="78"/>
      <c r="P25" s="79"/>
      <c r="Q25" s="1"/>
      <c r="R25" s="78"/>
      <c r="S25" s="79"/>
      <c r="T25" s="1"/>
      <c r="U25" s="1"/>
      <c r="V25" s="1"/>
      <c r="W25" s="1"/>
      <c r="X25" s="1"/>
      <c r="Y25" s="79"/>
    </row>
    <row r="26" spans="11:13" ht="12.75">
      <c r="K26" s="76"/>
      <c r="L26" s="77"/>
      <c r="M26" s="76"/>
    </row>
    <row r="27" spans="11:13" ht="12.75">
      <c r="K27" s="76"/>
      <c r="L27" s="77"/>
      <c r="M27" s="76"/>
    </row>
  </sheetData>
  <sheetProtection/>
  <protectedRanges>
    <protectedRange sqref="K12" name="Диапазон1_3_1_1_3_11_1_1_3_1_3_1_1_1_1_3_2_2"/>
    <protectedRange sqref="K22" name="Диапазон1_3_1_1_3_11_1_1_3_1_3_1_1_1_1_4_2_2_2"/>
  </protectedRanges>
  <mergeCells count="25"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60" zoomScaleNormal="50" zoomScalePageLayoutView="0" workbookViewId="0" topLeftCell="A8">
      <selection activeCell="D18" sqref="D18:K18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336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562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335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771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517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 aca="true" t="shared" si="0" ref="A11:A19">RANK(Y11,Y$11:Y$19,0)</f>
        <v>1</v>
      </c>
      <c r="B11" s="56"/>
      <c r="C11" s="91"/>
      <c r="D11" s="92" t="s">
        <v>357</v>
      </c>
      <c r="E11" s="3" t="s">
        <v>358</v>
      </c>
      <c r="F11" s="2" t="s">
        <v>359</v>
      </c>
      <c r="G11" s="93" t="s">
        <v>360</v>
      </c>
      <c r="H11" s="94" t="s">
        <v>361</v>
      </c>
      <c r="I11" s="95" t="s">
        <v>113</v>
      </c>
      <c r="J11" s="95" t="s">
        <v>113</v>
      </c>
      <c r="K11" s="100" t="s">
        <v>115</v>
      </c>
      <c r="L11" s="57">
        <v>263</v>
      </c>
      <c r="M11" s="58">
        <f aca="true" t="shared" si="1" ref="M11:M19">L11/3.8</f>
        <v>69.21052631578948</v>
      </c>
      <c r="N11" s="59">
        <f aca="true" t="shared" si="2" ref="N11:N19">RANK(M11,M$11:M$19,0)</f>
        <v>2</v>
      </c>
      <c r="O11" s="57">
        <v>263.5</v>
      </c>
      <c r="P11" s="58">
        <f aca="true" t="shared" si="3" ref="P11:P19">O11/3.8</f>
        <v>69.3421052631579</v>
      </c>
      <c r="Q11" s="59">
        <f aca="true" t="shared" si="4" ref="Q11:Q19">RANK(P11,P$11:P$19,0)</f>
        <v>2</v>
      </c>
      <c r="R11" s="57">
        <v>264.5</v>
      </c>
      <c r="S11" s="58">
        <f aca="true" t="shared" si="5" ref="S11:S19">R11/3.8</f>
        <v>69.60526315789474</v>
      </c>
      <c r="T11" s="59">
        <f aca="true" t="shared" si="6" ref="T11:T19">RANK(S11,S$11:S$19,0)</f>
        <v>1</v>
      </c>
      <c r="U11" s="59"/>
      <c r="V11" s="59"/>
      <c r="W11" s="57">
        <f aca="true" t="shared" si="7" ref="W11:W19">L11+O11+R11</f>
        <v>791</v>
      </c>
      <c r="X11" s="60"/>
      <c r="Y11" s="90">
        <f aca="true" t="shared" si="8" ref="Y11:Y19">ROUND(SUM(M11,P11,S11)/3,3)-IF($U11=1,2,IF($U11=2,3,0))</f>
        <v>69.386</v>
      </c>
      <c r="Z11" s="61" t="s">
        <v>39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362</v>
      </c>
      <c r="E12" s="19" t="s">
        <v>38</v>
      </c>
      <c r="F12" s="5" t="s">
        <v>39</v>
      </c>
      <c r="G12" s="111" t="s">
        <v>363</v>
      </c>
      <c r="H12" s="103" t="s">
        <v>364</v>
      </c>
      <c r="I12" s="112" t="s">
        <v>135</v>
      </c>
      <c r="J12" s="96" t="s">
        <v>40</v>
      </c>
      <c r="K12" s="113" t="s">
        <v>41</v>
      </c>
      <c r="L12" s="57">
        <v>267</v>
      </c>
      <c r="M12" s="58">
        <f t="shared" si="1"/>
        <v>70.26315789473685</v>
      </c>
      <c r="N12" s="59">
        <f t="shared" si="2"/>
        <v>1</v>
      </c>
      <c r="O12" s="57">
        <v>264</v>
      </c>
      <c r="P12" s="58">
        <f t="shared" si="3"/>
        <v>69.47368421052632</v>
      </c>
      <c r="Q12" s="59">
        <f t="shared" si="4"/>
        <v>1</v>
      </c>
      <c r="R12" s="57">
        <v>259.5</v>
      </c>
      <c r="S12" s="58">
        <f t="shared" si="5"/>
        <v>68.28947368421053</v>
      </c>
      <c r="T12" s="59">
        <f t="shared" si="6"/>
        <v>3</v>
      </c>
      <c r="U12" s="59"/>
      <c r="V12" s="59"/>
      <c r="W12" s="57">
        <f t="shared" si="7"/>
        <v>790.5</v>
      </c>
      <c r="X12" s="60"/>
      <c r="Y12" s="90">
        <f t="shared" si="8"/>
        <v>69.342</v>
      </c>
      <c r="Z12" s="61" t="s">
        <v>39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369</v>
      </c>
      <c r="E13" s="3" t="s">
        <v>370</v>
      </c>
      <c r="F13" s="2" t="s">
        <v>39</v>
      </c>
      <c r="G13" s="273" t="s">
        <v>371</v>
      </c>
      <c r="H13" s="105" t="s">
        <v>372</v>
      </c>
      <c r="I13" s="95" t="s">
        <v>154</v>
      </c>
      <c r="J13" s="139" t="s">
        <v>155</v>
      </c>
      <c r="K13" s="137" t="s">
        <v>131</v>
      </c>
      <c r="L13" s="57">
        <v>251.5</v>
      </c>
      <c r="M13" s="58">
        <f t="shared" si="1"/>
        <v>66.1842105263158</v>
      </c>
      <c r="N13" s="59">
        <f t="shared" si="2"/>
        <v>4</v>
      </c>
      <c r="O13" s="57">
        <v>256</v>
      </c>
      <c r="P13" s="58">
        <f t="shared" si="3"/>
        <v>67.36842105263158</v>
      </c>
      <c r="Q13" s="59">
        <f t="shared" si="4"/>
        <v>3</v>
      </c>
      <c r="R13" s="57">
        <v>264.5</v>
      </c>
      <c r="S13" s="58">
        <f t="shared" si="5"/>
        <v>69.60526315789474</v>
      </c>
      <c r="T13" s="59">
        <f t="shared" si="6"/>
        <v>1</v>
      </c>
      <c r="U13" s="59"/>
      <c r="V13" s="59"/>
      <c r="W13" s="57">
        <f t="shared" si="7"/>
        <v>772</v>
      </c>
      <c r="X13" s="60"/>
      <c r="Y13" s="90">
        <f t="shared" si="8"/>
        <v>67.719</v>
      </c>
      <c r="Z13" s="61" t="s">
        <v>39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342</v>
      </c>
      <c r="E14" s="3" t="s">
        <v>343</v>
      </c>
      <c r="F14" s="5" t="s">
        <v>39</v>
      </c>
      <c r="G14" s="259" t="s">
        <v>344</v>
      </c>
      <c r="H14" s="105" t="s">
        <v>345</v>
      </c>
      <c r="I14" s="262"/>
      <c r="J14" s="118" t="s">
        <v>159</v>
      </c>
      <c r="K14" s="100" t="s">
        <v>131</v>
      </c>
      <c r="L14" s="57">
        <v>252</v>
      </c>
      <c r="M14" s="58">
        <f t="shared" si="1"/>
        <v>66.31578947368422</v>
      </c>
      <c r="N14" s="59">
        <f t="shared" si="2"/>
        <v>3</v>
      </c>
      <c r="O14" s="57">
        <v>255</v>
      </c>
      <c r="P14" s="58">
        <f t="shared" si="3"/>
        <v>67.10526315789474</v>
      </c>
      <c r="Q14" s="59">
        <f t="shared" si="4"/>
        <v>4</v>
      </c>
      <c r="R14" s="57">
        <v>258</v>
      </c>
      <c r="S14" s="58">
        <f t="shared" si="5"/>
        <v>67.89473684210526</v>
      </c>
      <c r="T14" s="59">
        <f t="shared" si="6"/>
        <v>4</v>
      </c>
      <c r="U14" s="59"/>
      <c r="V14" s="59"/>
      <c r="W14" s="57">
        <f t="shared" si="7"/>
        <v>765</v>
      </c>
      <c r="X14" s="60"/>
      <c r="Y14" s="90">
        <f t="shared" si="8"/>
        <v>67.105</v>
      </c>
      <c r="Z14" s="61" t="s">
        <v>39</v>
      </c>
    </row>
    <row r="15" spans="1:26" s="43" customFormat="1" ht="33" customHeight="1">
      <c r="A15" s="55">
        <f t="shared" si="0"/>
        <v>5</v>
      </c>
      <c r="B15" s="56"/>
      <c r="C15" s="91"/>
      <c r="D15" s="92" t="s">
        <v>342</v>
      </c>
      <c r="E15" s="3" t="s">
        <v>343</v>
      </c>
      <c r="F15" s="5" t="s">
        <v>39</v>
      </c>
      <c r="G15" s="117" t="s">
        <v>373</v>
      </c>
      <c r="H15" s="103" t="s">
        <v>374</v>
      </c>
      <c r="I15" s="118" t="s">
        <v>375</v>
      </c>
      <c r="J15" s="118" t="s">
        <v>159</v>
      </c>
      <c r="K15" s="100" t="s">
        <v>131</v>
      </c>
      <c r="L15" s="57">
        <v>248.5</v>
      </c>
      <c r="M15" s="58">
        <f t="shared" si="1"/>
        <v>65.39473684210526</v>
      </c>
      <c r="N15" s="59">
        <f t="shared" si="2"/>
        <v>5</v>
      </c>
      <c r="O15" s="57">
        <v>251</v>
      </c>
      <c r="P15" s="58">
        <f t="shared" si="3"/>
        <v>66.05263157894737</v>
      </c>
      <c r="Q15" s="59">
        <f t="shared" si="4"/>
        <v>5</v>
      </c>
      <c r="R15" s="57">
        <v>253.5</v>
      </c>
      <c r="S15" s="58">
        <f t="shared" si="5"/>
        <v>66.71052631578948</v>
      </c>
      <c r="T15" s="59">
        <f t="shared" si="6"/>
        <v>5</v>
      </c>
      <c r="U15" s="59"/>
      <c r="V15" s="59"/>
      <c r="W15" s="57">
        <f t="shared" si="7"/>
        <v>753</v>
      </c>
      <c r="X15" s="60"/>
      <c r="Y15" s="90">
        <f t="shared" si="8"/>
        <v>66.053</v>
      </c>
      <c r="Z15" s="61" t="s">
        <v>39</v>
      </c>
    </row>
    <row r="16" spans="1:26" s="43" customFormat="1" ht="33" customHeight="1">
      <c r="A16" s="55">
        <f t="shared" si="0"/>
        <v>6</v>
      </c>
      <c r="B16" s="56"/>
      <c r="C16" s="91"/>
      <c r="D16" s="101" t="s">
        <v>337</v>
      </c>
      <c r="E16" s="3" t="s">
        <v>338</v>
      </c>
      <c r="F16" s="150" t="s">
        <v>39</v>
      </c>
      <c r="G16" s="93" t="s">
        <v>339</v>
      </c>
      <c r="H16" s="121" t="s">
        <v>340</v>
      </c>
      <c r="I16" s="104" t="s">
        <v>341</v>
      </c>
      <c r="J16" s="96" t="s">
        <v>310</v>
      </c>
      <c r="K16" s="95" t="s">
        <v>220</v>
      </c>
      <c r="L16" s="57">
        <v>247</v>
      </c>
      <c r="M16" s="58">
        <f t="shared" si="1"/>
        <v>65</v>
      </c>
      <c r="N16" s="59">
        <f t="shared" si="2"/>
        <v>6</v>
      </c>
      <c r="O16" s="57">
        <v>239.5</v>
      </c>
      <c r="P16" s="58">
        <f t="shared" si="3"/>
        <v>63.026315789473685</v>
      </c>
      <c r="Q16" s="59">
        <f t="shared" si="4"/>
        <v>6</v>
      </c>
      <c r="R16" s="57">
        <v>244</v>
      </c>
      <c r="S16" s="58">
        <f t="shared" si="5"/>
        <v>64.21052631578948</v>
      </c>
      <c r="T16" s="59">
        <f t="shared" si="6"/>
        <v>6</v>
      </c>
      <c r="U16" s="59"/>
      <c r="V16" s="59"/>
      <c r="W16" s="57">
        <f t="shared" si="7"/>
        <v>730.5</v>
      </c>
      <c r="X16" s="60"/>
      <c r="Y16" s="90">
        <f t="shared" si="8"/>
        <v>64.079</v>
      </c>
      <c r="Z16" s="61">
        <v>1</v>
      </c>
    </row>
    <row r="17" spans="1:26" s="43" customFormat="1" ht="33" customHeight="1">
      <c r="A17" s="55">
        <f t="shared" si="0"/>
        <v>7</v>
      </c>
      <c r="B17" s="56"/>
      <c r="C17" s="91"/>
      <c r="D17" s="92" t="s">
        <v>365</v>
      </c>
      <c r="E17" s="3" t="s">
        <v>366</v>
      </c>
      <c r="F17" s="5" t="s">
        <v>39</v>
      </c>
      <c r="G17" s="157" t="s">
        <v>367</v>
      </c>
      <c r="H17" s="129" t="s">
        <v>368</v>
      </c>
      <c r="I17" s="95" t="s">
        <v>129</v>
      </c>
      <c r="J17" s="96" t="s">
        <v>155</v>
      </c>
      <c r="K17" s="95" t="s">
        <v>131</v>
      </c>
      <c r="L17" s="57">
        <v>231.5</v>
      </c>
      <c r="M17" s="58">
        <f t="shared" si="1"/>
        <v>60.92105263157895</v>
      </c>
      <c r="N17" s="59">
        <f t="shared" si="2"/>
        <v>7</v>
      </c>
      <c r="O17" s="57">
        <v>233</v>
      </c>
      <c r="P17" s="58">
        <f t="shared" si="3"/>
        <v>61.31578947368421</v>
      </c>
      <c r="Q17" s="59">
        <f t="shared" si="4"/>
        <v>7</v>
      </c>
      <c r="R17" s="57">
        <v>233</v>
      </c>
      <c r="S17" s="58">
        <f t="shared" si="5"/>
        <v>61.31578947368421</v>
      </c>
      <c r="T17" s="59">
        <f t="shared" si="6"/>
        <v>7</v>
      </c>
      <c r="U17" s="59"/>
      <c r="V17" s="59"/>
      <c r="W17" s="57">
        <f t="shared" si="7"/>
        <v>697.5</v>
      </c>
      <c r="X17" s="60"/>
      <c r="Y17" s="90">
        <f t="shared" si="8"/>
        <v>61.184</v>
      </c>
      <c r="Z17" s="61">
        <v>3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346</v>
      </c>
      <c r="E18" s="3" t="s">
        <v>347</v>
      </c>
      <c r="F18" s="2" t="s">
        <v>39</v>
      </c>
      <c r="G18" s="93" t="s">
        <v>348</v>
      </c>
      <c r="H18" s="103" t="s">
        <v>349</v>
      </c>
      <c r="I18" s="95" t="s">
        <v>154</v>
      </c>
      <c r="J18" s="96" t="s">
        <v>155</v>
      </c>
      <c r="K18" s="96" t="s">
        <v>131</v>
      </c>
      <c r="L18" s="57">
        <v>211.5</v>
      </c>
      <c r="M18" s="58">
        <f t="shared" si="1"/>
        <v>55.65789473684211</v>
      </c>
      <c r="N18" s="59">
        <f t="shared" si="2"/>
        <v>9</v>
      </c>
      <c r="O18" s="57">
        <v>211</v>
      </c>
      <c r="P18" s="58">
        <f t="shared" si="3"/>
        <v>55.526315789473685</v>
      </c>
      <c r="Q18" s="59">
        <f t="shared" si="4"/>
        <v>9</v>
      </c>
      <c r="R18" s="57">
        <v>226</v>
      </c>
      <c r="S18" s="58">
        <f t="shared" si="5"/>
        <v>59.473684210526315</v>
      </c>
      <c r="T18" s="59">
        <f t="shared" si="6"/>
        <v>9</v>
      </c>
      <c r="U18" s="59"/>
      <c r="V18" s="59"/>
      <c r="W18" s="57">
        <f t="shared" si="7"/>
        <v>648.5</v>
      </c>
      <c r="X18" s="60"/>
      <c r="Y18" s="90">
        <f t="shared" si="8"/>
        <v>56.886</v>
      </c>
      <c r="Z18" s="61" t="s">
        <v>629</v>
      </c>
    </row>
    <row r="19" spans="1:26" s="43" customFormat="1" ht="33" customHeight="1">
      <c r="A19" s="55">
        <f t="shared" si="0"/>
        <v>9</v>
      </c>
      <c r="B19" s="56"/>
      <c r="C19" s="91"/>
      <c r="D19" s="151" t="s">
        <v>350</v>
      </c>
      <c r="E19" s="3" t="s">
        <v>351</v>
      </c>
      <c r="F19" s="152" t="s">
        <v>39</v>
      </c>
      <c r="G19" s="260" t="s">
        <v>352</v>
      </c>
      <c r="H19" s="261" t="s">
        <v>353</v>
      </c>
      <c r="I19" s="104" t="s">
        <v>354</v>
      </c>
      <c r="J19" s="155" t="s">
        <v>355</v>
      </c>
      <c r="K19" s="113" t="s">
        <v>356</v>
      </c>
      <c r="L19" s="57">
        <v>223.5</v>
      </c>
      <c r="M19" s="58">
        <f t="shared" si="1"/>
        <v>58.81578947368421</v>
      </c>
      <c r="N19" s="59">
        <f t="shared" si="2"/>
        <v>8</v>
      </c>
      <c r="O19" s="57">
        <v>213.5</v>
      </c>
      <c r="P19" s="58">
        <f t="shared" si="3"/>
        <v>56.184210526315795</v>
      </c>
      <c r="Q19" s="59">
        <f t="shared" si="4"/>
        <v>8</v>
      </c>
      <c r="R19" s="57">
        <v>228</v>
      </c>
      <c r="S19" s="58">
        <f t="shared" si="5"/>
        <v>60</v>
      </c>
      <c r="T19" s="59">
        <f t="shared" si="6"/>
        <v>8</v>
      </c>
      <c r="U19" s="59">
        <v>1</v>
      </c>
      <c r="V19" s="59"/>
      <c r="W19" s="57">
        <f t="shared" si="7"/>
        <v>665</v>
      </c>
      <c r="X19" s="60"/>
      <c r="Y19" s="90">
        <f t="shared" si="8"/>
        <v>56.333</v>
      </c>
      <c r="Z19" s="61" t="s">
        <v>629</v>
      </c>
    </row>
    <row r="20" spans="1:26" s="43" customFormat="1" ht="33" customHeight="1">
      <c r="A20" s="170"/>
      <c r="B20" s="63"/>
      <c r="C20" s="171"/>
      <c r="D20" s="65"/>
      <c r="E20" s="66"/>
      <c r="F20" s="291"/>
      <c r="G20" s="292"/>
      <c r="H20" s="69"/>
      <c r="I20" s="293"/>
      <c r="J20" s="293"/>
      <c r="K20" s="294"/>
      <c r="L20" s="179"/>
      <c r="M20" s="180"/>
      <c r="N20" s="181"/>
      <c r="O20" s="179"/>
      <c r="P20" s="180"/>
      <c r="Q20" s="181"/>
      <c r="R20" s="179"/>
      <c r="S20" s="180"/>
      <c r="T20" s="181"/>
      <c r="U20" s="181"/>
      <c r="V20" s="181"/>
      <c r="W20" s="179"/>
      <c r="X20" s="182"/>
      <c r="Y20" s="73"/>
      <c r="Z20" s="183"/>
    </row>
    <row r="21" spans="1:25" ht="30" customHeight="1">
      <c r="A21" s="1"/>
      <c r="B21" s="1"/>
      <c r="C21" s="1"/>
      <c r="D21" s="1" t="s">
        <v>16</v>
      </c>
      <c r="E21" s="1"/>
      <c r="F21" s="1"/>
      <c r="G21" s="1"/>
      <c r="H21" s="1"/>
      <c r="I21" s="1" t="s">
        <v>563</v>
      </c>
      <c r="J21" s="1"/>
      <c r="K21" s="76"/>
      <c r="L21" s="77"/>
      <c r="M21" s="76"/>
      <c r="N21" s="1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:25" ht="30" customHeight="1">
      <c r="A22" s="1"/>
      <c r="B22" s="1"/>
      <c r="C22" s="1"/>
      <c r="D22" s="1" t="s">
        <v>17</v>
      </c>
      <c r="E22" s="1"/>
      <c r="F22" s="1"/>
      <c r="G22" s="1"/>
      <c r="H22" s="1"/>
      <c r="I22" s="1" t="s">
        <v>18</v>
      </c>
      <c r="J22" s="1"/>
      <c r="K22" s="76"/>
      <c r="L22" s="77"/>
      <c r="M22" s="80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1:13" ht="12.75">
      <c r="K23" s="76"/>
      <c r="L23" s="77"/>
      <c r="M23" s="76"/>
    </row>
    <row r="24" spans="11:13" ht="12.75">
      <c r="K24" s="76"/>
      <c r="L24" s="77"/>
      <c r="M24" s="76"/>
    </row>
  </sheetData>
  <sheetProtection/>
  <mergeCells count="25">
    <mergeCell ref="K9:K10"/>
    <mergeCell ref="L9:N9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60" zoomScaleNormal="50" zoomScalePageLayoutView="0" workbookViewId="0" topLeftCell="A2">
      <selection activeCell="D10" sqref="D10:K12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787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789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ht="18.75" customHeight="1">
      <c r="A6" s="334" t="s">
        <v>783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517</v>
      </c>
      <c r="W7" s="7"/>
    </row>
    <row r="8" spans="1:26" s="51" customFormat="1" ht="19.5" customHeight="1">
      <c r="A8" s="341" t="s">
        <v>37</v>
      </c>
      <c r="B8" s="342" t="s">
        <v>5</v>
      </c>
      <c r="C8" s="343" t="s">
        <v>6</v>
      </c>
      <c r="D8" s="345" t="s">
        <v>24</v>
      </c>
      <c r="E8" s="345" t="s">
        <v>8</v>
      </c>
      <c r="F8" s="341" t="s">
        <v>9</v>
      </c>
      <c r="G8" s="345" t="s">
        <v>25</v>
      </c>
      <c r="H8" s="345" t="s">
        <v>8</v>
      </c>
      <c r="I8" s="345" t="s">
        <v>11</v>
      </c>
      <c r="J8" s="50"/>
      <c r="K8" s="345" t="s">
        <v>13</v>
      </c>
      <c r="L8" s="340" t="s">
        <v>26</v>
      </c>
      <c r="M8" s="340"/>
      <c r="N8" s="340"/>
      <c r="O8" s="340" t="s">
        <v>27</v>
      </c>
      <c r="P8" s="340"/>
      <c r="Q8" s="340"/>
      <c r="R8" s="340" t="s">
        <v>28</v>
      </c>
      <c r="S8" s="340"/>
      <c r="T8" s="340"/>
      <c r="U8" s="347" t="s">
        <v>29</v>
      </c>
      <c r="V8" s="343" t="s">
        <v>30</v>
      </c>
      <c r="W8" s="341" t="s">
        <v>31</v>
      </c>
      <c r="X8" s="342" t="s">
        <v>32</v>
      </c>
      <c r="Y8" s="346" t="s">
        <v>33</v>
      </c>
      <c r="Z8" s="346" t="s">
        <v>34</v>
      </c>
    </row>
    <row r="9" spans="1:26" s="51" customFormat="1" ht="39.75" customHeight="1">
      <c r="A9" s="341"/>
      <c r="B9" s="342"/>
      <c r="C9" s="344"/>
      <c r="D9" s="345"/>
      <c r="E9" s="345"/>
      <c r="F9" s="341"/>
      <c r="G9" s="345"/>
      <c r="H9" s="345"/>
      <c r="I9" s="345"/>
      <c r="J9" s="50"/>
      <c r="K9" s="345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48"/>
      <c r="V9" s="344"/>
      <c r="W9" s="341"/>
      <c r="X9" s="342"/>
      <c r="Y9" s="346"/>
      <c r="Z9" s="346"/>
    </row>
    <row r="10" spans="1:26" s="43" customFormat="1" ht="33" customHeight="1">
      <c r="A10" s="55">
        <f>RANK(Y10,Y$10:Y$12,0)</f>
        <v>1</v>
      </c>
      <c r="B10" s="56"/>
      <c r="C10" s="205" t="s">
        <v>565</v>
      </c>
      <c r="D10" s="92" t="s">
        <v>571</v>
      </c>
      <c r="E10" s="3" t="s">
        <v>572</v>
      </c>
      <c r="F10" s="34" t="s">
        <v>359</v>
      </c>
      <c r="G10" s="117" t="s">
        <v>573</v>
      </c>
      <c r="H10" s="105" t="s">
        <v>574</v>
      </c>
      <c r="I10" s="301" t="s">
        <v>295</v>
      </c>
      <c r="J10" s="302" t="s">
        <v>575</v>
      </c>
      <c r="K10" s="100" t="s">
        <v>273</v>
      </c>
      <c r="L10" s="57">
        <v>330</v>
      </c>
      <c r="M10" s="58">
        <f>L10/5</f>
        <v>66</v>
      </c>
      <c r="N10" s="59">
        <f>RANK(M10,M$10:M$12,0)</f>
        <v>1</v>
      </c>
      <c r="O10" s="57">
        <v>332</v>
      </c>
      <c r="P10" s="58">
        <f>O10/5</f>
        <v>66.4</v>
      </c>
      <c r="Q10" s="59">
        <f>RANK(P10,P$10:P$12,0)</f>
        <v>1</v>
      </c>
      <c r="R10" s="57">
        <v>318.5</v>
      </c>
      <c r="S10" s="58">
        <f>R10/5</f>
        <v>63.7</v>
      </c>
      <c r="T10" s="59">
        <f>RANK(S10,S$10:S$12,0)</f>
        <v>1</v>
      </c>
      <c r="U10" s="59"/>
      <c r="V10" s="59"/>
      <c r="W10" s="57">
        <f>L10+O10+R10</f>
        <v>980.5</v>
      </c>
      <c r="X10" s="60"/>
      <c r="Y10" s="90">
        <f>ROUND(SUM(M10,P10,S10)/3,3)-IF($U10=1,2,IF($U10=2,1.5,0))</f>
        <v>65.367</v>
      </c>
      <c r="Z10" s="61" t="s">
        <v>39</v>
      </c>
    </row>
    <row r="11" spans="1:26" s="43" customFormat="1" ht="33" customHeight="1">
      <c r="A11" s="55">
        <f>RANK(Y11,Y$10:Y$12,0)</f>
        <v>2</v>
      </c>
      <c r="B11" s="56"/>
      <c r="C11" s="206" t="s">
        <v>565</v>
      </c>
      <c r="D11" s="200" t="s">
        <v>61</v>
      </c>
      <c r="E11" s="37" t="s">
        <v>62</v>
      </c>
      <c r="F11" s="300" t="s">
        <v>39</v>
      </c>
      <c r="G11" s="201" t="s">
        <v>428</v>
      </c>
      <c r="H11" s="105" t="s">
        <v>429</v>
      </c>
      <c r="I11" s="267" t="s">
        <v>65</v>
      </c>
      <c r="J11" s="267" t="s">
        <v>66</v>
      </c>
      <c r="K11" s="202" t="s">
        <v>67</v>
      </c>
      <c r="L11" s="57">
        <v>316.5</v>
      </c>
      <c r="M11" s="58">
        <f>L11/5</f>
        <v>63.3</v>
      </c>
      <c r="N11" s="59">
        <f>RANK(M11,M$10:M$12,0)</f>
        <v>2</v>
      </c>
      <c r="O11" s="57">
        <v>323.5</v>
      </c>
      <c r="P11" s="58">
        <f>O11/5</f>
        <v>64.7</v>
      </c>
      <c r="Q11" s="59">
        <f>RANK(P11,P$10:P$12,0)</f>
        <v>2</v>
      </c>
      <c r="R11" s="57">
        <v>310.5</v>
      </c>
      <c r="S11" s="58">
        <f>R11/5</f>
        <v>62.1</v>
      </c>
      <c r="T11" s="59">
        <f>RANK(S11,S$10:S$12,0)</f>
        <v>2</v>
      </c>
      <c r="U11" s="59"/>
      <c r="V11" s="59"/>
      <c r="W11" s="57">
        <f>L11+O11+R11</f>
        <v>950.5</v>
      </c>
      <c r="X11" s="60"/>
      <c r="Y11" s="90">
        <f>ROUND(SUM(M11,P11,S11)/3,3)-IF($U11=1,2,IF($U11=2,1.5,0))</f>
        <v>63.367</v>
      </c>
      <c r="Z11" s="61">
        <v>1</v>
      </c>
    </row>
    <row r="12" spans="1:26" s="43" customFormat="1" ht="33" customHeight="1">
      <c r="A12" s="55">
        <f>RANK(Y12,Y$10:Y$12,0)</f>
        <v>3</v>
      </c>
      <c r="B12" s="56"/>
      <c r="C12" s="206" t="s">
        <v>565</v>
      </c>
      <c r="D12" s="101" t="s">
        <v>566</v>
      </c>
      <c r="E12" s="3" t="s">
        <v>567</v>
      </c>
      <c r="F12" s="107" t="s">
        <v>39</v>
      </c>
      <c r="G12" s="93" t="s">
        <v>568</v>
      </c>
      <c r="H12" s="102" t="s">
        <v>569</v>
      </c>
      <c r="I12" s="96" t="s">
        <v>570</v>
      </c>
      <c r="J12" s="96" t="s">
        <v>48</v>
      </c>
      <c r="K12" s="109" t="s">
        <v>257</v>
      </c>
      <c r="L12" s="57">
        <v>298.5</v>
      </c>
      <c r="M12" s="58">
        <f>L12/5</f>
        <v>59.7</v>
      </c>
      <c r="N12" s="59">
        <f>RANK(M12,M$10:M$12,0)</f>
        <v>3</v>
      </c>
      <c r="O12" s="57">
        <v>307</v>
      </c>
      <c r="P12" s="58">
        <f>O12/5</f>
        <v>61.4</v>
      </c>
      <c r="Q12" s="59">
        <f>RANK(P12,P$10:P$12,0)</f>
        <v>3</v>
      </c>
      <c r="R12" s="57">
        <v>308.5</v>
      </c>
      <c r="S12" s="58">
        <f>R12/5</f>
        <v>61.7</v>
      </c>
      <c r="T12" s="59">
        <f>RANK(S12,S$10:S$12,0)</f>
        <v>3</v>
      </c>
      <c r="U12" s="59"/>
      <c r="V12" s="59"/>
      <c r="W12" s="57">
        <f>L12+O12+R12</f>
        <v>914</v>
      </c>
      <c r="X12" s="60"/>
      <c r="Y12" s="90">
        <f>ROUND(SUM(M12,P12,S12)/3,3)-IF($U12=1,2,IF($U12=2,1.5,0))</f>
        <v>60.933</v>
      </c>
      <c r="Z12" s="61" t="s">
        <v>629</v>
      </c>
    </row>
    <row r="13" spans="1:26" s="43" customFormat="1" ht="33" customHeight="1">
      <c r="A13" s="170"/>
      <c r="B13" s="63"/>
      <c r="C13" s="303"/>
      <c r="D13" s="172"/>
      <c r="E13" s="66"/>
      <c r="F13" s="173"/>
      <c r="G13" s="174"/>
      <c r="H13" s="263"/>
      <c r="I13" s="177"/>
      <c r="J13" s="177"/>
      <c r="K13" s="304"/>
      <c r="L13" s="179"/>
      <c r="M13" s="180"/>
      <c r="N13" s="181"/>
      <c r="O13" s="179"/>
      <c r="P13" s="180"/>
      <c r="Q13" s="181"/>
      <c r="R13" s="179"/>
      <c r="S13" s="180"/>
      <c r="T13" s="181"/>
      <c r="U13" s="181"/>
      <c r="V13" s="181"/>
      <c r="W13" s="179"/>
      <c r="X13" s="182"/>
      <c r="Y13" s="73"/>
      <c r="Z13" s="183"/>
    </row>
    <row r="14" spans="1:25" ht="30" customHeight="1">
      <c r="A14" s="1"/>
      <c r="B14" s="1"/>
      <c r="C14" s="1"/>
      <c r="D14" s="1" t="s">
        <v>16</v>
      </c>
      <c r="E14" s="1"/>
      <c r="F14" s="1"/>
      <c r="G14" s="1"/>
      <c r="H14" s="1"/>
      <c r="I14" s="1" t="s">
        <v>563</v>
      </c>
      <c r="J14" s="1"/>
      <c r="K14" s="76"/>
      <c r="L14" s="77"/>
      <c r="M14" s="76"/>
      <c r="N14" s="1"/>
      <c r="O14" s="78"/>
      <c r="P14" s="79"/>
      <c r="Q14" s="1"/>
      <c r="R14" s="78"/>
      <c r="S14" s="79"/>
      <c r="T14" s="1"/>
      <c r="U14" s="1"/>
      <c r="V14" s="1"/>
      <c r="W14" s="1"/>
      <c r="X14" s="1"/>
      <c r="Y14" s="79"/>
    </row>
    <row r="15" spans="1:25" ht="30" customHeight="1">
      <c r="A15" s="1"/>
      <c r="B15" s="1"/>
      <c r="C15" s="1"/>
      <c r="D15" s="1" t="s">
        <v>17</v>
      </c>
      <c r="E15" s="1"/>
      <c r="F15" s="1"/>
      <c r="G15" s="1"/>
      <c r="H15" s="1"/>
      <c r="I15" s="1" t="s">
        <v>18</v>
      </c>
      <c r="J15" s="1"/>
      <c r="K15" s="76"/>
      <c r="L15" s="77"/>
      <c r="M15" s="80"/>
      <c r="O15" s="78"/>
      <c r="P15" s="79"/>
      <c r="Q15" s="1"/>
      <c r="R15" s="78"/>
      <c r="S15" s="79"/>
      <c r="T15" s="1"/>
      <c r="U15" s="1"/>
      <c r="V15" s="1"/>
      <c r="W15" s="1"/>
      <c r="X15" s="1"/>
      <c r="Y15" s="79"/>
    </row>
    <row r="16" spans="11:13" ht="12.75">
      <c r="K16" s="76"/>
      <c r="L16" s="77"/>
      <c r="M16" s="76"/>
    </row>
    <row r="17" spans="11:13" ht="12.75">
      <c r="K17" s="76"/>
      <c r="L17" s="77"/>
      <c r="M17" s="76"/>
    </row>
  </sheetData>
  <sheetProtection/>
  <protectedRanges>
    <protectedRange sqref="K12:K13" name="Диапазон1_3_1_1_3_11_1_1_3_1_3_1_1_1_1_1_1_1"/>
  </protectedRanges>
  <mergeCells count="24">
    <mergeCell ref="I8:I9"/>
    <mergeCell ref="K8:K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60" zoomScaleNormal="50" zoomScalePageLayoutView="0" workbookViewId="0" topLeftCell="A2">
      <selection activeCell="D10" sqref="D10:K14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788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790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ht="18.75" customHeight="1">
      <c r="A6" s="334" t="s">
        <v>783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517</v>
      </c>
      <c r="W7" s="7"/>
    </row>
    <row r="8" spans="1:26" s="51" customFormat="1" ht="19.5" customHeight="1">
      <c r="A8" s="341" t="s">
        <v>37</v>
      </c>
      <c r="B8" s="342" t="s">
        <v>5</v>
      </c>
      <c r="C8" s="343" t="s">
        <v>6</v>
      </c>
      <c r="D8" s="345" t="s">
        <v>24</v>
      </c>
      <c r="E8" s="345" t="s">
        <v>8</v>
      </c>
      <c r="F8" s="341" t="s">
        <v>9</v>
      </c>
      <c r="G8" s="345" t="s">
        <v>25</v>
      </c>
      <c r="H8" s="345" t="s">
        <v>8</v>
      </c>
      <c r="I8" s="345" t="s">
        <v>11</v>
      </c>
      <c r="J8" s="50"/>
      <c r="K8" s="345" t="s">
        <v>13</v>
      </c>
      <c r="L8" s="340" t="s">
        <v>26</v>
      </c>
      <c r="M8" s="340"/>
      <c r="N8" s="340"/>
      <c r="O8" s="340" t="s">
        <v>27</v>
      </c>
      <c r="P8" s="340"/>
      <c r="Q8" s="340"/>
      <c r="R8" s="340" t="s">
        <v>28</v>
      </c>
      <c r="S8" s="340"/>
      <c r="T8" s="340"/>
      <c r="U8" s="347" t="s">
        <v>29</v>
      </c>
      <c r="V8" s="343" t="s">
        <v>30</v>
      </c>
      <c r="W8" s="341" t="s">
        <v>31</v>
      </c>
      <c r="X8" s="342" t="s">
        <v>32</v>
      </c>
      <c r="Y8" s="346" t="s">
        <v>33</v>
      </c>
      <c r="Z8" s="346" t="s">
        <v>34</v>
      </c>
    </row>
    <row r="9" spans="1:26" s="51" customFormat="1" ht="39.75" customHeight="1">
      <c r="A9" s="341"/>
      <c r="B9" s="342"/>
      <c r="C9" s="344"/>
      <c r="D9" s="345"/>
      <c r="E9" s="345"/>
      <c r="F9" s="341"/>
      <c r="G9" s="345"/>
      <c r="H9" s="345"/>
      <c r="I9" s="345"/>
      <c r="J9" s="50"/>
      <c r="K9" s="345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48"/>
      <c r="V9" s="344"/>
      <c r="W9" s="341"/>
      <c r="X9" s="342"/>
      <c r="Y9" s="346"/>
      <c r="Z9" s="346"/>
    </row>
    <row r="10" spans="1:26" s="43" customFormat="1" ht="33" customHeight="1">
      <c r="A10" s="55">
        <f>RANK(Y10,Y$10:Y$14,0)</f>
        <v>1</v>
      </c>
      <c r="B10" s="56"/>
      <c r="C10" s="205" t="s">
        <v>564</v>
      </c>
      <c r="D10" s="92" t="s">
        <v>384</v>
      </c>
      <c r="E10" s="3" t="s">
        <v>385</v>
      </c>
      <c r="F10" s="2">
        <v>1</v>
      </c>
      <c r="G10" s="120" t="s">
        <v>424</v>
      </c>
      <c r="H10" s="119" t="s">
        <v>425</v>
      </c>
      <c r="I10" s="104" t="s">
        <v>426</v>
      </c>
      <c r="J10" s="104" t="s">
        <v>48</v>
      </c>
      <c r="K10" s="96" t="s">
        <v>220</v>
      </c>
      <c r="L10" s="57">
        <v>244.5</v>
      </c>
      <c r="M10" s="58">
        <f>L10/3.8</f>
        <v>64.3421052631579</v>
      </c>
      <c r="N10" s="59">
        <f>RANK(M10,M$10:M$14,0)</f>
        <v>1</v>
      </c>
      <c r="O10" s="57">
        <v>247</v>
      </c>
      <c r="P10" s="58">
        <f>O10/3.8</f>
        <v>65</v>
      </c>
      <c r="Q10" s="59">
        <f>RANK(P10,P$10:P$14,0)</f>
        <v>1</v>
      </c>
      <c r="R10" s="57">
        <v>247</v>
      </c>
      <c r="S10" s="58">
        <f>R10/3.8</f>
        <v>65</v>
      </c>
      <c r="T10" s="59">
        <f>RANK(S10,S$10:S$14,0)</f>
        <v>1</v>
      </c>
      <c r="U10" s="59"/>
      <c r="V10" s="59"/>
      <c r="W10" s="57">
        <f>L10+O10+R10</f>
        <v>738.5</v>
      </c>
      <c r="X10" s="60"/>
      <c r="Y10" s="90">
        <f>ROUND(SUM(M10,P10,S10)/3,3)-IF($U10=1,2,IF($U10=2,1.5,0))</f>
        <v>64.781</v>
      </c>
      <c r="Z10" s="61">
        <v>1</v>
      </c>
    </row>
    <row r="11" spans="1:26" s="43" customFormat="1" ht="33" customHeight="1">
      <c r="A11" s="55">
        <f>RANK(Y11,Y$10:Y$14,0)</f>
        <v>2</v>
      </c>
      <c r="B11" s="56"/>
      <c r="C11" s="205" t="s">
        <v>564</v>
      </c>
      <c r="D11" s="116" t="s">
        <v>406</v>
      </c>
      <c r="E11" s="38"/>
      <c r="F11" s="39" t="s">
        <v>39</v>
      </c>
      <c r="G11" s="195" t="s">
        <v>407</v>
      </c>
      <c r="H11" s="122" t="s">
        <v>408</v>
      </c>
      <c r="I11" s="123" t="s">
        <v>409</v>
      </c>
      <c r="J11" s="196" t="s">
        <v>410</v>
      </c>
      <c r="K11" s="196" t="s">
        <v>411</v>
      </c>
      <c r="L11" s="57">
        <v>243.5</v>
      </c>
      <c r="M11" s="58">
        <f>L11/3.8</f>
        <v>64.07894736842105</v>
      </c>
      <c r="N11" s="59">
        <f>RANK(M11,M$10:M$14,0)</f>
        <v>2</v>
      </c>
      <c r="O11" s="57">
        <v>241</v>
      </c>
      <c r="P11" s="58">
        <f>O11/3.8</f>
        <v>63.42105263157895</v>
      </c>
      <c r="Q11" s="59">
        <f>RANK(P11,P$10:P$14,0)</f>
        <v>5</v>
      </c>
      <c r="R11" s="57">
        <v>241.5</v>
      </c>
      <c r="S11" s="58">
        <f>R11/3.8</f>
        <v>63.55263157894737</v>
      </c>
      <c r="T11" s="59">
        <f>RANK(S11,S$10:S$14,0)</f>
        <v>2</v>
      </c>
      <c r="U11" s="59"/>
      <c r="V11" s="59"/>
      <c r="W11" s="57">
        <f>L11+O11+R11</f>
        <v>726</v>
      </c>
      <c r="X11" s="60"/>
      <c r="Y11" s="90">
        <f>ROUND(SUM(M11,P11,S11)/3,3)-IF($U11=1,2,IF($U11=2,1.5,0))</f>
        <v>63.684</v>
      </c>
      <c r="Z11" s="61">
        <v>2</v>
      </c>
    </row>
    <row r="12" spans="1:26" s="43" customFormat="1" ht="33" customHeight="1">
      <c r="A12" s="55">
        <f>RANK(Y12,Y$10:Y$14,0)</f>
        <v>3</v>
      </c>
      <c r="B12" s="56"/>
      <c r="C12" s="205" t="s">
        <v>564</v>
      </c>
      <c r="D12" s="92" t="s">
        <v>384</v>
      </c>
      <c r="E12" s="3" t="s">
        <v>385</v>
      </c>
      <c r="F12" s="2">
        <v>1</v>
      </c>
      <c r="G12" s="120" t="s">
        <v>386</v>
      </c>
      <c r="H12" s="119" t="s">
        <v>387</v>
      </c>
      <c r="I12" s="104" t="s">
        <v>388</v>
      </c>
      <c r="J12" s="104" t="s">
        <v>48</v>
      </c>
      <c r="K12" s="96" t="s">
        <v>220</v>
      </c>
      <c r="L12" s="57">
        <v>240</v>
      </c>
      <c r="M12" s="58">
        <f>L12/3.8</f>
        <v>63.15789473684211</v>
      </c>
      <c r="N12" s="59">
        <f>RANK(M12,M$10:M$14,0)</f>
        <v>3</v>
      </c>
      <c r="O12" s="299">
        <v>244.5</v>
      </c>
      <c r="P12" s="58">
        <f>O12/3.8</f>
        <v>64.3421052631579</v>
      </c>
      <c r="Q12" s="59">
        <f>RANK(P12,P$10:P$14,0)</f>
        <v>3</v>
      </c>
      <c r="R12" s="57">
        <v>236.5</v>
      </c>
      <c r="S12" s="58">
        <f>R12/3.8</f>
        <v>62.23684210526316</v>
      </c>
      <c r="T12" s="59">
        <f>RANK(S12,S$10:S$14,0)</f>
        <v>5</v>
      </c>
      <c r="U12" s="59"/>
      <c r="V12" s="59"/>
      <c r="W12" s="57">
        <f>L12+O12+R12</f>
        <v>721</v>
      </c>
      <c r="X12" s="60"/>
      <c r="Y12" s="90">
        <f>ROUND(SUM(M12,P12,S12)/3,3)-IF($U12=1,2,IF($U12=2,1.5,0))</f>
        <v>63.246</v>
      </c>
      <c r="Z12" s="61">
        <v>2</v>
      </c>
    </row>
    <row r="13" spans="1:26" s="43" customFormat="1" ht="33" customHeight="1">
      <c r="A13" s="55">
        <f>RANK(Y13,Y$10:Y$14,0)</f>
        <v>4</v>
      </c>
      <c r="B13" s="56"/>
      <c r="C13" s="205" t="s">
        <v>564</v>
      </c>
      <c r="D13" s="92" t="s">
        <v>399</v>
      </c>
      <c r="E13" s="3"/>
      <c r="F13" s="160" t="s">
        <v>39</v>
      </c>
      <c r="G13" s="111" t="s">
        <v>400</v>
      </c>
      <c r="H13" s="94" t="s">
        <v>401</v>
      </c>
      <c r="I13" s="137" t="s">
        <v>402</v>
      </c>
      <c r="J13" s="36" t="s">
        <v>310</v>
      </c>
      <c r="K13" s="137" t="s">
        <v>220</v>
      </c>
      <c r="L13" s="57">
        <v>234.5</v>
      </c>
      <c r="M13" s="58">
        <f>L13/3.8</f>
        <v>61.71052631578948</v>
      </c>
      <c r="N13" s="59">
        <f>RANK(M13,M$10:M$14,0)</f>
        <v>4</v>
      </c>
      <c r="O13" s="57">
        <v>246</v>
      </c>
      <c r="P13" s="58">
        <f>O13/3.8</f>
        <v>64.73684210526316</v>
      </c>
      <c r="Q13" s="59">
        <f>RANK(P13,P$10:P$14,0)</f>
        <v>2</v>
      </c>
      <c r="R13" s="57">
        <v>239</v>
      </c>
      <c r="S13" s="58">
        <f>R13/3.8</f>
        <v>62.89473684210527</v>
      </c>
      <c r="T13" s="59">
        <f>RANK(S13,S$10:S$14,0)</f>
        <v>3</v>
      </c>
      <c r="U13" s="59"/>
      <c r="V13" s="59"/>
      <c r="W13" s="57">
        <f>L13+O13+R13</f>
        <v>719.5</v>
      </c>
      <c r="X13" s="60"/>
      <c r="Y13" s="90">
        <f>ROUND(SUM(M13,P13,S13)/3,3)-IF($U13=1,2,IF($U13=2,1.5,0))</f>
        <v>63.114</v>
      </c>
      <c r="Z13" s="61">
        <v>2</v>
      </c>
    </row>
    <row r="14" spans="1:26" s="43" customFormat="1" ht="33" customHeight="1">
      <c r="A14" s="55">
        <f>RANK(Y14,Y$10:Y$14,0)</f>
        <v>5</v>
      </c>
      <c r="B14" s="56"/>
      <c r="C14" s="206" t="s">
        <v>564</v>
      </c>
      <c r="D14" s="200" t="s">
        <v>395</v>
      </c>
      <c r="E14" s="37" t="s">
        <v>396</v>
      </c>
      <c r="F14" s="203" t="s">
        <v>359</v>
      </c>
      <c r="G14" s="272" t="s">
        <v>397</v>
      </c>
      <c r="H14" s="124" t="s">
        <v>398</v>
      </c>
      <c r="I14" s="197" t="s">
        <v>129</v>
      </c>
      <c r="J14" s="145" t="s">
        <v>155</v>
      </c>
      <c r="K14" s="197" t="s">
        <v>131</v>
      </c>
      <c r="L14" s="57">
        <v>230</v>
      </c>
      <c r="M14" s="58">
        <f>L14/3.8</f>
        <v>60.526315789473685</v>
      </c>
      <c r="N14" s="59">
        <f>RANK(M14,M$10:M$14,0)</f>
        <v>5</v>
      </c>
      <c r="O14" s="57">
        <v>241.5</v>
      </c>
      <c r="P14" s="58">
        <f>O14/3.8</f>
        <v>63.55263157894737</v>
      </c>
      <c r="Q14" s="59">
        <f>RANK(P14,P$10:P$14,0)</f>
        <v>4</v>
      </c>
      <c r="R14" s="57">
        <v>239</v>
      </c>
      <c r="S14" s="58">
        <f>R14/3.8</f>
        <v>62.89473684210527</v>
      </c>
      <c r="T14" s="59">
        <f>RANK(S14,S$10:S$14,0)</f>
        <v>3</v>
      </c>
      <c r="U14" s="59"/>
      <c r="V14" s="59"/>
      <c r="W14" s="57">
        <f>L14+O14+R14</f>
        <v>710.5</v>
      </c>
      <c r="X14" s="60"/>
      <c r="Y14" s="90">
        <f>ROUND(SUM(M14,P14,S14)/3,3)-IF($U14=1,2,IF($U14=2,1.5,0))</f>
        <v>62.325</v>
      </c>
      <c r="Z14" s="61">
        <v>2</v>
      </c>
    </row>
    <row r="15" spans="1:26" s="43" customFormat="1" ht="33" customHeight="1">
      <c r="A15" s="170"/>
      <c r="B15" s="63"/>
      <c r="C15" s="303"/>
      <c r="D15" s="65"/>
      <c r="E15" s="66"/>
      <c r="F15" s="67"/>
      <c r="G15" s="305"/>
      <c r="H15" s="306"/>
      <c r="I15" s="176"/>
      <c r="J15" s="176"/>
      <c r="K15" s="177"/>
      <c r="L15" s="179"/>
      <c r="M15" s="180"/>
      <c r="N15" s="181"/>
      <c r="O15" s="179"/>
      <c r="P15" s="180"/>
      <c r="Q15" s="181"/>
      <c r="R15" s="179"/>
      <c r="S15" s="180"/>
      <c r="T15" s="181"/>
      <c r="U15" s="181"/>
      <c r="V15" s="181"/>
      <c r="W15" s="179"/>
      <c r="X15" s="182"/>
      <c r="Y15" s="73"/>
      <c r="Z15" s="183"/>
    </row>
    <row r="16" spans="1:25" ht="30" customHeight="1">
      <c r="A16" s="1"/>
      <c r="B16" s="1"/>
      <c r="C16" s="1"/>
      <c r="D16" s="1" t="s">
        <v>16</v>
      </c>
      <c r="E16" s="1"/>
      <c r="F16" s="1"/>
      <c r="G16" s="1"/>
      <c r="H16" s="1"/>
      <c r="I16" s="1" t="s">
        <v>563</v>
      </c>
      <c r="J16" s="1"/>
      <c r="K16" s="76"/>
      <c r="L16" s="77"/>
      <c r="M16" s="76"/>
      <c r="N16" s="1"/>
      <c r="O16" s="78"/>
      <c r="P16" s="79"/>
      <c r="Q16" s="1"/>
      <c r="R16" s="78"/>
      <c r="S16" s="79"/>
      <c r="T16" s="1"/>
      <c r="U16" s="1"/>
      <c r="V16" s="1"/>
      <c r="W16" s="1"/>
      <c r="X16" s="1"/>
      <c r="Y16" s="79"/>
    </row>
    <row r="17" spans="1:25" ht="30" customHeight="1">
      <c r="A17" s="1"/>
      <c r="B17" s="1"/>
      <c r="C17" s="1"/>
      <c r="D17" s="1" t="s">
        <v>17</v>
      </c>
      <c r="E17" s="1"/>
      <c r="F17" s="1"/>
      <c r="G17" s="1"/>
      <c r="H17" s="1"/>
      <c r="I17" s="1" t="s">
        <v>18</v>
      </c>
      <c r="J17" s="1"/>
      <c r="K17" s="76"/>
      <c r="L17" s="77"/>
      <c r="M17" s="80"/>
      <c r="O17" s="78"/>
      <c r="P17" s="79"/>
      <c r="Q17" s="1"/>
      <c r="R17" s="78"/>
      <c r="S17" s="79"/>
      <c r="T17" s="1"/>
      <c r="U17" s="1"/>
      <c r="V17" s="1"/>
      <c r="W17" s="1"/>
      <c r="X17" s="1"/>
      <c r="Y17" s="79"/>
    </row>
    <row r="18" spans="11:13" ht="12.75">
      <c r="K18" s="76"/>
      <c r="L18" s="77"/>
      <c r="M18" s="76"/>
    </row>
    <row r="19" spans="11:13" ht="12.75">
      <c r="K19" s="76"/>
      <c r="L19" s="77"/>
      <c r="M19" s="76"/>
    </row>
  </sheetData>
  <sheetProtection/>
  <mergeCells count="24"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60" zoomScaleNormal="50" zoomScalePageLayoutView="0" workbookViewId="0" topLeftCell="A17">
      <selection activeCell="A28" sqref="A28:IV28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188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116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485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 aca="true" t="shared" si="0" ref="A11:A28">RANK(Y11,Y$11:Y$28,0)</f>
        <v>1</v>
      </c>
      <c r="B11" s="56"/>
      <c r="C11" s="91"/>
      <c r="D11" s="126" t="s">
        <v>172</v>
      </c>
      <c r="E11" s="3" t="s">
        <v>173</v>
      </c>
      <c r="F11" s="127" t="s">
        <v>55</v>
      </c>
      <c r="G11" s="128" t="s">
        <v>174</v>
      </c>
      <c r="H11" s="129" t="s">
        <v>175</v>
      </c>
      <c r="I11" s="130" t="s">
        <v>113</v>
      </c>
      <c r="J11" s="131" t="s">
        <v>176</v>
      </c>
      <c r="K11" s="95" t="s">
        <v>115</v>
      </c>
      <c r="L11" s="57">
        <v>184.5</v>
      </c>
      <c r="M11" s="58">
        <f aca="true" t="shared" si="1" ref="M11:M28">L11/2.6</f>
        <v>70.96153846153845</v>
      </c>
      <c r="N11" s="59">
        <f aca="true" t="shared" si="2" ref="N11:N28">RANK(M11,M$11:M$28,0)</f>
        <v>1</v>
      </c>
      <c r="O11" s="57">
        <v>186.5</v>
      </c>
      <c r="P11" s="58">
        <f aca="true" t="shared" si="3" ref="P11:P28">O11/2.6</f>
        <v>71.73076923076923</v>
      </c>
      <c r="Q11" s="59">
        <f aca="true" t="shared" si="4" ref="Q11:Q28">RANK(P11,P$11:P$28,0)</f>
        <v>1</v>
      </c>
      <c r="R11" s="57">
        <v>185.5</v>
      </c>
      <c r="S11" s="58">
        <f aca="true" t="shared" si="5" ref="S11:S28">R11/2.6</f>
        <v>71.34615384615384</v>
      </c>
      <c r="T11" s="59">
        <f aca="true" t="shared" si="6" ref="T11:T28">RANK(S11,S$11:S$28,0)</f>
        <v>1</v>
      </c>
      <c r="U11" s="59"/>
      <c r="V11" s="59"/>
      <c r="W11" s="57">
        <f>L11+O11+R11</f>
        <v>556.5</v>
      </c>
      <c r="X11" s="60"/>
      <c r="Y11" s="90">
        <f aca="true" t="shared" si="7" ref="Y11:Y28">ROUND(SUM(M11,P11,S11)/3,3)-IF($U11=1,0.5,IF($U11=2,1.5,0))</f>
        <v>71.346</v>
      </c>
      <c r="Z11" s="61" t="s">
        <v>42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161</v>
      </c>
      <c r="E12" s="3" t="s">
        <v>162</v>
      </c>
      <c r="F12" s="2" t="s">
        <v>42</v>
      </c>
      <c r="G12" s="117" t="s">
        <v>163</v>
      </c>
      <c r="H12" s="94" t="s">
        <v>164</v>
      </c>
      <c r="I12" s="118" t="s">
        <v>165</v>
      </c>
      <c r="J12" s="118" t="s">
        <v>166</v>
      </c>
      <c r="K12" s="95" t="s">
        <v>115</v>
      </c>
      <c r="L12" s="57">
        <v>183.5</v>
      </c>
      <c r="M12" s="58">
        <f t="shared" si="1"/>
        <v>70.57692307692308</v>
      </c>
      <c r="N12" s="59">
        <f t="shared" si="2"/>
        <v>2</v>
      </c>
      <c r="O12" s="57">
        <v>178.5</v>
      </c>
      <c r="P12" s="58">
        <f t="shared" si="3"/>
        <v>68.65384615384615</v>
      </c>
      <c r="Q12" s="59">
        <f t="shared" si="4"/>
        <v>2</v>
      </c>
      <c r="R12" s="57">
        <v>183</v>
      </c>
      <c r="S12" s="58">
        <f t="shared" si="5"/>
        <v>70.38461538461539</v>
      </c>
      <c r="T12" s="59">
        <f t="shared" si="6"/>
        <v>2</v>
      </c>
      <c r="U12" s="59"/>
      <c r="V12" s="59"/>
      <c r="W12" s="57">
        <f aca="true" t="shared" si="8" ref="W12:W28">L12+O12+R12</f>
        <v>545</v>
      </c>
      <c r="X12" s="60"/>
      <c r="Y12" s="90">
        <f t="shared" si="7"/>
        <v>69.872</v>
      </c>
      <c r="Z12" s="61" t="s">
        <v>42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150</v>
      </c>
      <c r="E13" s="3" t="s">
        <v>151</v>
      </c>
      <c r="F13" s="5">
        <v>2</v>
      </c>
      <c r="G13" s="93" t="s">
        <v>152</v>
      </c>
      <c r="H13" s="94" t="s">
        <v>153</v>
      </c>
      <c r="I13" s="96" t="s">
        <v>154</v>
      </c>
      <c r="J13" s="96" t="s">
        <v>155</v>
      </c>
      <c r="K13" s="95" t="s">
        <v>131</v>
      </c>
      <c r="L13" s="57">
        <v>180.5</v>
      </c>
      <c r="M13" s="58">
        <f t="shared" si="1"/>
        <v>69.42307692307692</v>
      </c>
      <c r="N13" s="59">
        <f t="shared" si="2"/>
        <v>3</v>
      </c>
      <c r="O13" s="57">
        <v>176</v>
      </c>
      <c r="P13" s="58">
        <f t="shared" si="3"/>
        <v>67.6923076923077</v>
      </c>
      <c r="Q13" s="59">
        <f t="shared" si="4"/>
        <v>3</v>
      </c>
      <c r="R13" s="57">
        <v>175</v>
      </c>
      <c r="S13" s="58">
        <f t="shared" si="5"/>
        <v>67.3076923076923</v>
      </c>
      <c r="T13" s="59">
        <f t="shared" si="6"/>
        <v>7</v>
      </c>
      <c r="U13" s="59"/>
      <c r="V13" s="59"/>
      <c r="W13" s="57">
        <f t="shared" si="8"/>
        <v>531.5</v>
      </c>
      <c r="X13" s="60"/>
      <c r="Y13" s="90">
        <f t="shared" si="7"/>
        <v>68.141</v>
      </c>
      <c r="Z13" s="61" t="s">
        <v>42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150</v>
      </c>
      <c r="E14" s="3" t="s">
        <v>151</v>
      </c>
      <c r="F14" s="5">
        <v>2</v>
      </c>
      <c r="G14" s="93" t="s">
        <v>186</v>
      </c>
      <c r="H14" s="94" t="s">
        <v>187</v>
      </c>
      <c r="I14" s="96" t="s">
        <v>154</v>
      </c>
      <c r="J14" s="96" t="s">
        <v>155</v>
      </c>
      <c r="K14" s="95" t="s">
        <v>131</v>
      </c>
      <c r="L14" s="57">
        <v>174</v>
      </c>
      <c r="M14" s="58">
        <f t="shared" si="1"/>
        <v>66.92307692307692</v>
      </c>
      <c r="N14" s="59">
        <f t="shared" si="2"/>
        <v>6</v>
      </c>
      <c r="O14" s="57">
        <v>175</v>
      </c>
      <c r="P14" s="58">
        <f t="shared" si="3"/>
        <v>67.3076923076923</v>
      </c>
      <c r="Q14" s="59">
        <f t="shared" si="4"/>
        <v>4</v>
      </c>
      <c r="R14" s="57">
        <v>179</v>
      </c>
      <c r="S14" s="58">
        <f t="shared" si="5"/>
        <v>68.84615384615384</v>
      </c>
      <c r="T14" s="59">
        <f t="shared" si="6"/>
        <v>4</v>
      </c>
      <c r="U14" s="59"/>
      <c r="V14" s="59"/>
      <c r="W14" s="57">
        <f t="shared" si="8"/>
        <v>528</v>
      </c>
      <c r="X14" s="60"/>
      <c r="Y14" s="90">
        <f t="shared" si="7"/>
        <v>67.692</v>
      </c>
      <c r="Z14" s="61" t="s">
        <v>42</v>
      </c>
    </row>
    <row r="15" spans="1:26" s="43" customFormat="1" ht="33" customHeight="1">
      <c r="A15" s="55">
        <f t="shared" si="0"/>
        <v>5</v>
      </c>
      <c r="B15" s="56"/>
      <c r="C15" s="91"/>
      <c r="D15" s="101" t="s">
        <v>144</v>
      </c>
      <c r="E15" s="3"/>
      <c r="F15" s="20" t="s">
        <v>55</v>
      </c>
      <c r="G15" s="93" t="s">
        <v>145</v>
      </c>
      <c r="H15" s="108" t="s">
        <v>146</v>
      </c>
      <c r="I15" s="95" t="s">
        <v>113</v>
      </c>
      <c r="J15" s="104" t="s">
        <v>147</v>
      </c>
      <c r="K15" s="95" t="s">
        <v>148</v>
      </c>
      <c r="L15" s="57">
        <v>168.5</v>
      </c>
      <c r="M15" s="58">
        <f t="shared" si="1"/>
        <v>64.8076923076923</v>
      </c>
      <c r="N15" s="59">
        <f t="shared" si="2"/>
        <v>11</v>
      </c>
      <c r="O15" s="57">
        <v>173</v>
      </c>
      <c r="P15" s="58">
        <f t="shared" si="3"/>
        <v>66.53846153846153</v>
      </c>
      <c r="Q15" s="59">
        <f t="shared" si="4"/>
        <v>6</v>
      </c>
      <c r="R15" s="57">
        <v>182</v>
      </c>
      <c r="S15" s="58">
        <f t="shared" si="5"/>
        <v>70</v>
      </c>
      <c r="T15" s="59">
        <f t="shared" si="6"/>
        <v>3</v>
      </c>
      <c r="U15" s="59"/>
      <c r="V15" s="59"/>
      <c r="W15" s="57">
        <f t="shared" si="8"/>
        <v>523.5</v>
      </c>
      <c r="X15" s="60"/>
      <c r="Y15" s="90">
        <f t="shared" si="7"/>
        <v>67.115</v>
      </c>
      <c r="Z15" s="61" t="s">
        <v>42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141</v>
      </c>
      <c r="E16" s="3"/>
      <c r="F16" s="2" t="s">
        <v>42</v>
      </c>
      <c r="G16" s="93" t="s">
        <v>142</v>
      </c>
      <c r="H16" s="94" t="s">
        <v>143</v>
      </c>
      <c r="I16" s="96" t="s">
        <v>129</v>
      </c>
      <c r="J16" s="96" t="s">
        <v>130</v>
      </c>
      <c r="K16" s="95" t="s">
        <v>131</v>
      </c>
      <c r="L16" s="57">
        <v>175</v>
      </c>
      <c r="M16" s="58">
        <f t="shared" si="1"/>
        <v>67.3076923076923</v>
      </c>
      <c r="N16" s="59">
        <f t="shared" si="2"/>
        <v>4</v>
      </c>
      <c r="O16" s="57">
        <v>169.5</v>
      </c>
      <c r="P16" s="58">
        <f t="shared" si="3"/>
        <v>65.1923076923077</v>
      </c>
      <c r="Q16" s="59">
        <f t="shared" si="4"/>
        <v>10</v>
      </c>
      <c r="R16" s="57">
        <v>177</v>
      </c>
      <c r="S16" s="58">
        <f t="shared" si="5"/>
        <v>68.07692307692308</v>
      </c>
      <c r="T16" s="59">
        <f t="shared" si="6"/>
        <v>5</v>
      </c>
      <c r="U16" s="59"/>
      <c r="V16" s="59"/>
      <c r="W16" s="57">
        <f t="shared" si="8"/>
        <v>521.5</v>
      </c>
      <c r="X16" s="60"/>
      <c r="Y16" s="90">
        <f t="shared" si="7"/>
        <v>66.859</v>
      </c>
      <c r="Z16" s="61" t="s">
        <v>42</v>
      </c>
    </row>
    <row r="17" spans="1:26" s="43" customFormat="1" ht="33" customHeight="1">
      <c r="A17" s="55">
        <f t="shared" si="0"/>
        <v>7</v>
      </c>
      <c r="B17" s="56"/>
      <c r="C17" s="91"/>
      <c r="D17" s="92" t="s">
        <v>169</v>
      </c>
      <c r="E17" s="3"/>
      <c r="F17" s="2" t="s">
        <v>42</v>
      </c>
      <c r="G17" s="93" t="s">
        <v>170</v>
      </c>
      <c r="H17" s="105" t="s">
        <v>171</v>
      </c>
      <c r="I17" s="96" t="s">
        <v>129</v>
      </c>
      <c r="J17" s="96" t="s">
        <v>155</v>
      </c>
      <c r="K17" s="95" t="s">
        <v>131</v>
      </c>
      <c r="L17" s="57">
        <v>170.5</v>
      </c>
      <c r="M17" s="58">
        <f t="shared" si="1"/>
        <v>65.57692307692308</v>
      </c>
      <c r="N17" s="59">
        <f t="shared" si="2"/>
        <v>8</v>
      </c>
      <c r="O17" s="57">
        <v>172.5</v>
      </c>
      <c r="P17" s="58">
        <f t="shared" si="3"/>
        <v>66.34615384615384</v>
      </c>
      <c r="Q17" s="59">
        <f t="shared" si="4"/>
        <v>7</v>
      </c>
      <c r="R17" s="57">
        <v>176</v>
      </c>
      <c r="S17" s="58">
        <f t="shared" si="5"/>
        <v>67.6923076923077</v>
      </c>
      <c r="T17" s="59">
        <f t="shared" si="6"/>
        <v>6</v>
      </c>
      <c r="U17" s="59"/>
      <c r="V17" s="59"/>
      <c r="W17" s="57">
        <f t="shared" si="8"/>
        <v>519</v>
      </c>
      <c r="X17" s="60"/>
      <c r="Y17" s="90">
        <f t="shared" si="7"/>
        <v>66.538</v>
      </c>
      <c r="Z17" s="61" t="s">
        <v>42</v>
      </c>
    </row>
    <row r="18" spans="1:26" s="43" customFormat="1" ht="33" customHeight="1">
      <c r="A18" s="55">
        <f t="shared" si="0"/>
        <v>8</v>
      </c>
      <c r="B18" s="56"/>
      <c r="C18" s="91"/>
      <c r="D18" s="116" t="s">
        <v>167</v>
      </c>
      <c r="E18" s="38"/>
      <c r="F18" s="67" t="s">
        <v>55</v>
      </c>
      <c r="G18" s="195" t="s">
        <v>111</v>
      </c>
      <c r="H18" s="207" t="s">
        <v>112</v>
      </c>
      <c r="I18" s="123" t="s">
        <v>113</v>
      </c>
      <c r="J18" s="123" t="s">
        <v>113</v>
      </c>
      <c r="K18" s="95" t="s">
        <v>148</v>
      </c>
      <c r="L18" s="57">
        <v>173.5</v>
      </c>
      <c r="M18" s="58">
        <f t="shared" si="1"/>
        <v>66.73076923076923</v>
      </c>
      <c r="N18" s="59">
        <f t="shared" si="2"/>
        <v>7</v>
      </c>
      <c r="O18" s="57">
        <v>174</v>
      </c>
      <c r="P18" s="58">
        <f t="shared" si="3"/>
        <v>66.92307692307692</v>
      </c>
      <c r="Q18" s="59">
        <f t="shared" si="4"/>
        <v>5</v>
      </c>
      <c r="R18" s="57">
        <v>169.5</v>
      </c>
      <c r="S18" s="58">
        <f t="shared" si="5"/>
        <v>65.1923076923077</v>
      </c>
      <c r="T18" s="59">
        <f t="shared" si="6"/>
        <v>10</v>
      </c>
      <c r="U18" s="59"/>
      <c r="V18" s="59"/>
      <c r="W18" s="57">
        <f t="shared" si="8"/>
        <v>517</v>
      </c>
      <c r="X18" s="60"/>
      <c r="Y18" s="90">
        <f t="shared" si="7"/>
        <v>66.282</v>
      </c>
      <c r="Z18" s="61" t="s">
        <v>42</v>
      </c>
    </row>
    <row r="19" spans="1:26" s="43" customFormat="1" ht="33" customHeight="1">
      <c r="A19" s="55">
        <f t="shared" si="0"/>
        <v>9</v>
      </c>
      <c r="B19" s="56"/>
      <c r="C19" s="91"/>
      <c r="D19" s="101" t="s">
        <v>126</v>
      </c>
      <c r="E19" s="3"/>
      <c r="F19" s="20" t="s">
        <v>42</v>
      </c>
      <c r="G19" s="93" t="s">
        <v>127</v>
      </c>
      <c r="H19" s="102" t="s">
        <v>128</v>
      </c>
      <c r="I19" s="96" t="s">
        <v>129</v>
      </c>
      <c r="J19" s="96" t="s">
        <v>130</v>
      </c>
      <c r="K19" s="95" t="s">
        <v>131</v>
      </c>
      <c r="L19" s="57">
        <v>174.5</v>
      </c>
      <c r="M19" s="58">
        <f t="shared" si="1"/>
        <v>67.11538461538461</v>
      </c>
      <c r="N19" s="59">
        <f t="shared" si="2"/>
        <v>5</v>
      </c>
      <c r="O19" s="57">
        <v>166.5</v>
      </c>
      <c r="P19" s="58">
        <f t="shared" si="3"/>
        <v>64.03846153846153</v>
      </c>
      <c r="Q19" s="59">
        <f t="shared" si="4"/>
        <v>11</v>
      </c>
      <c r="R19" s="57">
        <v>170</v>
      </c>
      <c r="S19" s="58">
        <f t="shared" si="5"/>
        <v>65.38461538461539</v>
      </c>
      <c r="T19" s="59">
        <f t="shared" si="6"/>
        <v>9</v>
      </c>
      <c r="U19" s="59"/>
      <c r="V19" s="59"/>
      <c r="W19" s="57">
        <f t="shared" si="8"/>
        <v>511</v>
      </c>
      <c r="X19" s="60"/>
      <c r="Y19" s="90">
        <f t="shared" si="7"/>
        <v>65.513</v>
      </c>
      <c r="Z19" s="61" t="s">
        <v>42</v>
      </c>
    </row>
    <row r="20" spans="1:26" s="43" customFormat="1" ht="33" customHeight="1">
      <c r="A20" s="55">
        <f t="shared" si="0"/>
        <v>10</v>
      </c>
      <c r="B20" s="56"/>
      <c r="C20" s="91"/>
      <c r="D20" s="101" t="s">
        <v>182</v>
      </c>
      <c r="E20" s="108"/>
      <c r="F20" s="6" t="s">
        <v>55</v>
      </c>
      <c r="G20" s="93" t="s">
        <v>183</v>
      </c>
      <c r="H20" s="108" t="s">
        <v>184</v>
      </c>
      <c r="I20" s="96" t="s">
        <v>322</v>
      </c>
      <c r="J20" s="96" t="s">
        <v>322</v>
      </c>
      <c r="K20" s="95" t="s">
        <v>67</v>
      </c>
      <c r="L20" s="57">
        <v>169.5</v>
      </c>
      <c r="M20" s="58">
        <f t="shared" si="1"/>
        <v>65.1923076923077</v>
      </c>
      <c r="N20" s="59">
        <f t="shared" si="2"/>
        <v>10</v>
      </c>
      <c r="O20" s="57">
        <v>171.5</v>
      </c>
      <c r="P20" s="58">
        <f t="shared" si="3"/>
        <v>65.96153846153845</v>
      </c>
      <c r="Q20" s="59">
        <f t="shared" si="4"/>
        <v>8</v>
      </c>
      <c r="R20" s="57">
        <v>169.5</v>
      </c>
      <c r="S20" s="58">
        <f t="shared" si="5"/>
        <v>65.1923076923077</v>
      </c>
      <c r="T20" s="59">
        <f t="shared" si="6"/>
        <v>10</v>
      </c>
      <c r="U20" s="59"/>
      <c r="V20" s="59"/>
      <c r="W20" s="57">
        <f t="shared" si="8"/>
        <v>510.5</v>
      </c>
      <c r="X20" s="60"/>
      <c r="Y20" s="90">
        <f t="shared" si="7"/>
        <v>65.449</v>
      </c>
      <c r="Z20" s="61" t="s">
        <v>42</v>
      </c>
    </row>
    <row r="21" spans="1:26" s="43" customFormat="1" ht="33" customHeight="1">
      <c r="A21" s="55">
        <f t="shared" si="0"/>
        <v>11</v>
      </c>
      <c r="B21" s="56"/>
      <c r="C21" s="91"/>
      <c r="D21" s="92" t="s">
        <v>136</v>
      </c>
      <c r="E21" s="3" t="s">
        <v>137</v>
      </c>
      <c r="F21" s="35" t="s">
        <v>138</v>
      </c>
      <c r="G21" s="187" t="s">
        <v>139</v>
      </c>
      <c r="H21" s="204" t="s">
        <v>140</v>
      </c>
      <c r="I21" s="104" t="s">
        <v>49</v>
      </c>
      <c r="J21" s="104" t="s">
        <v>49</v>
      </c>
      <c r="K21" s="95" t="s">
        <v>41</v>
      </c>
      <c r="L21" s="57">
        <v>167</v>
      </c>
      <c r="M21" s="58">
        <f t="shared" si="1"/>
        <v>64.23076923076923</v>
      </c>
      <c r="N21" s="59">
        <f t="shared" si="2"/>
        <v>12</v>
      </c>
      <c r="O21" s="57">
        <v>162.5</v>
      </c>
      <c r="P21" s="58">
        <f t="shared" si="3"/>
        <v>62.5</v>
      </c>
      <c r="Q21" s="59">
        <f t="shared" si="4"/>
        <v>13</v>
      </c>
      <c r="R21" s="57">
        <v>170.5</v>
      </c>
      <c r="S21" s="58">
        <f t="shared" si="5"/>
        <v>65.57692307692308</v>
      </c>
      <c r="T21" s="59">
        <f t="shared" si="6"/>
        <v>8</v>
      </c>
      <c r="U21" s="59"/>
      <c r="V21" s="59"/>
      <c r="W21" s="57">
        <f t="shared" si="8"/>
        <v>500</v>
      </c>
      <c r="X21" s="60"/>
      <c r="Y21" s="90">
        <f t="shared" si="7"/>
        <v>64.103</v>
      </c>
      <c r="Z21" s="61" t="s">
        <v>42</v>
      </c>
    </row>
    <row r="22" spans="1:26" s="43" customFormat="1" ht="33" customHeight="1">
      <c r="A22" s="55">
        <f t="shared" si="0"/>
        <v>12</v>
      </c>
      <c r="B22" s="56"/>
      <c r="C22" s="91"/>
      <c r="D22" s="92" t="s">
        <v>121</v>
      </c>
      <c r="E22" s="3" t="s">
        <v>122</v>
      </c>
      <c r="F22" s="2" t="s">
        <v>42</v>
      </c>
      <c r="G22" s="120" t="s">
        <v>123</v>
      </c>
      <c r="H22" s="103" t="s">
        <v>124</v>
      </c>
      <c r="I22" s="104" t="s">
        <v>125</v>
      </c>
      <c r="J22" s="104" t="s">
        <v>40</v>
      </c>
      <c r="K22" s="95" t="s">
        <v>41</v>
      </c>
      <c r="L22" s="57">
        <v>170.5</v>
      </c>
      <c r="M22" s="58">
        <f t="shared" si="1"/>
        <v>65.57692307692308</v>
      </c>
      <c r="N22" s="59">
        <f t="shared" si="2"/>
        <v>8</v>
      </c>
      <c r="O22" s="57">
        <v>159.5</v>
      </c>
      <c r="P22" s="58">
        <f t="shared" si="3"/>
        <v>61.34615384615385</v>
      </c>
      <c r="Q22" s="59">
        <f t="shared" si="4"/>
        <v>16</v>
      </c>
      <c r="R22" s="57">
        <v>165.5</v>
      </c>
      <c r="S22" s="58">
        <f t="shared" si="5"/>
        <v>63.65384615384615</v>
      </c>
      <c r="T22" s="59">
        <f t="shared" si="6"/>
        <v>14</v>
      </c>
      <c r="U22" s="59"/>
      <c r="V22" s="59"/>
      <c r="W22" s="57">
        <f t="shared" si="8"/>
        <v>495.5</v>
      </c>
      <c r="X22" s="60"/>
      <c r="Y22" s="90">
        <f t="shared" si="7"/>
        <v>63.526</v>
      </c>
      <c r="Z22" s="61" t="s">
        <v>42</v>
      </c>
    </row>
    <row r="23" spans="1:26" s="43" customFormat="1" ht="33" customHeight="1">
      <c r="A23" s="55">
        <f t="shared" si="0"/>
        <v>13</v>
      </c>
      <c r="B23" s="56"/>
      <c r="C23" s="91"/>
      <c r="D23" s="101" t="s">
        <v>156</v>
      </c>
      <c r="E23" s="3"/>
      <c r="F23" s="20" t="s">
        <v>55</v>
      </c>
      <c r="G23" s="93" t="s">
        <v>157</v>
      </c>
      <c r="H23" s="102" t="s">
        <v>158</v>
      </c>
      <c r="I23" s="96" t="s">
        <v>159</v>
      </c>
      <c r="J23" s="96" t="s">
        <v>159</v>
      </c>
      <c r="K23" s="95" t="s">
        <v>160</v>
      </c>
      <c r="L23" s="57">
        <v>158.5</v>
      </c>
      <c r="M23" s="58">
        <f t="shared" si="1"/>
        <v>60.96153846153846</v>
      </c>
      <c r="N23" s="59">
        <f t="shared" si="2"/>
        <v>15</v>
      </c>
      <c r="O23" s="57">
        <v>170.5</v>
      </c>
      <c r="P23" s="58">
        <f t="shared" si="3"/>
        <v>65.57692307692308</v>
      </c>
      <c r="Q23" s="59">
        <f t="shared" si="4"/>
        <v>9</v>
      </c>
      <c r="R23" s="57">
        <v>166</v>
      </c>
      <c r="S23" s="58">
        <f t="shared" si="5"/>
        <v>63.84615384615385</v>
      </c>
      <c r="T23" s="59">
        <f t="shared" si="6"/>
        <v>13</v>
      </c>
      <c r="U23" s="59"/>
      <c r="V23" s="59"/>
      <c r="W23" s="57">
        <f t="shared" si="8"/>
        <v>495</v>
      </c>
      <c r="X23" s="60"/>
      <c r="Y23" s="90">
        <f t="shared" si="7"/>
        <v>63.462</v>
      </c>
      <c r="Z23" s="61" t="s">
        <v>42</v>
      </c>
    </row>
    <row r="24" spans="1:26" s="43" customFormat="1" ht="33" customHeight="1">
      <c r="A24" s="55">
        <f t="shared" si="0"/>
        <v>14</v>
      </c>
      <c r="B24" s="56"/>
      <c r="C24" s="91"/>
      <c r="D24" s="92" t="s">
        <v>177</v>
      </c>
      <c r="E24" s="3"/>
      <c r="F24" s="2" t="s">
        <v>55</v>
      </c>
      <c r="G24" s="117" t="s">
        <v>178</v>
      </c>
      <c r="H24" s="94" t="s">
        <v>179</v>
      </c>
      <c r="I24" s="118" t="s">
        <v>109</v>
      </c>
      <c r="J24" s="96" t="s">
        <v>180</v>
      </c>
      <c r="K24" s="95" t="s">
        <v>181</v>
      </c>
      <c r="L24" s="57">
        <v>161.5</v>
      </c>
      <c r="M24" s="58">
        <f t="shared" si="1"/>
        <v>62.11538461538461</v>
      </c>
      <c r="N24" s="59">
        <f t="shared" si="2"/>
        <v>14</v>
      </c>
      <c r="O24" s="57">
        <v>165.5</v>
      </c>
      <c r="P24" s="58">
        <f t="shared" si="3"/>
        <v>63.65384615384615</v>
      </c>
      <c r="Q24" s="59">
        <f t="shared" si="4"/>
        <v>12</v>
      </c>
      <c r="R24" s="57">
        <v>164.5</v>
      </c>
      <c r="S24" s="58">
        <f t="shared" si="5"/>
        <v>63.26923076923077</v>
      </c>
      <c r="T24" s="59">
        <f t="shared" si="6"/>
        <v>15</v>
      </c>
      <c r="U24" s="59">
        <v>1</v>
      </c>
      <c r="V24" s="59"/>
      <c r="W24" s="57">
        <f t="shared" si="8"/>
        <v>491.5</v>
      </c>
      <c r="X24" s="60"/>
      <c r="Y24" s="90">
        <f t="shared" si="7"/>
        <v>62.513</v>
      </c>
      <c r="Z24" s="61" t="s">
        <v>138</v>
      </c>
    </row>
    <row r="25" spans="1:26" s="43" customFormat="1" ht="33" customHeight="1">
      <c r="A25" s="55">
        <f t="shared" si="0"/>
        <v>15</v>
      </c>
      <c r="B25" s="56"/>
      <c r="C25" s="91"/>
      <c r="D25" s="92" t="s">
        <v>132</v>
      </c>
      <c r="E25" s="3"/>
      <c r="F25" s="2" t="s">
        <v>42</v>
      </c>
      <c r="G25" s="93" t="s">
        <v>133</v>
      </c>
      <c r="H25" s="94" t="s">
        <v>134</v>
      </c>
      <c r="I25" s="104" t="s">
        <v>135</v>
      </c>
      <c r="J25" s="96" t="s">
        <v>40</v>
      </c>
      <c r="K25" s="95" t="s">
        <v>41</v>
      </c>
      <c r="L25" s="57">
        <v>157</v>
      </c>
      <c r="M25" s="58">
        <f t="shared" si="1"/>
        <v>60.38461538461538</v>
      </c>
      <c r="N25" s="59">
        <f t="shared" si="2"/>
        <v>17</v>
      </c>
      <c r="O25" s="57">
        <v>162</v>
      </c>
      <c r="P25" s="58">
        <f t="shared" si="3"/>
        <v>62.30769230769231</v>
      </c>
      <c r="Q25" s="59">
        <f t="shared" si="4"/>
        <v>14</v>
      </c>
      <c r="R25" s="57">
        <v>163</v>
      </c>
      <c r="S25" s="58">
        <f t="shared" si="5"/>
        <v>62.69230769230769</v>
      </c>
      <c r="T25" s="59">
        <f t="shared" si="6"/>
        <v>16</v>
      </c>
      <c r="U25" s="59"/>
      <c r="V25" s="59"/>
      <c r="W25" s="57">
        <f t="shared" si="8"/>
        <v>482</v>
      </c>
      <c r="X25" s="60"/>
      <c r="Y25" s="90">
        <f t="shared" si="7"/>
        <v>61.795</v>
      </c>
      <c r="Z25" s="61" t="s">
        <v>138</v>
      </c>
    </row>
    <row r="26" spans="1:26" s="43" customFormat="1" ht="33" customHeight="1">
      <c r="A26" s="55">
        <f t="shared" si="0"/>
        <v>16</v>
      </c>
      <c r="B26" s="56"/>
      <c r="C26" s="91"/>
      <c r="D26" s="92" t="s">
        <v>149</v>
      </c>
      <c r="E26" s="3"/>
      <c r="F26" s="2" t="s">
        <v>42</v>
      </c>
      <c r="G26" s="120" t="s">
        <v>123</v>
      </c>
      <c r="H26" s="103" t="s">
        <v>124</v>
      </c>
      <c r="I26" s="104" t="s">
        <v>125</v>
      </c>
      <c r="J26" s="104" t="s">
        <v>40</v>
      </c>
      <c r="K26" s="95" t="s">
        <v>41</v>
      </c>
      <c r="L26" s="57">
        <v>158</v>
      </c>
      <c r="M26" s="58">
        <f t="shared" si="1"/>
        <v>60.76923076923077</v>
      </c>
      <c r="N26" s="59">
        <f t="shared" si="2"/>
        <v>16</v>
      </c>
      <c r="O26" s="57">
        <v>158</v>
      </c>
      <c r="P26" s="58">
        <f t="shared" si="3"/>
        <v>60.76923076923077</v>
      </c>
      <c r="Q26" s="59">
        <f t="shared" si="4"/>
        <v>17</v>
      </c>
      <c r="R26" s="57">
        <v>168.5</v>
      </c>
      <c r="S26" s="58">
        <f t="shared" si="5"/>
        <v>64.8076923076923</v>
      </c>
      <c r="T26" s="59">
        <f t="shared" si="6"/>
        <v>12</v>
      </c>
      <c r="U26" s="59">
        <v>1</v>
      </c>
      <c r="V26" s="59"/>
      <c r="W26" s="57">
        <f t="shared" si="8"/>
        <v>484.5</v>
      </c>
      <c r="X26" s="60"/>
      <c r="Y26" s="90">
        <f t="shared" si="7"/>
        <v>61.615</v>
      </c>
      <c r="Z26" s="61" t="s">
        <v>138</v>
      </c>
    </row>
    <row r="27" spans="1:26" s="43" customFormat="1" ht="33" customHeight="1">
      <c r="A27" s="55">
        <f t="shared" si="0"/>
        <v>17</v>
      </c>
      <c r="B27" s="56"/>
      <c r="C27" s="115"/>
      <c r="D27" s="101" t="s">
        <v>118</v>
      </c>
      <c r="E27" s="3" t="s">
        <v>119</v>
      </c>
      <c r="F27" s="20" t="s">
        <v>42</v>
      </c>
      <c r="G27" s="93" t="s">
        <v>120</v>
      </c>
      <c r="H27" s="119" t="s">
        <v>46</v>
      </c>
      <c r="I27" s="104" t="s">
        <v>47</v>
      </c>
      <c r="J27" s="104" t="s">
        <v>49</v>
      </c>
      <c r="K27" s="95" t="s">
        <v>41</v>
      </c>
      <c r="L27" s="57">
        <v>164</v>
      </c>
      <c r="M27" s="58">
        <f t="shared" si="1"/>
        <v>63.07692307692307</v>
      </c>
      <c r="N27" s="59">
        <f t="shared" si="2"/>
        <v>13</v>
      </c>
      <c r="O27" s="57">
        <v>158</v>
      </c>
      <c r="P27" s="58">
        <f t="shared" si="3"/>
        <v>60.76923076923077</v>
      </c>
      <c r="Q27" s="59">
        <f t="shared" si="4"/>
        <v>17</v>
      </c>
      <c r="R27" s="57">
        <v>158</v>
      </c>
      <c r="S27" s="58">
        <f t="shared" si="5"/>
        <v>60.76923076923077</v>
      </c>
      <c r="T27" s="59">
        <f t="shared" si="6"/>
        <v>17</v>
      </c>
      <c r="U27" s="59"/>
      <c r="V27" s="59"/>
      <c r="W27" s="57">
        <f t="shared" si="8"/>
        <v>480</v>
      </c>
      <c r="X27" s="60"/>
      <c r="Y27" s="90">
        <f t="shared" si="7"/>
        <v>61.538</v>
      </c>
      <c r="Z27" s="61" t="s">
        <v>138</v>
      </c>
    </row>
    <row r="28" spans="1:26" s="43" customFormat="1" ht="33" customHeight="1">
      <c r="A28" s="55">
        <f t="shared" si="0"/>
        <v>18</v>
      </c>
      <c r="B28" s="56"/>
      <c r="C28" s="91"/>
      <c r="D28" s="92" t="s">
        <v>168</v>
      </c>
      <c r="E28" s="3"/>
      <c r="F28" s="2" t="s">
        <v>138</v>
      </c>
      <c r="G28" s="93" t="s">
        <v>84</v>
      </c>
      <c r="H28" s="108" t="s">
        <v>85</v>
      </c>
      <c r="I28" s="104" t="s">
        <v>86</v>
      </c>
      <c r="J28" s="96" t="s">
        <v>102</v>
      </c>
      <c r="K28" s="95" t="s">
        <v>88</v>
      </c>
      <c r="L28" s="57">
        <v>155.5</v>
      </c>
      <c r="M28" s="58">
        <f t="shared" si="1"/>
        <v>59.80769230769231</v>
      </c>
      <c r="N28" s="59">
        <f t="shared" si="2"/>
        <v>18</v>
      </c>
      <c r="O28" s="57">
        <v>161</v>
      </c>
      <c r="P28" s="58">
        <f t="shared" si="3"/>
        <v>61.92307692307692</v>
      </c>
      <c r="Q28" s="59">
        <f t="shared" si="4"/>
        <v>15</v>
      </c>
      <c r="R28" s="57">
        <v>157.5</v>
      </c>
      <c r="S28" s="58">
        <f t="shared" si="5"/>
        <v>60.57692307692307</v>
      </c>
      <c r="T28" s="59">
        <f t="shared" si="6"/>
        <v>18</v>
      </c>
      <c r="U28" s="59"/>
      <c r="V28" s="59"/>
      <c r="W28" s="57">
        <f t="shared" si="8"/>
        <v>474</v>
      </c>
      <c r="X28" s="60"/>
      <c r="Y28" s="90">
        <f t="shared" si="7"/>
        <v>60.769</v>
      </c>
      <c r="Z28" s="61" t="s">
        <v>215</v>
      </c>
    </row>
    <row r="29" spans="1:25" ht="30" customHeight="1">
      <c r="A29" s="1"/>
      <c r="B29" s="1"/>
      <c r="C29" s="1"/>
      <c r="D29" s="1" t="s">
        <v>16</v>
      </c>
      <c r="E29" s="1"/>
      <c r="F29" s="1"/>
      <c r="G29" s="1"/>
      <c r="H29" s="1"/>
      <c r="I29" s="1" t="s">
        <v>563</v>
      </c>
      <c r="J29" s="1"/>
      <c r="K29" s="76"/>
      <c r="L29" s="77"/>
      <c r="M29" s="76"/>
      <c r="N29" s="1"/>
      <c r="O29" s="78"/>
      <c r="P29" s="79"/>
      <c r="Q29" s="1"/>
      <c r="R29" s="78"/>
      <c r="S29" s="79"/>
      <c r="T29" s="1"/>
      <c r="U29" s="1"/>
      <c r="V29" s="1"/>
      <c r="W29" s="1"/>
      <c r="X29" s="1"/>
      <c r="Y29" s="79"/>
    </row>
    <row r="30" spans="1:25" ht="30" customHeight="1">
      <c r="A30" s="1"/>
      <c r="B30" s="1"/>
      <c r="C30" s="1"/>
      <c r="D30" s="1" t="s">
        <v>17</v>
      </c>
      <c r="E30" s="1"/>
      <c r="F30" s="1"/>
      <c r="G30" s="1"/>
      <c r="H30" s="1"/>
      <c r="I30" s="1" t="s">
        <v>18</v>
      </c>
      <c r="J30" s="1"/>
      <c r="K30" s="76"/>
      <c r="L30" s="77"/>
      <c r="M30" s="80"/>
      <c r="O30" s="78"/>
      <c r="P30" s="79"/>
      <c r="Q30" s="1"/>
      <c r="R30" s="78"/>
      <c r="S30" s="79"/>
      <c r="T30" s="1"/>
      <c r="U30" s="1"/>
      <c r="V30" s="1"/>
      <c r="W30" s="1"/>
      <c r="X30" s="1"/>
      <c r="Y30" s="79"/>
    </row>
    <row r="31" spans="11:13" ht="12.75">
      <c r="K31" s="76"/>
      <c r="L31" s="77"/>
      <c r="M31" s="76"/>
    </row>
    <row r="32" spans="11:13" ht="12.75">
      <c r="K32" s="76"/>
      <c r="L32" s="77"/>
      <c r="M32" s="76"/>
    </row>
  </sheetData>
  <sheetProtection/>
  <protectedRanges>
    <protectedRange sqref="K17" name="Диапазон1_3_1_1_3_11_1_1_3_1_3_1_1_1_1_3_3_1_1_1"/>
    <protectedRange sqref="K26" name="Диапазон1_3_1_1_3_11_1_1_3_1_3_1_1_1_1_2_2_1"/>
    <protectedRange sqref="K27:K28" name="Диапазон1_3_1_1_3_11_1_1_3_1_3_1_1_1_1_4_2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="60" zoomScaleNormal="50" zoomScalePageLayoutView="0" workbookViewId="0" topLeftCell="A8">
      <selection activeCell="A15" sqref="A15:IV15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808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14.25">
      <c r="A5" s="338" t="s">
        <v>576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ht="18.75" customHeight="1">
      <c r="A6" s="334" t="s">
        <v>792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517</v>
      </c>
      <c r="W7" s="7"/>
    </row>
    <row r="8" spans="1:26" s="51" customFormat="1" ht="19.5" customHeight="1">
      <c r="A8" s="341" t="s">
        <v>37</v>
      </c>
      <c r="B8" s="342" t="s">
        <v>5</v>
      </c>
      <c r="C8" s="343" t="s">
        <v>6</v>
      </c>
      <c r="D8" s="345" t="s">
        <v>24</v>
      </c>
      <c r="E8" s="345" t="s">
        <v>8</v>
      </c>
      <c r="F8" s="341" t="s">
        <v>9</v>
      </c>
      <c r="G8" s="345" t="s">
        <v>25</v>
      </c>
      <c r="H8" s="345" t="s">
        <v>8</v>
      </c>
      <c r="I8" s="345" t="s">
        <v>11</v>
      </c>
      <c r="J8" s="50"/>
      <c r="K8" s="345" t="s">
        <v>13</v>
      </c>
      <c r="L8" s="340" t="s">
        <v>26</v>
      </c>
      <c r="M8" s="340"/>
      <c r="N8" s="340"/>
      <c r="O8" s="340" t="s">
        <v>27</v>
      </c>
      <c r="P8" s="340"/>
      <c r="Q8" s="340"/>
      <c r="R8" s="340" t="s">
        <v>28</v>
      </c>
      <c r="S8" s="340"/>
      <c r="T8" s="340"/>
      <c r="U8" s="347" t="s">
        <v>29</v>
      </c>
      <c r="V8" s="343" t="s">
        <v>30</v>
      </c>
      <c r="W8" s="341" t="s">
        <v>31</v>
      </c>
      <c r="X8" s="342" t="s">
        <v>32</v>
      </c>
      <c r="Y8" s="346" t="s">
        <v>33</v>
      </c>
      <c r="Z8" s="346" t="s">
        <v>34</v>
      </c>
    </row>
    <row r="9" spans="1:26" s="51" customFormat="1" ht="39.75" customHeight="1">
      <c r="A9" s="341"/>
      <c r="B9" s="342"/>
      <c r="C9" s="344"/>
      <c r="D9" s="345"/>
      <c r="E9" s="345"/>
      <c r="F9" s="341"/>
      <c r="G9" s="345"/>
      <c r="H9" s="345"/>
      <c r="I9" s="345"/>
      <c r="J9" s="50"/>
      <c r="K9" s="345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48"/>
      <c r="V9" s="344"/>
      <c r="W9" s="341"/>
      <c r="X9" s="342"/>
      <c r="Y9" s="346"/>
      <c r="Z9" s="346"/>
    </row>
    <row r="10" spans="1:26" s="43" customFormat="1" ht="33" customHeight="1">
      <c r="A10" s="55">
        <f aca="true" t="shared" si="0" ref="A10:A17">RANK(Y10,Y$10:Y$18,0)</f>
        <v>1</v>
      </c>
      <c r="B10" s="56"/>
      <c r="C10" s="91"/>
      <c r="D10" s="101" t="s">
        <v>431</v>
      </c>
      <c r="E10" s="3" t="s">
        <v>432</v>
      </c>
      <c r="F10" s="20" t="s">
        <v>55</v>
      </c>
      <c r="G10" s="93" t="s">
        <v>433</v>
      </c>
      <c r="H10" s="102" t="s">
        <v>434</v>
      </c>
      <c r="I10" s="96" t="s">
        <v>435</v>
      </c>
      <c r="J10" s="96" t="s">
        <v>48</v>
      </c>
      <c r="K10" s="109" t="s">
        <v>436</v>
      </c>
      <c r="L10" s="57">
        <v>227</v>
      </c>
      <c r="M10" s="58">
        <f aca="true" t="shared" si="1" ref="M10:M17">L10/3.2</f>
        <v>70.9375</v>
      </c>
      <c r="N10" s="59">
        <f aca="true" t="shared" si="2" ref="N10:N17">RANK(M10,M$10:M$18,0)</f>
        <v>1</v>
      </c>
      <c r="O10" s="57">
        <v>220.5</v>
      </c>
      <c r="P10" s="58">
        <f aca="true" t="shared" si="3" ref="P10:P17">O10/3.2</f>
        <v>68.90625</v>
      </c>
      <c r="Q10" s="59">
        <f aca="true" t="shared" si="4" ref="Q10:Q17">RANK(P10,P$10:P$18,0)</f>
        <v>2</v>
      </c>
      <c r="R10" s="57">
        <v>225.5</v>
      </c>
      <c r="S10" s="58">
        <f aca="true" t="shared" si="5" ref="S10:S17">R10/3.2</f>
        <v>70.46875</v>
      </c>
      <c r="T10" s="59">
        <f aca="true" t="shared" si="6" ref="T10:T17">RANK(S10,S$10:S$18,0)</f>
        <v>1</v>
      </c>
      <c r="U10" s="59"/>
      <c r="V10" s="59"/>
      <c r="W10" s="57">
        <f aca="true" t="shared" si="7" ref="W10:W17">L10+O10+R10</f>
        <v>673</v>
      </c>
      <c r="X10" s="60"/>
      <c r="Y10" s="90">
        <f aca="true" t="shared" si="8" ref="Y10:Y17">ROUND(SUM(M10,P10,S10)/3,3)-IF($U10=1,2,IF($U10=2,1.5,0))</f>
        <v>70.104</v>
      </c>
      <c r="Z10" s="61" t="s">
        <v>791</v>
      </c>
    </row>
    <row r="11" spans="1:26" s="43" customFormat="1" ht="33" customHeight="1">
      <c r="A11" s="55">
        <f t="shared" si="0"/>
        <v>2</v>
      </c>
      <c r="B11" s="56"/>
      <c r="C11" s="91"/>
      <c r="D11" s="101" t="s">
        <v>446</v>
      </c>
      <c r="E11" s="3"/>
      <c r="F11" s="20" t="s">
        <v>55</v>
      </c>
      <c r="G11" s="93" t="s">
        <v>447</v>
      </c>
      <c r="H11" s="108" t="s">
        <v>448</v>
      </c>
      <c r="I11" s="104"/>
      <c r="J11" s="104" t="s">
        <v>159</v>
      </c>
      <c r="K11" s="109" t="s">
        <v>449</v>
      </c>
      <c r="L11" s="57">
        <v>220.5</v>
      </c>
      <c r="M11" s="58">
        <f t="shared" si="1"/>
        <v>68.90625</v>
      </c>
      <c r="N11" s="59">
        <f t="shared" si="2"/>
        <v>2</v>
      </c>
      <c r="O11" s="57">
        <v>223.5</v>
      </c>
      <c r="P11" s="58">
        <f t="shared" si="3"/>
        <v>69.84375</v>
      </c>
      <c r="Q11" s="59">
        <f t="shared" si="4"/>
        <v>1</v>
      </c>
      <c r="R11" s="57">
        <v>218.5</v>
      </c>
      <c r="S11" s="58">
        <f t="shared" si="5"/>
        <v>68.28125</v>
      </c>
      <c r="T11" s="59">
        <f t="shared" si="6"/>
        <v>2</v>
      </c>
      <c r="U11" s="59"/>
      <c r="V11" s="59"/>
      <c r="W11" s="57">
        <f t="shared" si="7"/>
        <v>662.5</v>
      </c>
      <c r="X11" s="60"/>
      <c r="Y11" s="90">
        <f t="shared" si="8"/>
        <v>69.01</v>
      </c>
      <c r="Z11" s="61" t="s">
        <v>791</v>
      </c>
    </row>
    <row r="12" spans="1:26" s="43" customFormat="1" ht="33" customHeight="1">
      <c r="A12" s="55">
        <f t="shared" si="0"/>
        <v>3</v>
      </c>
      <c r="B12" s="56"/>
      <c r="C12" s="91"/>
      <c r="D12" s="101" t="s">
        <v>431</v>
      </c>
      <c r="E12" s="3" t="s">
        <v>432</v>
      </c>
      <c r="F12" s="20" t="s">
        <v>55</v>
      </c>
      <c r="G12" s="93" t="s">
        <v>482</v>
      </c>
      <c r="H12" s="102" t="s">
        <v>483</v>
      </c>
      <c r="I12" s="96" t="s">
        <v>484</v>
      </c>
      <c r="J12" s="96" t="s">
        <v>48</v>
      </c>
      <c r="K12" s="109" t="s">
        <v>436</v>
      </c>
      <c r="L12" s="57">
        <v>214.5</v>
      </c>
      <c r="M12" s="58">
        <f t="shared" si="1"/>
        <v>67.03125</v>
      </c>
      <c r="N12" s="59">
        <f t="shared" si="2"/>
        <v>3</v>
      </c>
      <c r="O12" s="57">
        <v>216</v>
      </c>
      <c r="P12" s="58">
        <f t="shared" si="3"/>
        <v>67.5</v>
      </c>
      <c r="Q12" s="59">
        <f t="shared" si="4"/>
        <v>3</v>
      </c>
      <c r="R12" s="57">
        <v>216</v>
      </c>
      <c r="S12" s="58">
        <f t="shared" si="5"/>
        <v>67.5</v>
      </c>
      <c r="T12" s="59">
        <f t="shared" si="6"/>
        <v>3</v>
      </c>
      <c r="U12" s="59"/>
      <c r="V12" s="59"/>
      <c r="W12" s="57">
        <f t="shared" si="7"/>
        <v>646.5</v>
      </c>
      <c r="X12" s="60"/>
      <c r="Y12" s="90">
        <f t="shared" si="8"/>
        <v>67.344</v>
      </c>
      <c r="Z12" s="61" t="s">
        <v>791</v>
      </c>
    </row>
    <row r="13" spans="1:26" s="43" customFormat="1" ht="33" customHeight="1">
      <c r="A13" s="55">
        <f t="shared" si="0"/>
        <v>4</v>
      </c>
      <c r="B13" s="56"/>
      <c r="C13" s="91"/>
      <c r="D13" s="92" t="s">
        <v>467</v>
      </c>
      <c r="E13" s="3" t="s">
        <v>468</v>
      </c>
      <c r="F13" s="141" t="s">
        <v>55</v>
      </c>
      <c r="G13" s="93" t="s">
        <v>469</v>
      </c>
      <c r="H13" s="119" t="s">
        <v>470</v>
      </c>
      <c r="I13" s="104" t="s">
        <v>471</v>
      </c>
      <c r="J13" s="104" t="s">
        <v>472</v>
      </c>
      <c r="K13" s="95" t="s">
        <v>417</v>
      </c>
      <c r="L13" s="57">
        <v>207.5</v>
      </c>
      <c r="M13" s="58">
        <f t="shared" si="1"/>
        <v>64.84375</v>
      </c>
      <c r="N13" s="59">
        <f t="shared" si="2"/>
        <v>4</v>
      </c>
      <c r="O13" s="57">
        <v>206</v>
      </c>
      <c r="P13" s="58">
        <f t="shared" si="3"/>
        <v>64.375</v>
      </c>
      <c r="Q13" s="59">
        <f t="shared" si="4"/>
        <v>4</v>
      </c>
      <c r="R13" s="57">
        <v>211.5</v>
      </c>
      <c r="S13" s="58">
        <f t="shared" si="5"/>
        <v>66.09375</v>
      </c>
      <c r="T13" s="59">
        <f t="shared" si="6"/>
        <v>4</v>
      </c>
      <c r="U13" s="59"/>
      <c r="V13" s="59"/>
      <c r="W13" s="57">
        <f t="shared" si="7"/>
        <v>625</v>
      </c>
      <c r="X13" s="60"/>
      <c r="Y13" s="90">
        <f t="shared" si="8"/>
        <v>65.104</v>
      </c>
      <c r="Z13" s="61" t="s">
        <v>791</v>
      </c>
    </row>
    <row r="14" spans="1:26" s="43" customFormat="1" ht="33" customHeight="1">
      <c r="A14" s="55">
        <f t="shared" si="0"/>
        <v>5</v>
      </c>
      <c r="B14" s="56"/>
      <c r="C14" s="91"/>
      <c r="D14" s="184" t="s">
        <v>577</v>
      </c>
      <c r="E14" s="3" t="s">
        <v>578</v>
      </c>
      <c r="F14" s="4">
        <v>2</v>
      </c>
      <c r="G14" s="135" t="s">
        <v>193</v>
      </c>
      <c r="H14" s="136" t="s">
        <v>194</v>
      </c>
      <c r="I14" s="118" t="s">
        <v>195</v>
      </c>
      <c r="J14" s="118" t="s">
        <v>195</v>
      </c>
      <c r="K14" s="100" t="s">
        <v>103</v>
      </c>
      <c r="L14" s="57">
        <v>197.5</v>
      </c>
      <c r="M14" s="58">
        <f t="shared" si="1"/>
        <v>61.71875</v>
      </c>
      <c r="N14" s="59">
        <f t="shared" si="2"/>
        <v>7</v>
      </c>
      <c r="O14" s="57">
        <v>201</v>
      </c>
      <c r="P14" s="58">
        <f t="shared" si="3"/>
        <v>62.8125</v>
      </c>
      <c r="Q14" s="59">
        <f t="shared" si="4"/>
        <v>7</v>
      </c>
      <c r="R14" s="57">
        <v>204.5</v>
      </c>
      <c r="S14" s="58">
        <f t="shared" si="5"/>
        <v>63.90625</v>
      </c>
      <c r="T14" s="59">
        <f t="shared" si="6"/>
        <v>5</v>
      </c>
      <c r="U14" s="59"/>
      <c r="V14" s="59"/>
      <c r="W14" s="57">
        <f t="shared" si="7"/>
        <v>603</v>
      </c>
      <c r="X14" s="60"/>
      <c r="Y14" s="90">
        <f t="shared" si="8"/>
        <v>62.813</v>
      </c>
      <c r="Z14" s="61" t="s">
        <v>791</v>
      </c>
    </row>
    <row r="15" spans="1:26" s="43" customFormat="1" ht="33" customHeight="1">
      <c r="A15" s="55">
        <f t="shared" si="0"/>
        <v>6</v>
      </c>
      <c r="B15" s="56"/>
      <c r="C15" s="91"/>
      <c r="D15" s="101" t="s">
        <v>477</v>
      </c>
      <c r="E15" s="3" t="s">
        <v>478</v>
      </c>
      <c r="F15" s="107" t="s">
        <v>55</v>
      </c>
      <c r="G15" s="93" t="s">
        <v>479</v>
      </c>
      <c r="H15" s="108" t="s">
        <v>480</v>
      </c>
      <c r="I15" s="104" t="s">
        <v>481</v>
      </c>
      <c r="J15" s="104" t="s">
        <v>422</v>
      </c>
      <c r="K15" s="95" t="s">
        <v>423</v>
      </c>
      <c r="L15" s="57">
        <v>198.5</v>
      </c>
      <c r="M15" s="58">
        <f t="shared" si="1"/>
        <v>62.03125</v>
      </c>
      <c r="N15" s="59">
        <f t="shared" si="2"/>
        <v>6</v>
      </c>
      <c r="O15" s="57">
        <v>203.5</v>
      </c>
      <c r="P15" s="58">
        <f t="shared" si="3"/>
        <v>63.59375</v>
      </c>
      <c r="Q15" s="59">
        <f t="shared" si="4"/>
        <v>5</v>
      </c>
      <c r="R15" s="57">
        <v>198</v>
      </c>
      <c r="S15" s="58">
        <f t="shared" si="5"/>
        <v>61.875</v>
      </c>
      <c r="T15" s="59">
        <f t="shared" si="6"/>
        <v>6</v>
      </c>
      <c r="U15" s="59"/>
      <c r="V15" s="59"/>
      <c r="W15" s="57">
        <f t="shared" si="7"/>
        <v>600</v>
      </c>
      <c r="X15" s="60"/>
      <c r="Y15" s="90">
        <f t="shared" si="8"/>
        <v>62.5</v>
      </c>
      <c r="Z15" s="61" t="s">
        <v>791</v>
      </c>
    </row>
    <row r="16" spans="1:26" s="43" customFormat="1" ht="33" customHeight="1">
      <c r="A16" s="55">
        <f t="shared" si="0"/>
        <v>7</v>
      </c>
      <c r="B16" s="56"/>
      <c r="C16" s="91"/>
      <c r="D16" s="101" t="s">
        <v>459</v>
      </c>
      <c r="E16" s="3"/>
      <c r="F16" s="5" t="s">
        <v>55</v>
      </c>
      <c r="G16" s="111" t="s">
        <v>460</v>
      </c>
      <c r="H16" s="102" t="s">
        <v>461</v>
      </c>
      <c r="I16" s="137" t="s">
        <v>462</v>
      </c>
      <c r="J16" s="96" t="s">
        <v>272</v>
      </c>
      <c r="K16" s="95" t="s">
        <v>72</v>
      </c>
      <c r="L16" s="57">
        <v>204</v>
      </c>
      <c r="M16" s="58">
        <f t="shared" si="1"/>
        <v>63.75</v>
      </c>
      <c r="N16" s="59">
        <f t="shared" si="2"/>
        <v>5</v>
      </c>
      <c r="O16" s="57">
        <v>203</v>
      </c>
      <c r="P16" s="58">
        <f t="shared" si="3"/>
        <v>63.4375</v>
      </c>
      <c r="Q16" s="59">
        <f t="shared" si="4"/>
        <v>6</v>
      </c>
      <c r="R16" s="57">
        <v>188</v>
      </c>
      <c r="S16" s="58">
        <f t="shared" si="5"/>
        <v>58.75</v>
      </c>
      <c r="T16" s="59">
        <f t="shared" si="6"/>
        <v>8</v>
      </c>
      <c r="U16" s="59"/>
      <c r="V16" s="59"/>
      <c r="W16" s="57">
        <f t="shared" si="7"/>
        <v>595</v>
      </c>
      <c r="X16" s="60"/>
      <c r="Y16" s="90">
        <f t="shared" si="8"/>
        <v>61.979</v>
      </c>
      <c r="Z16" s="61" t="s">
        <v>791</v>
      </c>
    </row>
    <row r="17" spans="1:26" s="43" customFormat="1" ht="33" customHeight="1">
      <c r="A17" s="55">
        <f t="shared" si="0"/>
        <v>8</v>
      </c>
      <c r="B17" s="56"/>
      <c r="C17" s="91"/>
      <c r="D17" s="101" t="s">
        <v>454</v>
      </c>
      <c r="E17" s="3" t="s">
        <v>455</v>
      </c>
      <c r="F17" s="5" t="s">
        <v>55</v>
      </c>
      <c r="G17" s="135" t="s">
        <v>456</v>
      </c>
      <c r="H17" s="136" t="s">
        <v>457</v>
      </c>
      <c r="I17" s="148" t="s">
        <v>458</v>
      </c>
      <c r="J17" s="138" t="s">
        <v>328</v>
      </c>
      <c r="K17" s="95" t="s">
        <v>115</v>
      </c>
      <c r="L17" s="57">
        <v>186.5</v>
      </c>
      <c r="M17" s="58">
        <f t="shared" si="1"/>
        <v>58.28125</v>
      </c>
      <c r="N17" s="59">
        <f t="shared" si="2"/>
        <v>8</v>
      </c>
      <c r="O17" s="57">
        <v>198.5</v>
      </c>
      <c r="P17" s="58">
        <f t="shared" si="3"/>
        <v>62.03125</v>
      </c>
      <c r="Q17" s="59">
        <f t="shared" si="4"/>
        <v>8</v>
      </c>
      <c r="R17" s="57">
        <v>189.5</v>
      </c>
      <c r="S17" s="58">
        <f t="shared" si="5"/>
        <v>59.21875</v>
      </c>
      <c r="T17" s="59">
        <f t="shared" si="6"/>
        <v>7</v>
      </c>
      <c r="U17" s="59">
        <v>1</v>
      </c>
      <c r="V17" s="59"/>
      <c r="W17" s="57">
        <f t="shared" si="7"/>
        <v>574.5</v>
      </c>
      <c r="X17" s="60"/>
      <c r="Y17" s="90">
        <f t="shared" si="8"/>
        <v>57.844</v>
      </c>
      <c r="Z17" s="61" t="s">
        <v>791</v>
      </c>
    </row>
    <row r="18" spans="1:26" s="43" customFormat="1" ht="33" customHeight="1">
      <c r="A18" s="55"/>
      <c r="B18" s="56"/>
      <c r="C18" s="91"/>
      <c r="D18" s="101" t="s">
        <v>437</v>
      </c>
      <c r="E18" s="3"/>
      <c r="F18" s="20" t="s">
        <v>55</v>
      </c>
      <c r="G18" s="93" t="s">
        <v>438</v>
      </c>
      <c r="H18" s="102" t="s">
        <v>439</v>
      </c>
      <c r="I18" s="95" t="s">
        <v>440</v>
      </c>
      <c r="J18" s="96" t="s">
        <v>272</v>
      </c>
      <c r="K18" s="95" t="s">
        <v>72</v>
      </c>
      <c r="L18" s="349" t="s">
        <v>793</v>
      </c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9"/>
    </row>
    <row r="19" spans="1:25" ht="30" customHeight="1">
      <c r="A19" s="1"/>
      <c r="B19" s="1"/>
      <c r="C19" s="1"/>
      <c r="D19" s="1" t="s">
        <v>16</v>
      </c>
      <c r="E19" s="1"/>
      <c r="F19" s="1"/>
      <c r="G19" s="1"/>
      <c r="H19" s="1"/>
      <c r="I19" s="1" t="s">
        <v>563</v>
      </c>
      <c r="J19" s="1"/>
      <c r="K19" s="76"/>
      <c r="L19" s="77"/>
      <c r="M19" s="76"/>
      <c r="N19" s="1"/>
      <c r="O19" s="78"/>
      <c r="P19" s="79"/>
      <c r="Q19" s="1"/>
      <c r="R19" s="78"/>
      <c r="S19" s="79"/>
      <c r="T19" s="1"/>
      <c r="U19" s="1"/>
      <c r="V19" s="1"/>
      <c r="W19" s="1"/>
      <c r="X19" s="1"/>
      <c r="Y19" s="79"/>
    </row>
    <row r="20" spans="1:25" ht="30" customHeight="1">
      <c r="A20" s="1"/>
      <c r="B20" s="1"/>
      <c r="C20" s="1"/>
      <c r="D20" s="1" t="s">
        <v>17</v>
      </c>
      <c r="E20" s="1"/>
      <c r="F20" s="1"/>
      <c r="G20" s="1"/>
      <c r="H20" s="1"/>
      <c r="I20" s="1" t="s">
        <v>18</v>
      </c>
      <c r="J20" s="1"/>
      <c r="K20" s="76"/>
      <c r="L20" s="77"/>
      <c r="M20" s="80"/>
      <c r="O20" s="78"/>
      <c r="P20" s="79"/>
      <c r="Q20" s="1"/>
      <c r="R20" s="78"/>
      <c r="S20" s="79"/>
      <c r="T20" s="1"/>
      <c r="U20" s="1"/>
      <c r="V20" s="1"/>
      <c r="W20" s="1"/>
      <c r="X20" s="1"/>
      <c r="Y20" s="79"/>
    </row>
    <row r="21" spans="11:13" ht="12.75">
      <c r="K21" s="76"/>
      <c r="L21" s="77"/>
      <c r="M21" s="76"/>
    </row>
    <row r="22" spans="11:13" ht="12.75">
      <c r="K22" s="76"/>
      <c r="L22" s="77"/>
      <c r="M22" s="76"/>
    </row>
  </sheetData>
  <sheetProtection/>
  <protectedRanges>
    <protectedRange sqref="K12" name="Диапазон1_3_1_1_3_11_1_1_3_1_3_1_1_1_1_3_2_2"/>
    <protectedRange sqref="J13" name="Диапазон1_3_1_1_1_1_1_9_1_1_1_1_2"/>
  </protectedRanges>
  <mergeCells count="25">
    <mergeCell ref="H8:H9"/>
    <mergeCell ref="I8:I9"/>
    <mergeCell ref="D8:D9"/>
    <mergeCell ref="E8:E9"/>
    <mergeCell ref="F8:F9"/>
    <mergeCell ref="G8:G9"/>
    <mergeCell ref="L18:Z18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60" zoomScaleNormal="50" zoomScalePageLayoutView="0" workbookViewId="0" topLeftCell="A2">
      <selection activeCell="I14" sqref="I14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35" t="s">
        <v>117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516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521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809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517</v>
      </c>
      <c r="W9" s="7"/>
    </row>
    <row r="10" spans="1:26" s="51" customFormat="1" ht="19.5" customHeight="1">
      <c r="A10" s="341" t="s">
        <v>37</v>
      </c>
      <c r="B10" s="342" t="s">
        <v>5</v>
      </c>
      <c r="C10" s="343" t="s">
        <v>6</v>
      </c>
      <c r="D10" s="345" t="s">
        <v>24</v>
      </c>
      <c r="E10" s="345" t="s">
        <v>8</v>
      </c>
      <c r="F10" s="341" t="s">
        <v>9</v>
      </c>
      <c r="G10" s="345" t="s">
        <v>25</v>
      </c>
      <c r="H10" s="345" t="s">
        <v>8</v>
      </c>
      <c r="I10" s="345" t="s">
        <v>11</v>
      </c>
      <c r="J10" s="50"/>
      <c r="K10" s="345" t="s">
        <v>13</v>
      </c>
      <c r="L10" s="340" t="s">
        <v>26</v>
      </c>
      <c r="M10" s="340"/>
      <c r="N10" s="340"/>
      <c r="O10" s="340" t="s">
        <v>27</v>
      </c>
      <c r="P10" s="340"/>
      <c r="Q10" s="340"/>
      <c r="R10" s="340" t="s">
        <v>28</v>
      </c>
      <c r="S10" s="340"/>
      <c r="T10" s="340"/>
      <c r="U10" s="347" t="s">
        <v>29</v>
      </c>
      <c r="V10" s="343" t="s">
        <v>30</v>
      </c>
      <c r="W10" s="341" t="s">
        <v>31</v>
      </c>
      <c r="X10" s="342" t="s">
        <v>32</v>
      </c>
      <c r="Y10" s="346" t="s">
        <v>33</v>
      </c>
      <c r="Z10" s="346" t="s">
        <v>34</v>
      </c>
    </row>
    <row r="11" spans="1:26" s="51" customFormat="1" ht="39.75" customHeight="1">
      <c r="A11" s="341"/>
      <c r="B11" s="342"/>
      <c r="C11" s="344"/>
      <c r="D11" s="345"/>
      <c r="E11" s="345"/>
      <c r="F11" s="341"/>
      <c r="G11" s="345"/>
      <c r="H11" s="345"/>
      <c r="I11" s="345"/>
      <c r="J11" s="50"/>
      <c r="K11" s="345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48"/>
      <c r="V11" s="344"/>
      <c r="W11" s="341"/>
      <c r="X11" s="342"/>
      <c r="Y11" s="346"/>
      <c r="Z11" s="346"/>
    </row>
    <row r="12" spans="1:26" s="43" customFormat="1" ht="33" customHeight="1">
      <c r="A12" s="55">
        <f>RANK(Y12,Y$12:Y$14,0)</f>
        <v>1</v>
      </c>
      <c r="B12" s="56"/>
      <c r="C12" s="91" t="s">
        <v>52</v>
      </c>
      <c r="D12" s="92" t="s">
        <v>589</v>
      </c>
      <c r="E12" s="3" t="s">
        <v>455</v>
      </c>
      <c r="F12" s="2" t="s">
        <v>39</v>
      </c>
      <c r="G12" s="117" t="s">
        <v>590</v>
      </c>
      <c r="H12" s="94" t="s">
        <v>591</v>
      </c>
      <c r="I12" s="118" t="s">
        <v>113</v>
      </c>
      <c r="J12" s="112" t="s">
        <v>113</v>
      </c>
      <c r="K12" s="137" t="s">
        <v>115</v>
      </c>
      <c r="L12" s="57">
        <v>211.5</v>
      </c>
      <c r="M12" s="58">
        <f>L12/3</f>
        <v>70.5</v>
      </c>
      <c r="N12" s="59">
        <f>RANK(M12,M$12:M$14,0)</f>
        <v>1</v>
      </c>
      <c r="O12" s="57">
        <v>208</v>
      </c>
      <c r="P12" s="58">
        <f>O12/3</f>
        <v>69.33333333333333</v>
      </c>
      <c r="Q12" s="59">
        <f>RANK(P12,P$12:P$14,0)</f>
        <v>1</v>
      </c>
      <c r="R12" s="57">
        <v>206.5</v>
      </c>
      <c r="S12" s="58">
        <f>R12/3</f>
        <v>68.83333333333333</v>
      </c>
      <c r="T12" s="59">
        <f>RANK(S12,S$12:S$14,0)</f>
        <v>1</v>
      </c>
      <c r="U12" s="59"/>
      <c r="V12" s="59"/>
      <c r="W12" s="57">
        <f>L12+O12+R12</f>
        <v>626</v>
      </c>
      <c r="X12" s="60"/>
      <c r="Y12" s="90">
        <f>ROUND(SUM(M12,P12,S12)/3,3)-IF($U12=1,2,IF($U12=2,1.5,0))</f>
        <v>69.556</v>
      </c>
      <c r="Z12" s="61" t="s">
        <v>629</v>
      </c>
    </row>
    <row r="13" spans="1:26" s="43" customFormat="1" ht="33" customHeight="1">
      <c r="A13" s="55">
        <f>RANK(Y13,Y$12:Y$14,0)</f>
        <v>2</v>
      </c>
      <c r="B13" s="56"/>
      <c r="C13" s="91" t="s">
        <v>52</v>
      </c>
      <c r="D13" s="101" t="s">
        <v>89</v>
      </c>
      <c r="E13" s="3"/>
      <c r="F13" s="20"/>
      <c r="G13" s="93" t="s">
        <v>90</v>
      </c>
      <c r="H13" s="108" t="s">
        <v>91</v>
      </c>
      <c r="I13" s="104" t="s">
        <v>92</v>
      </c>
      <c r="J13" s="104" t="s">
        <v>93</v>
      </c>
      <c r="K13" s="109" t="s">
        <v>631</v>
      </c>
      <c r="L13" s="57">
        <v>203</v>
      </c>
      <c r="M13" s="58">
        <f>L13/3</f>
        <v>67.66666666666667</v>
      </c>
      <c r="N13" s="59">
        <f>RANK(M13,M$12:M$14,0)</f>
        <v>2</v>
      </c>
      <c r="O13" s="57">
        <v>198.5</v>
      </c>
      <c r="P13" s="58">
        <f>O13/3</f>
        <v>66.16666666666667</v>
      </c>
      <c r="Q13" s="59">
        <f>RANK(P13,P$12:P$14,0)</f>
        <v>2</v>
      </c>
      <c r="R13" s="57">
        <v>204</v>
      </c>
      <c r="S13" s="58">
        <f>R13/3</f>
        <v>68</v>
      </c>
      <c r="T13" s="59">
        <f>RANK(S13,S$12:S$14,0)</f>
        <v>2</v>
      </c>
      <c r="U13" s="59"/>
      <c r="V13" s="59"/>
      <c r="W13" s="57">
        <f>L13+O13+R13</f>
        <v>605.5</v>
      </c>
      <c r="X13" s="60"/>
      <c r="Y13" s="90">
        <f>ROUND(SUM(M13,P13,S13)/3,3)-IF($U13=1,2,IF($U13=2,1.5,0))</f>
        <v>67.278</v>
      </c>
      <c r="Z13" s="61" t="s">
        <v>629</v>
      </c>
    </row>
    <row r="14" spans="1:26" s="43" customFormat="1" ht="33" customHeight="1">
      <c r="A14" s="55">
        <f>RANK(Y14,Y$12:Y$14,0)</f>
        <v>3</v>
      </c>
      <c r="B14" s="56"/>
      <c r="C14" s="199" t="s">
        <v>52</v>
      </c>
      <c r="D14" s="97" t="s">
        <v>584</v>
      </c>
      <c r="E14" s="3"/>
      <c r="F14" s="150" t="s">
        <v>55</v>
      </c>
      <c r="G14" s="194" t="s">
        <v>585</v>
      </c>
      <c r="H14" s="103" t="s">
        <v>586</v>
      </c>
      <c r="I14" s="99" t="s">
        <v>587</v>
      </c>
      <c r="J14" s="99" t="s">
        <v>588</v>
      </c>
      <c r="K14" s="125" t="s">
        <v>72</v>
      </c>
      <c r="L14" s="57">
        <v>190.5</v>
      </c>
      <c r="M14" s="58">
        <f>L14/3</f>
        <v>63.5</v>
      </c>
      <c r="N14" s="59">
        <f>RANK(M14,M$12:M$14,0)</f>
        <v>3</v>
      </c>
      <c r="O14" s="57">
        <v>187.5</v>
      </c>
      <c r="P14" s="58">
        <f>O14/3</f>
        <v>62.5</v>
      </c>
      <c r="Q14" s="59">
        <f>RANK(P14,P$12:P$14,0)</f>
        <v>3</v>
      </c>
      <c r="R14" s="57">
        <v>188.5</v>
      </c>
      <c r="S14" s="58">
        <f>R14/3</f>
        <v>62.833333333333336</v>
      </c>
      <c r="T14" s="59">
        <f>RANK(S14,S$12:S$14,0)</f>
        <v>3</v>
      </c>
      <c r="U14" s="59"/>
      <c r="V14" s="59"/>
      <c r="W14" s="57">
        <f>L14+O14+R14</f>
        <v>566.5</v>
      </c>
      <c r="X14" s="60"/>
      <c r="Y14" s="90">
        <f>ROUND(SUM(M14,P14,S14)/3,3)-IF($U14=1,2,IF($U14=2,1.5,0))</f>
        <v>62.944</v>
      </c>
      <c r="Z14" s="61" t="s">
        <v>629</v>
      </c>
    </row>
    <row r="15" spans="1:25" s="43" customFormat="1" ht="22.5" customHeight="1">
      <c r="A15" s="62"/>
      <c r="B15" s="63"/>
      <c r="C15" s="64"/>
      <c r="D15" s="65"/>
      <c r="E15" s="66"/>
      <c r="F15" s="67"/>
      <c r="G15" s="68"/>
      <c r="H15" s="69"/>
      <c r="I15" s="70"/>
      <c r="J15" s="71"/>
      <c r="K15" s="70"/>
      <c r="L15" s="72"/>
      <c r="M15" s="73"/>
      <c r="N15" s="74"/>
      <c r="O15" s="72"/>
      <c r="P15" s="73"/>
      <c r="Q15" s="74"/>
      <c r="R15" s="72"/>
      <c r="S15" s="73"/>
      <c r="T15" s="74"/>
      <c r="U15" s="74"/>
      <c r="V15" s="74"/>
      <c r="W15" s="72"/>
      <c r="X15" s="75"/>
      <c r="Y15" s="73"/>
    </row>
    <row r="16" spans="1:25" ht="30" customHeight="1">
      <c r="A16" s="1"/>
      <c r="B16" s="1"/>
      <c r="C16" s="1"/>
      <c r="D16" s="1" t="s">
        <v>16</v>
      </c>
      <c r="E16" s="1"/>
      <c r="F16" s="1"/>
      <c r="G16" s="1"/>
      <c r="H16" s="1"/>
      <c r="I16" s="1" t="s">
        <v>563</v>
      </c>
      <c r="J16" s="1"/>
      <c r="K16" s="76"/>
      <c r="L16" s="77"/>
      <c r="M16" s="76"/>
      <c r="N16" s="1"/>
      <c r="O16" s="78"/>
      <c r="P16" s="79"/>
      <c r="Q16" s="1"/>
      <c r="R16" s="78"/>
      <c r="S16" s="79"/>
      <c r="T16" s="1"/>
      <c r="U16" s="1"/>
      <c r="V16" s="1"/>
      <c r="W16" s="1"/>
      <c r="X16" s="1"/>
      <c r="Y16" s="79"/>
    </row>
    <row r="17" spans="1:25" ht="30" customHeight="1">
      <c r="A17" s="1"/>
      <c r="B17" s="1"/>
      <c r="C17" s="1"/>
      <c r="D17" s="1" t="s">
        <v>17</v>
      </c>
      <c r="E17" s="1"/>
      <c r="F17" s="1"/>
      <c r="G17" s="1"/>
      <c r="H17" s="1"/>
      <c r="I17" s="1" t="s">
        <v>18</v>
      </c>
      <c r="J17" s="1"/>
      <c r="K17" s="76"/>
      <c r="L17" s="77"/>
      <c r="M17" s="80"/>
      <c r="O17" s="78"/>
      <c r="P17" s="79"/>
      <c r="Q17" s="1"/>
      <c r="R17" s="78"/>
      <c r="S17" s="79"/>
      <c r="T17" s="1"/>
      <c r="U17" s="1"/>
      <c r="V17" s="1"/>
      <c r="W17" s="1"/>
      <c r="X17" s="1"/>
      <c r="Y17" s="79"/>
    </row>
    <row r="18" spans="11:13" ht="12.75">
      <c r="K18" s="76"/>
      <c r="L18" s="77"/>
      <c r="M18" s="76"/>
    </row>
    <row r="19" spans="11:13" ht="12.75">
      <c r="K19" s="76"/>
      <c r="L19" s="77"/>
      <c r="M19" s="76"/>
    </row>
  </sheetData>
  <sheetProtection/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60" zoomScaleNormal="50" zoomScalePageLayoutView="0" workbookViewId="0" topLeftCell="A2">
      <selection activeCell="P16" sqref="P16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35" t="s">
        <v>117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516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644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809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517</v>
      </c>
      <c r="W9" s="7"/>
    </row>
    <row r="10" spans="1:26" s="51" customFormat="1" ht="19.5" customHeight="1">
      <c r="A10" s="341" t="s">
        <v>37</v>
      </c>
      <c r="B10" s="342" t="s">
        <v>5</v>
      </c>
      <c r="C10" s="343" t="s">
        <v>6</v>
      </c>
      <c r="D10" s="345" t="s">
        <v>24</v>
      </c>
      <c r="E10" s="345" t="s">
        <v>8</v>
      </c>
      <c r="F10" s="341" t="s">
        <v>9</v>
      </c>
      <c r="G10" s="345" t="s">
        <v>25</v>
      </c>
      <c r="H10" s="345" t="s">
        <v>8</v>
      </c>
      <c r="I10" s="345" t="s">
        <v>11</v>
      </c>
      <c r="J10" s="50"/>
      <c r="K10" s="345" t="s">
        <v>13</v>
      </c>
      <c r="L10" s="340" t="s">
        <v>26</v>
      </c>
      <c r="M10" s="340"/>
      <c r="N10" s="340"/>
      <c r="O10" s="340" t="s">
        <v>27</v>
      </c>
      <c r="P10" s="340"/>
      <c r="Q10" s="340"/>
      <c r="R10" s="340" t="s">
        <v>28</v>
      </c>
      <c r="S10" s="340"/>
      <c r="T10" s="340"/>
      <c r="U10" s="347" t="s">
        <v>29</v>
      </c>
      <c r="V10" s="343" t="s">
        <v>30</v>
      </c>
      <c r="W10" s="341" t="s">
        <v>31</v>
      </c>
      <c r="X10" s="342" t="s">
        <v>32</v>
      </c>
      <c r="Y10" s="346" t="s">
        <v>33</v>
      </c>
      <c r="Z10" s="346" t="s">
        <v>34</v>
      </c>
    </row>
    <row r="11" spans="1:26" s="51" customFormat="1" ht="39.75" customHeight="1">
      <c r="A11" s="341"/>
      <c r="B11" s="342"/>
      <c r="C11" s="344"/>
      <c r="D11" s="345"/>
      <c r="E11" s="345"/>
      <c r="F11" s="341"/>
      <c r="G11" s="345"/>
      <c r="H11" s="345"/>
      <c r="I11" s="345"/>
      <c r="J11" s="50"/>
      <c r="K11" s="345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48"/>
      <c r="V11" s="344"/>
      <c r="W11" s="341"/>
      <c r="X11" s="342"/>
      <c r="Y11" s="346"/>
      <c r="Z11" s="346"/>
    </row>
    <row r="12" spans="1:26" s="43" customFormat="1" ht="33" customHeight="1">
      <c r="A12" s="55">
        <f>RANK(Y12,Y$12:Y$14,0)</f>
        <v>1</v>
      </c>
      <c r="B12" s="56"/>
      <c r="C12" s="91" t="s">
        <v>60</v>
      </c>
      <c r="D12" s="92" t="s">
        <v>94</v>
      </c>
      <c r="E12" s="19" t="s">
        <v>38</v>
      </c>
      <c r="F12" s="5" t="s">
        <v>39</v>
      </c>
      <c r="G12" s="111" t="s">
        <v>95</v>
      </c>
      <c r="H12" s="103" t="s">
        <v>96</v>
      </c>
      <c r="I12" s="112" t="s">
        <v>40</v>
      </c>
      <c r="J12" s="96" t="s">
        <v>40</v>
      </c>
      <c r="K12" s="113" t="s">
        <v>41</v>
      </c>
      <c r="L12" s="57">
        <v>210.5</v>
      </c>
      <c r="M12" s="58">
        <f>L12/3</f>
        <v>70.16666666666667</v>
      </c>
      <c r="N12" s="59">
        <f>RANK(M12,M$12:M$14,0)</f>
        <v>1</v>
      </c>
      <c r="O12" s="57">
        <v>209.5</v>
      </c>
      <c r="P12" s="58">
        <f>O12/3</f>
        <v>69.83333333333333</v>
      </c>
      <c r="Q12" s="59">
        <f>RANK(P12,P$12:P$14,0)</f>
        <v>1</v>
      </c>
      <c r="R12" s="57">
        <v>208</v>
      </c>
      <c r="S12" s="58">
        <f>R12/3</f>
        <v>69.33333333333333</v>
      </c>
      <c r="T12" s="59">
        <f>RANK(S12,S$12:S$14,0)</f>
        <v>1</v>
      </c>
      <c r="U12" s="59"/>
      <c r="V12" s="59"/>
      <c r="W12" s="57">
        <f>L12+O12+R12</f>
        <v>628</v>
      </c>
      <c r="X12" s="60"/>
      <c r="Y12" s="90">
        <f>ROUND(SUM(M12,P12,S12)/3,3)-IF($U12=1,2,IF($U12=2,1.5,0))</f>
        <v>69.778</v>
      </c>
      <c r="Z12" s="61" t="s">
        <v>629</v>
      </c>
    </row>
    <row r="13" spans="1:26" s="43" customFormat="1" ht="33" customHeight="1">
      <c r="A13" s="55">
        <f>RANK(Y13,Y$12:Y$14,0)</f>
        <v>2</v>
      </c>
      <c r="B13" s="56"/>
      <c r="C13" s="199" t="s">
        <v>60</v>
      </c>
      <c r="D13" s="92" t="s">
        <v>76</v>
      </c>
      <c r="E13" s="3"/>
      <c r="F13" s="5" t="s">
        <v>39</v>
      </c>
      <c r="G13" s="93" t="s">
        <v>77</v>
      </c>
      <c r="H13" s="103" t="s">
        <v>43</v>
      </c>
      <c r="I13" s="104" t="s">
        <v>44</v>
      </c>
      <c r="J13" s="104" t="s">
        <v>40</v>
      </c>
      <c r="K13" s="100" t="s">
        <v>41</v>
      </c>
      <c r="L13" s="57">
        <v>205.5</v>
      </c>
      <c r="M13" s="58">
        <f>L13/3</f>
        <v>68.5</v>
      </c>
      <c r="N13" s="59">
        <f>RANK(M13,M$12:M$14,0)</f>
        <v>2</v>
      </c>
      <c r="O13" s="57">
        <v>208</v>
      </c>
      <c r="P13" s="58">
        <f>O13/3</f>
        <v>69.33333333333333</v>
      </c>
      <c r="Q13" s="59">
        <f>RANK(P13,P$12:P$14,0)</f>
        <v>2</v>
      </c>
      <c r="R13" s="57">
        <v>207.5</v>
      </c>
      <c r="S13" s="58">
        <f>R13/3</f>
        <v>69.16666666666667</v>
      </c>
      <c r="T13" s="59">
        <f>RANK(S13,S$12:S$14,0)</f>
        <v>2</v>
      </c>
      <c r="U13" s="59"/>
      <c r="V13" s="59"/>
      <c r="W13" s="57">
        <f>L13+O13+R13</f>
        <v>621</v>
      </c>
      <c r="X13" s="60"/>
      <c r="Y13" s="90">
        <f>ROUND(SUM(M13,P13,S13)/3,3)-IF($U13=1,2,IF($U13=2,1.5,0))</f>
        <v>69</v>
      </c>
      <c r="Z13" s="61" t="s">
        <v>629</v>
      </c>
    </row>
    <row r="14" spans="1:26" s="43" customFormat="1" ht="33" customHeight="1">
      <c r="A14" s="55">
        <f>RANK(Y14,Y$12:Y$14,0)</f>
        <v>3</v>
      </c>
      <c r="B14" s="56"/>
      <c r="C14" s="199" t="s">
        <v>60</v>
      </c>
      <c r="D14" s="92" t="s">
        <v>73</v>
      </c>
      <c r="E14" s="3"/>
      <c r="F14" s="6" t="s">
        <v>55</v>
      </c>
      <c r="G14" s="93" t="s">
        <v>625</v>
      </c>
      <c r="H14" s="103" t="s">
        <v>626</v>
      </c>
      <c r="I14" s="95" t="s">
        <v>627</v>
      </c>
      <c r="J14" s="104" t="s">
        <v>74</v>
      </c>
      <c r="K14" s="95" t="s">
        <v>75</v>
      </c>
      <c r="L14" s="57">
        <v>188.5</v>
      </c>
      <c r="M14" s="58">
        <f>L14/3</f>
        <v>62.833333333333336</v>
      </c>
      <c r="N14" s="59">
        <f>RANK(M14,M$12:M$14,0)</f>
        <v>3</v>
      </c>
      <c r="O14" s="57">
        <v>201</v>
      </c>
      <c r="P14" s="58">
        <f>O14/3</f>
        <v>67</v>
      </c>
      <c r="Q14" s="59">
        <f>RANK(P14,P$12:P$14,0)</f>
        <v>3</v>
      </c>
      <c r="R14" s="57">
        <v>199</v>
      </c>
      <c r="S14" s="58">
        <f>R14/3</f>
        <v>66.33333333333333</v>
      </c>
      <c r="T14" s="59">
        <f>RANK(S14,S$12:S$14,0)</f>
        <v>3</v>
      </c>
      <c r="U14" s="59"/>
      <c r="V14" s="59"/>
      <c r="W14" s="57">
        <f>L14+O14+R14</f>
        <v>588.5</v>
      </c>
      <c r="X14" s="60"/>
      <c r="Y14" s="90">
        <f>ROUND(SUM(M14,P14,S14)/3,3)-IF($U14=1,2,IF($U14=2,1.5,0))</f>
        <v>65.389</v>
      </c>
      <c r="Z14" s="61" t="s">
        <v>629</v>
      </c>
    </row>
    <row r="15" spans="1:25" s="43" customFormat="1" ht="22.5" customHeight="1">
      <c r="A15" s="62"/>
      <c r="B15" s="63"/>
      <c r="C15" s="64"/>
      <c r="D15" s="65"/>
      <c r="E15" s="66"/>
      <c r="F15" s="67"/>
      <c r="G15" s="68"/>
      <c r="H15" s="69"/>
      <c r="I15" s="70"/>
      <c r="J15" s="71"/>
      <c r="K15" s="70"/>
      <c r="L15" s="72"/>
      <c r="M15" s="73"/>
      <c r="N15" s="74"/>
      <c r="O15" s="72"/>
      <c r="P15" s="73"/>
      <c r="Q15" s="74"/>
      <c r="R15" s="72"/>
      <c r="S15" s="73"/>
      <c r="T15" s="74"/>
      <c r="U15" s="74"/>
      <c r="V15" s="74"/>
      <c r="W15" s="72"/>
      <c r="X15" s="75"/>
      <c r="Y15" s="73"/>
    </row>
    <row r="16" spans="1:25" ht="30" customHeight="1">
      <c r="A16" s="1"/>
      <c r="B16" s="1"/>
      <c r="C16" s="1"/>
      <c r="D16" s="1" t="s">
        <v>16</v>
      </c>
      <c r="E16" s="1"/>
      <c r="F16" s="1"/>
      <c r="G16" s="1"/>
      <c r="H16" s="1"/>
      <c r="I16" s="1" t="s">
        <v>563</v>
      </c>
      <c r="J16" s="1"/>
      <c r="K16" s="76"/>
      <c r="L16" s="77"/>
      <c r="M16" s="76"/>
      <c r="N16" s="1"/>
      <c r="O16" s="78"/>
      <c r="P16" s="79"/>
      <c r="Q16" s="1"/>
      <c r="R16" s="78"/>
      <c r="S16" s="79"/>
      <c r="T16" s="1"/>
      <c r="U16" s="1"/>
      <c r="V16" s="1"/>
      <c r="W16" s="1"/>
      <c r="X16" s="1"/>
      <c r="Y16" s="79"/>
    </row>
    <row r="17" spans="1:25" ht="30" customHeight="1">
      <c r="A17" s="1"/>
      <c r="B17" s="1"/>
      <c r="C17" s="1"/>
      <c r="D17" s="1" t="s">
        <v>17</v>
      </c>
      <c r="E17" s="1"/>
      <c r="F17" s="1"/>
      <c r="G17" s="1"/>
      <c r="H17" s="1"/>
      <c r="I17" s="1" t="s">
        <v>18</v>
      </c>
      <c r="J17" s="1"/>
      <c r="K17" s="76"/>
      <c r="L17" s="77"/>
      <c r="M17" s="80"/>
      <c r="O17" s="78"/>
      <c r="P17" s="79"/>
      <c r="Q17" s="1"/>
      <c r="R17" s="78"/>
      <c r="S17" s="79"/>
      <c r="T17" s="1"/>
      <c r="U17" s="1"/>
      <c r="V17" s="1"/>
      <c r="W17" s="1"/>
      <c r="X17" s="1"/>
      <c r="Y17" s="79"/>
    </row>
    <row r="18" spans="11:13" ht="12.75">
      <c r="K18" s="76"/>
      <c r="L18" s="77"/>
      <c r="M18" s="76"/>
    </row>
    <row r="19" spans="11:13" ht="12.75">
      <c r="K19" s="76"/>
      <c r="L19" s="77"/>
      <c r="M19" s="76"/>
    </row>
  </sheetData>
  <sheetProtection/>
  <protectedRanges>
    <protectedRange sqref="K12" name="Диапазон1_3_1_1_3_11_1_1_3_1_3_1_1_1_1_1_2_1"/>
  </protectedRanges>
  <mergeCells count="25"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4"/>
  <sheetViews>
    <sheetView tabSelected="1" view="pageBreakPreview" zoomScale="60" zoomScaleNormal="50" zoomScalePageLayoutView="0" workbookViewId="0" topLeftCell="A8">
      <selection activeCell="S19" sqref="S19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6.7109375" style="44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26" width="0" style="44" hidden="1" customWidth="1"/>
    <col min="27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54" customHeight="1">
      <c r="A2" s="335" t="s">
        <v>117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486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811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5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3" s="42" customFormat="1" ht="12.75">
      <c r="A9" s="7" t="s">
        <v>2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9"/>
      <c r="V9" s="7" t="s">
        <v>517</v>
      </c>
      <c r="W9" s="7"/>
    </row>
    <row r="10" spans="1:26" s="51" customFormat="1" ht="19.5" customHeight="1">
      <c r="A10" s="341"/>
      <c r="B10" s="342" t="s">
        <v>5</v>
      </c>
      <c r="C10" s="343" t="s">
        <v>515</v>
      </c>
      <c r="D10" s="345" t="s">
        <v>24</v>
      </c>
      <c r="E10" s="345" t="s">
        <v>8</v>
      </c>
      <c r="F10" s="341" t="s">
        <v>9</v>
      </c>
      <c r="G10" s="345" t="s">
        <v>25</v>
      </c>
      <c r="H10" s="345" t="s">
        <v>8</v>
      </c>
      <c r="I10" s="345" t="s">
        <v>11</v>
      </c>
      <c r="J10" s="50"/>
      <c r="K10" s="345" t="s">
        <v>13</v>
      </c>
      <c r="L10" s="340" t="s">
        <v>26</v>
      </c>
      <c r="M10" s="340"/>
      <c r="N10" s="340"/>
      <c r="O10" s="340" t="s">
        <v>27</v>
      </c>
      <c r="P10" s="340"/>
      <c r="Q10" s="340"/>
      <c r="R10" s="340" t="s">
        <v>28</v>
      </c>
      <c r="S10" s="340"/>
      <c r="T10" s="340"/>
      <c r="U10" s="347" t="s">
        <v>29</v>
      </c>
      <c r="V10" s="343" t="s">
        <v>30</v>
      </c>
      <c r="W10" s="341" t="s">
        <v>31</v>
      </c>
      <c r="X10" s="342" t="s">
        <v>32</v>
      </c>
      <c r="Y10" s="346" t="s">
        <v>33</v>
      </c>
      <c r="Z10" s="346" t="s">
        <v>34</v>
      </c>
    </row>
    <row r="11" spans="1:26" s="51" customFormat="1" ht="39.75" customHeight="1">
      <c r="A11" s="341"/>
      <c r="B11" s="342"/>
      <c r="C11" s="344"/>
      <c r="D11" s="345"/>
      <c r="E11" s="345"/>
      <c r="F11" s="341"/>
      <c r="G11" s="345"/>
      <c r="H11" s="345"/>
      <c r="I11" s="345"/>
      <c r="J11" s="50"/>
      <c r="K11" s="345"/>
      <c r="L11" s="52" t="s">
        <v>35</v>
      </c>
      <c r="M11" s="53" t="s">
        <v>36</v>
      </c>
      <c r="N11" s="54" t="s">
        <v>37</v>
      </c>
      <c r="O11" s="52" t="s">
        <v>35</v>
      </c>
      <c r="P11" s="53" t="s">
        <v>36</v>
      </c>
      <c r="Q11" s="54" t="s">
        <v>37</v>
      </c>
      <c r="R11" s="52" t="s">
        <v>35</v>
      </c>
      <c r="S11" s="53" t="s">
        <v>36</v>
      </c>
      <c r="T11" s="54" t="s">
        <v>37</v>
      </c>
      <c r="U11" s="348"/>
      <c r="V11" s="344"/>
      <c r="W11" s="341"/>
      <c r="X11" s="342"/>
      <c r="Y11" s="346"/>
      <c r="Z11" s="346"/>
    </row>
    <row r="12" spans="1:26" s="43" customFormat="1" ht="33" customHeight="1">
      <c r="A12" s="55"/>
      <c r="B12" s="56"/>
      <c r="C12" s="188" t="s">
        <v>597</v>
      </c>
      <c r="D12" s="92" t="s">
        <v>545</v>
      </c>
      <c r="E12" s="3" t="s">
        <v>546</v>
      </c>
      <c r="F12" s="2">
        <v>1</v>
      </c>
      <c r="G12" s="117" t="s">
        <v>598</v>
      </c>
      <c r="H12" s="94" t="s">
        <v>599</v>
      </c>
      <c r="I12" s="99" t="s">
        <v>549</v>
      </c>
      <c r="J12" s="118" t="s">
        <v>550</v>
      </c>
      <c r="K12" s="100" t="s">
        <v>551</v>
      </c>
      <c r="L12" s="57">
        <v>188</v>
      </c>
      <c r="M12" s="58">
        <f>L12/3</f>
        <v>62.666666666666664</v>
      </c>
      <c r="N12" s="59">
        <f aca="true" t="shared" si="0" ref="N12:N19">RANK(M12,M$12:M$19,0)</f>
        <v>6</v>
      </c>
      <c r="O12" s="57">
        <v>195</v>
      </c>
      <c r="P12" s="58">
        <f>O12/3</f>
        <v>65</v>
      </c>
      <c r="Q12" s="59">
        <f aca="true" t="shared" si="1" ref="Q12:Q19">RANK(P12,P$12:P$19,0)</f>
        <v>4</v>
      </c>
      <c r="R12" s="57">
        <v>190.5</v>
      </c>
      <c r="S12" s="58">
        <f>R12/3</f>
        <v>63.5</v>
      </c>
      <c r="T12" s="59">
        <f aca="true" t="shared" si="2" ref="T12:T19">RANK(S12,S$12:S$19,0)</f>
        <v>4</v>
      </c>
      <c r="U12" s="59">
        <v>1</v>
      </c>
      <c r="V12" s="59"/>
      <c r="W12" s="57"/>
      <c r="X12" s="60"/>
      <c r="Y12" s="90">
        <f>ROUND(SUM(M12,P12,S12)/3,3)-IF($U12=1,0.5,IF($U12=2,1.5,0))</f>
        <v>63.222</v>
      </c>
      <c r="Z12" s="61"/>
    </row>
    <row r="13" spans="1:26" s="43" customFormat="1" ht="33" customHeight="1">
      <c r="A13" s="55"/>
      <c r="B13" s="56"/>
      <c r="C13" s="188" t="s">
        <v>812</v>
      </c>
      <c r="D13" s="92" t="s">
        <v>228</v>
      </c>
      <c r="E13" s="3"/>
      <c r="F13" s="2" t="s">
        <v>55</v>
      </c>
      <c r="G13" s="117" t="s">
        <v>229</v>
      </c>
      <c r="H13" s="94" t="s">
        <v>230</v>
      </c>
      <c r="I13" s="99" t="s">
        <v>231</v>
      </c>
      <c r="J13" s="118" t="s">
        <v>93</v>
      </c>
      <c r="K13" s="100" t="s">
        <v>631</v>
      </c>
      <c r="L13" s="57">
        <v>215</v>
      </c>
      <c r="M13" s="58">
        <f>L13/3.4</f>
        <v>63.23529411764706</v>
      </c>
      <c r="N13" s="59">
        <f t="shared" si="0"/>
        <v>5</v>
      </c>
      <c r="O13" s="57">
        <v>210</v>
      </c>
      <c r="P13" s="58">
        <f>O13/3.4</f>
        <v>61.76470588235294</v>
      </c>
      <c r="Q13" s="59">
        <f t="shared" si="1"/>
        <v>7</v>
      </c>
      <c r="R13" s="57">
        <v>213</v>
      </c>
      <c r="S13" s="58">
        <f>R13/3.4</f>
        <v>62.64705882352941</v>
      </c>
      <c r="T13" s="59">
        <f t="shared" si="2"/>
        <v>6</v>
      </c>
      <c r="U13" s="59"/>
      <c r="V13" s="59"/>
      <c r="W13" s="57"/>
      <c r="X13" s="60"/>
      <c r="Y13" s="90">
        <f aca="true" t="shared" si="3" ref="Y13:Y19">ROUND(SUM(M13,P13,S13)/3,3)-IF($U13=1,0.5,IF($U13=2,1.5,0))</f>
        <v>62.549</v>
      </c>
      <c r="Z13" s="61"/>
    </row>
    <row r="14" spans="1:26" s="43" customFormat="1" ht="33" customHeight="1">
      <c r="A14" s="55"/>
      <c r="B14" s="56"/>
      <c r="C14" s="188" t="s">
        <v>600</v>
      </c>
      <c r="D14" s="101" t="s">
        <v>815</v>
      </c>
      <c r="E14" s="3" t="s">
        <v>366</v>
      </c>
      <c r="F14" s="5" t="s">
        <v>39</v>
      </c>
      <c r="G14" s="93" t="s">
        <v>498</v>
      </c>
      <c r="H14" s="108" t="s">
        <v>499</v>
      </c>
      <c r="I14" s="95" t="s">
        <v>129</v>
      </c>
      <c r="J14" s="96" t="s">
        <v>155</v>
      </c>
      <c r="K14" s="100" t="s">
        <v>131</v>
      </c>
      <c r="L14" s="57">
        <v>244</v>
      </c>
      <c r="M14" s="58">
        <f>L14/3.7</f>
        <v>65.94594594594594</v>
      </c>
      <c r="N14" s="59">
        <f t="shared" si="0"/>
        <v>2</v>
      </c>
      <c r="O14" s="57">
        <v>244</v>
      </c>
      <c r="P14" s="58">
        <f>O14/3.7</f>
        <v>65.94594594594594</v>
      </c>
      <c r="Q14" s="59">
        <f t="shared" si="1"/>
        <v>3</v>
      </c>
      <c r="R14" s="57">
        <v>239.5</v>
      </c>
      <c r="S14" s="58">
        <f>R14/3.7</f>
        <v>64.72972972972973</v>
      </c>
      <c r="T14" s="59">
        <f t="shared" si="2"/>
        <v>3</v>
      </c>
      <c r="U14" s="59"/>
      <c r="V14" s="59"/>
      <c r="W14" s="57"/>
      <c r="X14" s="60"/>
      <c r="Y14" s="90">
        <f t="shared" si="3"/>
        <v>65.541</v>
      </c>
      <c r="Z14" s="61"/>
    </row>
    <row r="15" spans="1:26" s="43" customFormat="1" ht="33" customHeight="1">
      <c r="A15" s="55"/>
      <c r="B15" s="56"/>
      <c r="C15" s="188" t="s">
        <v>487</v>
      </c>
      <c r="D15" s="191" t="s">
        <v>500</v>
      </c>
      <c r="E15" s="3"/>
      <c r="F15" s="4">
        <v>2</v>
      </c>
      <c r="G15" s="93" t="s">
        <v>501</v>
      </c>
      <c r="H15" s="192" t="s">
        <v>502</v>
      </c>
      <c r="I15" s="193" t="s">
        <v>503</v>
      </c>
      <c r="J15" s="193" t="s">
        <v>176</v>
      </c>
      <c r="K15" s="100" t="s">
        <v>257</v>
      </c>
      <c r="L15" s="57">
        <v>211.5</v>
      </c>
      <c r="M15" s="58">
        <f>L15/3.7</f>
        <v>57.16216216216216</v>
      </c>
      <c r="N15" s="59">
        <f t="shared" si="0"/>
        <v>8</v>
      </c>
      <c r="O15" s="57">
        <v>208.5</v>
      </c>
      <c r="P15" s="58">
        <f>O15/3.7</f>
        <v>56.35135135135135</v>
      </c>
      <c r="Q15" s="59">
        <f t="shared" si="1"/>
        <v>8</v>
      </c>
      <c r="R15" s="57">
        <v>228</v>
      </c>
      <c r="S15" s="58">
        <f>R15/3.7</f>
        <v>61.62162162162162</v>
      </c>
      <c r="T15" s="59">
        <f t="shared" si="2"/>
        <v>8</v>
      </c>
      <c r="U15" s="59"/>
      <c r="V15" s="59"/>
      <c r="W15" s="57"/>
      <c r="X15" s="60"/>
      <c r="Y15" s="90">
        <f t="shared" si="3"/>
        <v>58.378</v>
      </c>
      <c r="Z15" s="61"/>
    </row>
    <row r="16" spans="1:26" s="43" customFormat="1" ht="33" customHeight="1">
      <c r="A16" s="55"/>
      <c r="B16" s="56"/>
      <c r="C16" s="188" t="s">
        <v>619</v>
      </c>
      <c r="D16" s="92" t="s">
        <v>346</v>
      </c>
      <c r="E16" s="3" t="s">
        <v>347</v>
      </c>
      <c r="F16" s="2" t="s">
        <v>39</v>
      </c>
      <c r="G16" s="93" t="s">
        <v>348</v>
      </c>
      <c r="H16" s="103" t="s">
        <v>349</v>
      </c>
      <c r="I16" s="95" t="s">
        <v>154</v>
      </c>
      <c r="J16" s="96" t="s">
        <v>155</v>
      </c>
      <c r="K16" s="96" t="s">
        <v>131</v>
      </c>
      <c r="L16" s="57">
        <v>231</v>
      </c>
      <c r="M16" s="58">
        <f>L16/3.8</f>
        <v>60.78947368421053</v>
      </c>
      <c r="N16" s="59">
        <f t="shared" si="0"/>
        <v>7</v>
      </c>
      <c r="O16" s="57">
        <v>241.5</v>
      </c>
      <c r="P16" s="58">
        <f>O16/3.8</f>
        <v>63.55263157894737</v>
      </c>
      <c r="Q16" s="59">
        <f t="shared" si="1"/>
        <v>5</v>
      </c>
      <c r="R16" s="57">
        <v>240.5</v>
      </c>
      <c r="S16" s="58">
        <f>R16/3.8</f>
        <v>63.28947368421053</v>
      </c>
      <c r="T16" s="59">
        <f t="shared" si="2"/>
        <v>5</v>
      </c>
      <c r="U16" s="59"/>
      <c r="V16" s="59"/>
      <c r="W16" s="57"/>
      <c r="X16" s="60"/>
      <c r="Y16" s="90">
        <f>ROUND(SUM(M16,P16,S16)/3,3)-IF($U16=1,0.5,IF($U16=2,1.5,0))</f>
        <v>62.544</v>
      </c>
      <c r="Z16" s="61"/>
    </row>
    <row r="17" spans="1:26" s="43" customFormat="1" ht="33" customHeight="1">
      <c r="A17" s="55"/>
      <c r="B17" s="56"/>
      <c r="C17" s="188" t="s">
        <v>620</v>
      </c>
      <c r="D17" s="200" t="s">
        <v>395</v>
      </c>
      <c r="E17" s="37" t="s">
        <v>396</v>
      </c>
      <c r="F17" s="203" t="s">
        <v>359</v>
      </c>
      <c r="G17" s="272" t="s">
        <v>814</v>
      </c>
      <c r="H17" s="124" t="s">
        <v>398</v>
      </c>
      <c r="I17" s="197" t="s">
        <v>129</v>
      </c>
      <c r="J17" s="145" t="s">
        <v>155</v>
      </c>
      <c r="K17" s="96" t="s">
        <v>131</v>
      </c>
      <c r="L17" s="57">
        <v>264.5</v>
      </c>
      <c r="M17" s="58">
        <f>L17/3.8</f>
        <v>69.60526315789474</v>
      </c>
      <c r="N17" s="59">
        <f t="shared" si="0"/>
        <v>1</v>
      </c>
      <c r="O17" s="57">
        <v>258.5</v>
      </c>
      <c r="P17" s="58">
        <f>O17/3.8</f>
        <v>68.02631578947368</v>
      </c>
      <c r="Q17" s="59">
        <f t="shared" si="1"/>
        <v>1</v>
      </c>
      <c r="R17" s="57">
        <v>255</v>
      </c>
      <c r="S17" s="58">
        <f>R17/3.8</f>
        <v>67.10526315789474</v>
      </c>
      <c r="T17" s="59">
        <f t="shared" si="2"/>
        <v>1</v>
      </c>
      <c r="U17" s="59"/>
      <c r="V17" s="59"/>
      <c r="W17" s="57"/>
      <c r="X17" s="60"/>
      <c r="Y17" s="90">
        <f>ROUND(SUM(M17,P17,S17)/3,3)-IF($U17=1,0.5,IF($U17=2,1.5,0))</f>
        <v>68.246</v>
      </c>
      <c r="Z17" s="61"/>
    </row>
    <row r="18" spans="1:26" s="43" customFormat="1" ht="33" customHeight="1">
      <c r="A18" s="55"/>
      <c r="B18" s="56"/>
      <c r="C18" s="188" t="s">
        <v>601</v>
      </c>
      <c r="D18" s="92" t="s">
        <v>545</v>
      </c>
      <c r="E18" s="3" t="s">
        <v>546</v>
      </c>
      <c r="F18" s="2">
        <v>1</v>
      </c>
      <c r="G18" s="117" t="s">
        <v>547</v>
      </c>
      <c r="H18" s="94" t="s">
        <v>548</v>
      </c>
      <c r="I18" s="99" t="s">
        <v>549</v>
      </c>
      <c r="J18" s="118" t="s">
        <v>550</v>
      </c>
      <c r="K18" s="100" t="s">
        <v>551</v>
      </c>
      <c r="L18" s="57">
        <v>242.5</v>
      </c>
      <c r="M18" s="58">
        <f>L18/3.8</f>
        <v>63.81578947368421</v>
      </c>
      <c r="N18" s="59">
        <f t="shared" si="0"/>
        <v>3</v>
      </c>
      <c r="O18" s="57">
        <v>238</v>
      </c>
      <c r="P18" s="58">
        <f>O18/3.8</f>
        <v>62.631578947368425</v>
      </c>
      <c r="Q18" s="59">
        <f t="shared" si="1"/>
        <v>6</v>
      </c>
      <c r="R18" s="57">
        <v>236</v>
      </c>
      <c r="S18" s="58">
        <f>R18/3.8</f>
        <v>62.10526315789474</v>
      </c>
      <c r="T18" s="59">
        <f t="shared" si="2"/>
        <v>7</v>
      </c>
      <c r="U18" s="59">
        <v>1</v>
      </c>
      <c r="V18" s="59"/>
      <c r="W18" s="57"/>
      <c r="X18" s="60"/>
      <c r="Y18" s="90">
        <f t="shared" si="3"/>
        <v>62.351</v>
      </c>
      <c r="Z18" s="61"/>
    </row>
    <row r="19" spans="1:26" s="43" customFormat="1" ht="33" customHeight="1">
      <c r="A19" s="55"/>
      <c r="B19" s="56"/>
      <c r="C19" s="188" t="s">
        <v>813</v>
      </c>
      <c r="D19" s="101" t="s">
        <v>68</v>
      </c>
      <c r="E19" s="3"/>
      <c r="F19" s="20" t="s">
        <v>55</v>
      </c>
      <c r="G19" s="93" t="s">
        <v>816</v>
      </c>
      <c r="H19" s="102" t="s">
        <v>602</v>
      </c>
      <c r="I19" s="95" t="s">
        <v>603</v>
      </c>
      <c r="J19" s="96" t="s">
        <v>48</v>
      </c>
      <c r="K19" s="95" t="s">
        <v>72</v>
      </c>
      <c r="L19" s="57">
        <v>164.5</v>
      </c>
      <c r="M19" s="58">
        <f>L19/2.6</f>
        <v>63.26923076923077</v>
      </c>
      <c r="N19" s="59">
        <f t="shared" si="0"/>
        <v>4</v>
      </c>
      <c r="O19" s="57">
        <v>171.5</v>
      </c>
      <c r="P19" s="58">
        <f>O19/2.6</f>
        <v>65.96153846153845</v>
      </c>
      <c r="Q19" s="59">
        <f t="shared" si="1"/>
        <v>2</v>
      </c>
      <c r="R19" s="57">
        <v>172.5</v>
      </c>
      <c r="S19" s="58">
        <f>R19/2.6</f>
        <v>66.34615384615384</v>
      </c>
      <c r="T19" s="59">
        <f t="shared" si="2"/>
        <v>2</v>
      </c>
      <c r="U19" s="59"/>
      <c r="V19" s="59"/>
      <c r="W19" s="57"/>
      <c r="X19" s="60"/>
      <c r="Y19" s="90">
        <f t="shared" si="3"/>
        <v>65.192</v>
      </c>
      <c r="Z19" s="61"/>
    </row>
    <row r="20" spans="1:25" s="43" customFormat="1" ht="22.5" customHeight="1">
      <c r="A20" s="62"/>
      <c r="B20" s="63"/>
      <c r="C20" s="64"/>
      <c r="D20" s="65"/>
      <c r="E20" s="66"/>
      <c r="F20" s="67"/>
      <c r="G20" s="68"/>
      <c r="H20" s="69"/>
      <c r="I20" s="70"/>
      <c r="J20" s="71"/>
      <c r="K20" s="70"/>
      <c r="L20" s="72"/>
      <c r="M20" s="73"/>
      <c r="N20" s="74"/>
      <c r="O20" s="72"/>
      <c r="P20" s="73"/>
      <c r="Q20" s="74"/>
      <c r="R20" s="72"/>
      <c r="S20" s="73"/>
      <c r="T20" s="74"/>
      <c r="U20" s="74"/>
      <c r="V20" s="74"/>
      <c r="W20" s="72"/>
      <c r="X20" s="75"/>
      <c r="Y20" s="73"/>
    </row>
    <row r="21" spans="1:25" ht="30" customHeight="1">
      <c r="A21" s="1"/>
      <c r="B21" s="1"/>
      <c r="C21" s="1"/>
      <c r="D21" s="1" t="s">
        <v>16</v>
      </c>
      <c r="E21" s="1"/>
      <c r="F21" s="1"/>
      <c r="G21" s="1"/>
      <c r="H21" s="1"/>
      <c r="I21" s="1" t="s">
        <v>563</v>
      </c>
      <c r="J21" s="1"/>
      <c r="K21" s="76"/>
      <c r="L21" s="77"/>
      <c r="M21" s="76"/>
      <c r="N21" s="1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:25" ht="30" customHeight="1">
      <c r="A22" s="1"/>
      <c r="B22" s="1"/>
      <c r="C22" s="1"/>
      <c r="D22" s="1" t="s">
        <v>17</v>
      </c>
      <c r="E22" s="1"/>
      <c r="F22" s="1"/>
      <c r="G22" s="1"/>
      <c r="H22" s="1"/>
      <c r="I22" s="1" t="s">
        <v>18</v>
      </c>
      <c r="J22" s="1"/>
      <c r="K22" s="76"/>
      <c r="L22" s="77"/>
      <c r="M22" s="80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1:13" ht="12.75">
      <c r="K23" s="76"/>
      <c r="L23" s="77"/>
      <c r="M23" s="76"/>
    </row>
    <row r="24" spans="11:13" ht="12.75">
      <c r="K24" s="76"/>
      <c r="L24" s="77"/>
      <c r="M24" s="76"/>
    </row>
  </sheetData>
  <sheetProtection/>
  <mergeCells count="25">
    <mergeCell ref="K10:K11"/>
    <mergeCell ref="L10:N10"/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view="pageBreakPreview" zoomScaleNormal="70" zoomScaleSheetLayoutView="100" zoomScalePageLayoutView="0" workbookViewId="0" topLeftCell="A17">
      <selection activeCell="J25" sqref="J25"/>
    </sheetView>
  </sheetViews>
  <sheetFormatPr defaultColWidth="9.140625" defaultRowHeight="57" customHeight="1"/>
  <cols>
    <col min="1" max="1" width="5.00390625" style="236" customWidth="1"/>
    <col min="2" max="2" width="6.7109375" style="236" hidden="1" customWidth="1"/>
    <col min="3" max="3" width="15.7109375" style="236" customWidth="1"/>
    <col min="4" max="4" width="5.7109375" style="236" hidden="1" customWidth="1"/>
    <col min="5" max="5" width="5.57421875" style="236" customWidth="1"/>
    <col min="6" max="6" width="30.8515625" style="236" customWidth="1"/>
    <col min="7" max="9" width="5.7109375" style="236" hidden="1" customWidth="1"/>
    <col min="10" max="10" width="17.7109375" style="236" customWidth="1"/>
    <col min="11" max="11" width="8.00390625" style="236" customWidth="1"/>
    <col min="12" max="12" width="8.7109375" style="236" customWidth="1"/>
    <col min="13" max="13" width="8.57421875" style="236" customWidth="1"/>
    <col min="14" max="242" width="9.140625" style="235" customWidth="1"/>
    <col min="243" max="16384" width="9.140625" style="243" customWidth="1"/>
  </cols>
  <sheetData>
    <row r="1" spans="1:21" s="214" customFormat="1" ht="14.25" customHeight="1" hidden="1">
      <c r="A1" s="210" t="s">
        <v>605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  <c r="Q1" s="213"/>
      <c r="R1" s="213"/>
      <c r="S1" s="213"/>
      <c r="U1" s="213"/>
    </row>
    <row r="2" spans="1:13" s="215" customFormat="1" ht="54" customHeight="1">
      <c r="A2" s="185" t="s">
        <v>747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215" customFormat="1" ht="14.25">
      <c r="A3" s="337" t="s">
        <v>606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215" customFormat="1" ht="18.75">
      <c r="A4" s="350" t="s">
        <v>607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5" customFormat="1" ht="18.7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s="251" customFormat="1" ht="12">
      <c r="A6" s="246" t="s">
        <v>2</v>
      </c>
      <c r="B6" s="247"/>
      <c r="C6" s="247"/>
      <c r="D6" s="247"/>
      <c r="E6" s="247"/>
      <c r="F6" s="248"/>
      <c r="G6" s="248"/>
      <c r="H6" s="248"/>
      <c r="I6" s="248"/>
      <c r="J6" s="249"/>
      <c r="K6" s="249"/>
      <c r="L6" s="249"/>
      <c r="M6" s="250" t="s">
        <v>622</v>
      </c>
    </row>
    <row r="7" spans="1:13" s="218" customFormat="1" ht="15" customHeight="1">
      <c r="A7" s="351" t="s">
        <v>37</v>
      </c>
      <c r="B7" s="252"/>
      <c r="C7" s="352" t="s">
        <v>608</v>
      </c>
      <c r="D7" s="253"/>
      <c r="E7" s="353" t="s">
        <v>9</v>
      </c>
      <c r="F7" s="352" t="s">
        <v>609</v>
      </c>
      <c r="G7" s="257"/>
      <c r="H7" s="257"/>
      <c r="I7" s="257"/>
      <c r="J7" s="352" t="s">
        <v>610</v>
      </c>
      <c r="K7" s="352" t="s">
        <v>515</v>
      </c>
      <c r="L7" s="352"/>
      <c r="M7" s="355" t="s">
        <v>611</v>
      </c>
    </row>
    <row r="8" spans="1:13" s="218" customFormat="1" ht="51" customHeight="1">
      <c r="A8" s="351"/>
      <c r="B8" s="252"/>
      <c r="C8" s="352"/>
      <c r="D8" s="254"/>
      <c r="E8" s="354"/>
      <c r="F8" s="352"/>
      <c r="G8" s="257"/>
      <c r="H8" s="257"/>
      <c r="I8" s="257"/>
      <c r="J8" s="352"/>
      <c r="K8" s="255" t="s">
        <v>612</v>
      </c>
      <c r="L8" s="255" t="s">
        <v>613</v>
      </c>
      <c r="M8" s="356"/>
    </row>
    <row r="9" spans="1:13" s="222" customFormat="1" ht="30" customHeight="1">
      <c r="A9" s="256">
        <f aca="true" t="shared" si="0" ref="A9:A20">RANK(M9,M$9:M$20,0)</f>
        <v>1</v>
      </c>
      <c r="B9" s="219"/>
      <c r="C9" s="126" t="s">
        <v>172</v>
      </c>
      <c r="D9" s="3" t="s">
        <v>173</v>
      </c>
      <c r="E9" s="127" t="s">
        <v>55</v>
      </c>
      <c r="F9" s="128" t="s">
        <v>205</v>
      </c>
      <c r="G9" s="129" t="s">
        <v>206</v>
      </c>
      <c r="H9" s="130" t="s">
        <v>113</v>
      </c>
      <c r="I9" s="131" t="s">
        <v>176</v>
      </c>
      <c r="J9" s="95" t="s">
        <v>115</v>
      </c>
      <c r="K9" s="220">
        <v>70.944</v>
      </c>
      <c r="L9" s="220">
        <v>71.354</v>
      </c>
      <c r="M9" s="221">
        <f aca="true" t="shared" si="1" ref="M9:M20">L9+K9</f>
        <v>142.298</v>
      </c>
    </row>
    <row r="10" spans="1:13" s="222" customFormat="1" ht="30" customHeight="1">
      <c r="A10" s="256">
        <f t="shared" si="0"/>
        <v>2</v>
      </c>
      <c r="B10" s="219"/>
      <c r="C10" s="101" t="s">
        <v>200</v>
      </c>
      <c r="D10" s="3" t="s">
        <v>201</v>
      </c>
      <c r="E10" s="20" t="s">
        <v>55</v>
      </c>
      <c r="F10" s="135" t="s">
        <v>202</v>
      </c>
      <c r="G10" s="129" t="s">
        <v>203</v>
      </c>
      <c r="H10" s="138" t="s">
        <v>204</v>
      </c>
      <c r="I10" s="104" t="s">
        <v>176</v>
      </c>
      <c r="J10" s="95" t="s">
        <v>115</v>
      </c>
      <c r="K10" s="220">
        <v>67.833</v>
      </c>
      <c r="L10" s="220">
        <v>69.583</v>
      </c>
      <c r="M10" s="221">
        <f t="shared" si="1"/>
        <v>137.416</v>
      </c>
    </row>
    <row r="11" spans="1:13" s="222" customFormat="1" ht="30" customHeight="1">
      <c r="A11" s="256">
        <f t="shared" si="0"/>
        <v>3</v>
      </c>
      <c r="B11" s="219"/>
      <c r="C11" s="92" t="s">
        <v>161</v>
      </c>
      <c r="D11" s="3" t="s">
        <v>162</v>
      </c>
      <c r="E11" s="2" t="s">
        <v>42</v>
      </c>
      <c r="F11" s="117" t="s">
        <v>163</v>
      </c>
      <c r="G11" s="94" t="s">
        <v>164</v>
      </c>
      <c r="H11" s="118" t="s">
        <v>165</v>
      </c>
      <c r="I11" s="118" t="s">
        <v>166</v>
      </c>
      <c r="J11" s="95" t="s">
        <v>115</v>
      </c>
      <c r="K11" s="220">
        <v>68.944</v>
      </c>
      <c r="L11" s="220">
        <v>68.125</v>
      </c>
      <c r="M11" s="221">
        <f t="shared" si="1"/>
        <v>137.06900000000002</v>
      </c>
    </row>
    <row r="12" spans="1:13" s="222" customFormat="1" ht="30" customHeight="1">
      <c r="A12" s="256">
        <f t="shared" si="0"/>
        <v>4</v>
      </c>
      <c r="B12" s="219"/>
      <c r="C12" s="92" t="s">
        <v>150</v>
      </c>
      <c r="D12" s="3" t="s">
        <v>151</v>
      </c>
      <c r="E12" s="5">
        <v>2</v>
      </c>
      <c r="F12" s="93" t="s">
        <v>186</v>
      </c>
      <c r="G12" s="94" t="s">
        <v>187</v>
      </c>
      <c r="H12" s="96" t="s">
        <v>154</v>
      </c>
      <c r="I12" s="96" t="s">
        <v>155</v>
      </c>
      <c r="J12" s="95" t="s">
        <v>131</v>
      </c>
      <c r="K12" s="220">
        <v>66.778</v>
      </c>
      <c r="L12" s="220">
        <v>67.135</v>
      </c>
      <c r="M12" s="221">
        <f t="shared" si="1"/>
        <v>133.913</v>
      </c>
    </row>
    <row r="13" spans="1:13" s="222" customFormat="1" ht="30" customHeight="1">
      <c r="A13" s="256">
        <f t="shared" si="0"/>
        <v>5</v>
      </c>
      <c r="B13" s="219"/>
      <c r="C13" s="101" t="s">
        <v>196</v>
      </c>
      <c r="D13" s="3"/>
      <c r="E13" s="5" t="s">
        <v>55</v>
      </c>
      <c r="F13" s="111" t="s">
        <v>197</v>
      </c>
      <c r="G13" s="108" t="s">
        <v>198</v>
      </c>
      <c r="H13" s="137" t="s">
        <v>199</v>
      </c>
      <c r="I13" s="96" t="s">
        <v>114</v>
      </c>
      <c r="J13" s="95" t="s">
        <v>115</v>
      </c>
      <c r="K13" s="220">
        <v>65.167</v>
      </c>
      <c r="L13" s="220">
        <v>66.667</v>
      </c>
      <c r="M13" s="221">
        <f t="shared" si="1"/>
        <v>131.834</v>
      </c>
    </row>
    <row r="14" spans="1:13" s="222" customFormat="1" ht="30" customHeight="1">
      <c r="A14" s="256">
        <f t="shared" si="0"/>
        <v>6</v>
      </c>
      <c r="B14" s="219"/>
      <c r="C14" s="92" t="s">
        <v>169</v>
      </c>
      <c r="D14" s="3"/>
      <c r="E14" s="2" t="s">
        <v>42</v>
      </c>
      <c r="F14" s="93" t="s">
        <v>170</v>
      </c>
      <c r="G14" s="103" t="s">
        <v>171</v>
      </c>
      <c r="H14" s="96" t="s">
        <v>129</v>
      </c>
      <c r="I14" s="96" t="s">
        <v>155</v>
      </c>
      <c r="J14" s="95" t="s">
        <v>131</v>
      </c>
      <c r="K14" s="220">
        <v>66</v>
      </c>
      <c r="L14" s="220">
        <v>63.542</v>
      </c>
      <c r="M14" s="221">
        <f t="shared" si="1"/>
        <v>129.542</v>
      </c>
    </row>
    <row r="15" spans="1:13" s="222" customFormat="1" ht="30" customHeight="1">
      <c r="A15" s="256">
        <f t="shared" si="0"/>
        <v>7</v>
      </c>
      <c r="B15" s="219"/>
      <c r="C15" s="101" t="s">
        <v>182</v>
      </c>
      <c r="D15" s="108"/>
      <c r="E15" s="6" t="s">
        <v>55</v>
      </c>
      <c r="F15" s="93" t="s">
        <v>183</v>
      </c>
      <c r="G15" s="108" t="s">
        <v>184</v>
      </c>
      <c r="H15" s="96" t="s">
        <v>185</v>
      </c>
      <c r="I15" s="96" t="s">
        <v>66</v>
      </c>
      <c r="J15" s="95" t="s">
        <v>67</v>
      </c>
      <c r="K15" s="220">
        <v>64.5</v>
      </c>
      <c r="L15" s="220">
        <v>63.281</v>
      </c>
      <c r="M15" s="221">
        <f t="shared" si="1"/>
        <v>127.781</v>
      </c>
    </row>
    <row r="16" spans="1:13" s="222" customFormat="1" ht="30" customHeight="1">
      <c r="A16" s="256">
        <f t="shared" si="0"/>
        <v>8</v>
      </c>
      <c r="B16" s="219"/>
      <c r="C16" s="101" t="s">
        <v>118</v>
      </c>
      <c r="D16" s="3" t="s">
        <v>119</v>
      </c>
      <c r="E16" s="20" t="s">
        <v>42</v>
      </c>
      <c r="F16" s="93" t="s">
        <v>139</v>
      </c>
      <c r="G16" s="119" t="s">
        <v>140</v>
      </c>
      <c r="H16" s="104" t="s">
        <v>49</v>
      </c>
      <c r="I16" s="104" t="s">
        <v>49</v>
      </c>
      <c r="J16" s="95" t="s">
        <v>41</v>
      </c>
      <c r="K16" s="220">
        <v>62.5</v>
      </c>
      <c r="L16" s="220">
        <v>62.708</v>
      </c>
      <c r="M16" s="221">
        <f t="shared" si="1"/>
        <v>125.208</v>
      </c>
    </row>
    <row r="17" spans="1:13" s="222" customFormat="1" ht="30" customHeight="1">
      <c r="A17" s="256">
        <f t="shared" si="0"/>
        <v>9</v>
      </c>
      <c r="B17" s="219"/>
      <c r="C17" s="92" t="s">
        <v>207</v>
      </c>
      <c r="D17" s="3" t="s">
        <v>208</v>
      </c>
      <c r="E17" s="2">
        <v>2</v>
      </c>
      <c r="F17" s="111" t="s">
        <v>209</v>
      </c>
      <c r="G17" s="103" t="s">
        <v>210</v>
      </c>
      <c r="H17" s="112" t="s">
        <v>135</v>
      </c>
      <c r="I17" s="112" t="s">
        <v>40</v>
      </c>
      <c r="J17" s="95" t="s">
        <v>211</v>
      </c>
      <c r="K17" s="220">
        <v>63.944</v>
      </c>
      <c r="L17" s="220">
        <v>61.146</v>
      </c>
      <c r="M17" s="221">
        <f t="shared" si="1"/>
        <v>125.09</v>
      </c>
    </row>
    <row r="18" spans="1:13" s="222" customFormat="1" ht="30" customHeight="1">
      <c r="A18" s="256">
        <f t="shared" si="0"/>
        <v>10</v>
      </c>
      <c r="B18" s="219"/>
      <c r="C18" s="92" t="s">
        <v>141</v>
      </c>
      <c r="D18" s="3"/>
      <c r="E18" s="35" t="s">
        <v>42</v>
      </c>
      <c r="F18" s="93" t="s">
        <v>142</v>
      </c>
      <c r="G18" s="94" t="s">
        <v>143</v>
      </c>
      <c r="H18" s="96" t="s">
        <v>129</v>
      </c>
      <c r="I18" s="96" t="s">
        <v>130</v>
      </c>
      <c r="J18" s="95" t="s">
        <v>131</v>
      </c>
      <c r="K18" s="220">
        <v>64.389</v>
      </c>
      <c r="L18" s="220">
        <v>60.313</v>
      </c>
      <c r="M18" s="221">
        <f t="shared" si="1"/>
        <v>124.702</v>
      </c>
    </row>
    <row r="19" spans="1:13" s="222" customFormat="1" ht="30" customHeight="1">
      <c r="A19" s="256">
        <f t="shared" si="0"/>
        <v>11</v>
      </c>
      <c r="B19" s="219"/>
      <c r="C19" s="101" t="s">
        <v>126</v>
      </c>
      <c r="D19" s="3"/>
      <c r="E19" s="20" t="s">
        <v>42</v>
      </c>
      <c r="F19" s="93" t="s">
        <v>127</v>
      </c>
      <c r="G19" s="102" t="s">
        <v>128</v>
      </c>
      <c r="H19" s="96" t="s">
        <v>129</v>
      </c>
      <c r="I19" s="96" t="s">
        <v>130</v>
      </c>
      <c r="J19" s="95" t="s">
        <v>131</v>
      </c>
      <c r="K19" s="220">
        <v>61.5</v>
      </c>
      <c r="L19" s="220">
        <v>61.094</v>
      </c>
      <c r="M19" s="221">
        <f t="shared" si="1"/>
        <v>122.594</v>
      </c>
    </row>
    <row r="20" spans="1:13" s="222" customFormat="1" ht="30" customHeight="1">
      <c r="A20" s="256">
        <f t="shared" si="0"/>
        <v>12</v>
      </c>
      <c r="B20" s="219"/>
      <c r="C20" s="133" t="s">
        <v>191</v>
      </c>
      <c r="D20" s="3" t="s">
        <v>192</v>
      </c>
      <c r="E20" s="134" t="s">
        <v>42</v>
      </c>
      <c r="F20" s="135" t="s">
        <v>193</v>
      </c>
      <c r="G20" s="136" t="s">
        <v>194</v>
      </c>
      <c r="H20" s="118" t="s">
        <v>195</v>
      </c>
      <c r="I20" s="118" t="s">
        <v>195</v>
      </c>
      <c r="J20" s="95" t="s">
        <v>103</v>
      </c>
      <c r="K20" s="220">
        <v>59.833</v>
      </c>
      <c r="L20" s="220">
        <v>56.771</v>
      </c>
      <c r="M20" s="221">
        <f t="shared" si="1"/>
        <v>116.604</v>
      </c>
    </row>
    <row r="21" spans="1:13" s="222" customFormat="1" ht="25.5" customHeight="1">
      <c r="A21" s="223"/>
      <c r="B21" s="224"/>
      <c r="C21" s="225"/>
      <c r="D21" s="225"/>
      <c r="E21" s="226"/>
      <c r="F21" s="227"/>
      <c r="G21" s="227"/>
      <c r="H21" s="227"/>
      <c r="I21" s="227"/>
      <c r="J21" s="228"/>
      <c r="K21" s="229"/>
      <c r="L21" s="230"/>
      <c r="M21" s="231"/>
    </row>
    <row r="22" spans="1:17" ht="23.25" customHeight="1">
      <c r="A22" s="232" t="s">
        <v>16</v>
      </c>
      <c r="B22" s="233"/>
      <c r="C22" s="233"/>
      <c r="D22" s="233"/>
      <c r="E22" s="233"/>
      <c r="F22" s="233"/>
      <c r="G22" s="233"/>
      <c r="H22" s="233"/>
      <c r="I22" s="233"/>
      <c r="J22" s="1" t="s">
        <v>563</v>
      </c>
      <c r="K22" s="234"/>
      <c r="L22" s="234"/>
      <c r="M22" s="234"/>
      <c r="N22" s="234"/>
      <c r="O22" s="234"/>
      <c r="P22" s="234"/>
      <c r="Q22" s="234"/>
    </row>
    <row r="23" spans="1:17" ht="17.2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2"/>
      <c r="K23" s="234"/>
      <c r="L23" s="234"/>
      <c r="M23" s="234"/>
      <c r="N23" s="234"/>
      <c r="O23" s="234"/>
      <c r="P23" s="234"/>
      <c r="Q23" s="234"/>
    </row>
    <row r="24" spans="1:17" ht="20.25" customHeight="1">
      <c r="A24" s="232" t="s">
        <v>17</v>
      </c>
      <c r="B24" s="233"/>
      <c r="C24" s="233"/>
      <c r="D24" s="233"/>
      <c r="E24" s="233"/>
      <c r="F24" s="233"/>
      <c r="G24" s="233"/>
      <c r="H24" s="233"/>
      <c r="I24" s="233"/>
      <c r="J24" s="232" t="s">
        <v>614</v>
      </c>
      <c r="K24" s="234"/>
      <c r="L24" s="234"/>
      <c r="M24" s="234"/>
      <c r="N24" s="234"/>
      <c r="O24" s="234"/>
      <c r="P24" s="234"/>
      <c r="Q24" s="234"/>
    </row>
    <row r="25" spans="2:13" ht="57" customHeight="1">
      <c r="B25" s="237"/>
      <c r="C25" s="238"/>
      <c r="D25" s="238"/>
      <c r="E25" s="238"/>
      <c r="F25" s="239"/>
      <c r="G25" s="239"/>
      <c r="H25" s="239"/>
      <c r="I25" s="239"/>
      <c r="J25" s="240"/>
      <c r="K25" s="240"/>
      <c r="L25" s="241"/>
      <c r="M25" s="242"/>
    </row>
  </sheetData>
  <sheetProtection selectLockedCells="1" selectUnlockedCells="1"/>
  <mergeCells count="10">
    <mergeCell ref="A2:M2"/>
    <mergeCell ref="A3:M3"/>
    <mergeCell ref="A4:M4"/>
    <mergeCell ref="A7:A8"/>
    <mergeCell ref="C7:C8"/>
    <mergeCell ref="E7:E8"/>
    <mergeCell ref="F7:F8"/>
    <mergeCell ref="J7:J8"/>
    <mergeCell ref="K7:L7"/>
    <mergeCell ref="M7:M8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2"/>
  <sheetViews>
    <sheetView view="pageBreakPreview" zoomScaleNormal="70" zoomScaleSheetLayoutView="100" zoomScalePageLayoutView="0" workbookViewId="0" topLeftCell="A15">
      <selection activeCell="A18" sqref="A18:IV21"/>
    </sheetView>
  </sheetViews>
  <sheetFormatPr defaultColWidth="9.140625" defaultRowHeight="57" customHeight="1"/>
  <cols>
    <col min="1" max="1" width="5.00390625" style="236" customWidth="1"/>
    <col min="2" max="2" width="6.7109375" style="236" hidden="1" customWidth="1"/>
    <col min="3" max="3" width="17.7109375" style="236" customWidth="1"/>
    <col min="4" max="4" width="6.7109375" style="236" hidden="1" customWidth="1"/>
    <col min="5" max="5" width="5.57421875" style="236" customWidth="1"/>
    <col min="6" max="6" width="35.00390625" style="236" customWidth="1"/>
    <col min="7" max="9" width="7.7109375" style="236" hidden="1" customWidth="1"/>
    <col min="10" max="10" width="18.00390625" style="236" customWidth="1"/>
    <col min="11" max="12" width="8.00390625" style="236" customWidth="1"/>
    <col min="13" max="13" width="8.57421875" style="236" customWidth="1"/>
    <col min="14" max="242" width="9.140625" style="235" customWidth="1"/>
    <col min="243" max="16384" width="9.140625" style="243" customWidth="1"/>
  </cols>
  <sheetData>
    <row r="1" spans="1:21" s="214" customFormat="1" ht="14.25" customHeight="1" hidden="1">
      <c r="A1" s="210" t="s">
        <v>605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  <c r="Q1" s="213"/>
      <c r="R1" s="213"/>
      <c r="S1" s="213"/>
      <c r="U1" s="213"/>
    </row>
    <row r="2" spans="1:13" s="215" customFormat="1" ht="52.5" customHeight="1">
      <c r="A2" s="185" t="s">
        <v>632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215" customFormat="1" ht="14.25">
      <c r="A3" s="337" t="s">
        <v>606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215" customFormat="1" ht="18" customHeight="1">
      <c r="A4" s="350" t="s">
        <v>615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7" customFormat="1" ht="15">
      <c r="A5" s="246" t="s">
        <v>2</v>
      </c>
      <c r="B5" s="247"/>
      <c r="C5" s="247"/>
      <c r="D5" s="247"/>
      <c r="E5" s="247"/>
      <c r="F5" s="248"/>
      <c r="G5" s="248"/>
      <c r="H5" s="248"/>
      <c r="I5" s="248"/>
      <c r="J5" s="249"/>
      <c r="K5" s="249"/>
      <c r="L5" s="249"/>
      <c r="M5" s="250" t="s">
        <v>622</v>
      </c>
    </row>
    <row r="6" spans="1:13" s="218" customFormat="1" ht="15" customHeight="1">
      <c r="A6" s="351" t="s">
        <v>37</v>
      </c>
      <c r="B6" s="252"/>
      <c r="C6" s="352" t="s">
        <v>608</v>
      </c>
      <c r="D6" s="253"/>
      <c r="E6" s="353" t="s">
        <v>9</v>
      </c>
      <c r="F6" s="352" t="s">
        <v>609</v>
      </c>
      <c r="G6" s="257"/>
      <c r="H6" s="257"/>
      <c r="I6" s="257"/>
      <c r="J6" s="352" t="s">
        <v>610</v>
      </c>
      <c r="K6" s="352" t="s">
        <v>36</v>
      </c>
      <c r="L6" s="352"/>
      <c r="M6" s="355" t="s">
        <v>611</v>
      </c>
    </row>
    <row r="7" spans="1:13" s="218" customFormat="1" ht="51" customHeight="1">
      <c r="A7" s="351"/>
      <c r="B7" s="252"/>
      <c r="C7" s="352"/>
      <c r="D7" s="254"/>
      <c r="E7" s="354"/>
      <c r="F7" s="352"/>
      <c r="G7" s="257"/>
      <c r="H7" s="257"/>
      <c r="I7" s="257"/>
      <c r="J7" s="352"/>
      <c r="K7" s="255" t="s">
        <v>612</v>
      </c>
      <c r="L7" s="255" t="s">
        <v>613</v>
      </c>
      <c r="M7" s="356"/>
    </row>
    <row r="8" spans="1:13" s="222" customFormat="1" ht="33" customHeight="1">
      <c r="A8" s="256">
        <f aca="true" t="shared" si="0" ref="A8:A17">RANK(M8,M$8:M$17,0)</f>
        <v>1</v>
      </c>
      <c r="B8" s="219"/>
      <c r="C8" s="97" t="s">
        <v>302</v>
      </c>
      <c r="D8" s="3"/>
      <c r="E8" s="2" t="s">
        <v>39</v>
      </c>
      <c r="F8" s="147" t="s">
        <v>303</v>
      </c>
      <c r="G8" s="103" t="s">
        <v>304</v>
      </c>
      <c r="H8" s="139" t="s">
        <v>305</v>
      </c>
      <c r="I8" s="139" t="s">
        <v>176</v>
      </c>
      <c r="J8" s="95" t="s">
        <v>115</v>
      </c>
      <c r="K8" s="220">
        <v>67.568</v>
      </c>
      <c r="L8" s="220">
        <v>70.746</v>
      </c>
      <c r="M8" s="221">
        <f aca="true" t="shared" si="1" ref="M8:M17">K8+L8</f>
        <v>138.314</v>
      </c>
    </row>
    <row r="9" spans="1:13" s="222" customFormat="1" ht="33" customHeight="1">
      <c r="A9" s="256">
        <f t="shared" si="0"/>
        <v>2</v>
      </c>
      <c r="B9" s="219"/>
      <c r="C9" s="92" t="s">
        <v>289</v>
      </c>
      <c r="D9" s="3" t="s">
        <v>278</v>
      </c>
      <c r="E9" s="6" t="s">
        <v>39</v>
      </c>
      <c r="F9" s="93" t="s">
        <v>290</v>
      </c>
      <c r="G9" s="119" t="s">
        <v>280</v>
      </c>
      <c r="H9" s="95" t="s">
        <v>129</v>
      </c>
      <c r="I9" s="104" t="s">
        <v>155</v>
      </c>
      <c r="J9" s="95" t="s">
        <v>131</v>
      </c>
      <c r="K9" s="220">
        <v>66.892</v>
      </c>
      <c r="L9" s="220">
        <v>67.895</v>
      </c>
      <c r="M9" s="221">
        <f t="shared" si="1"/>
        <v>134.78699999999998</v>
      </c>
    </row>
    <row r="10" spans="1:13" s="222" customFormat="1" ht="33" customHeight="1">
      <c r="A10" s="256">
        <f t="shared" si="0"/>
        <v>3</v>
      </c>
      <c r="B10" s="219"/>
      <c r="C10" s="101" t="s">
        <v>323</v>
      </c>
      <c r="D10" s="3" t="s">
        <v>324</v>
      </c>
      <c r="E10" s="20" t="s">
        <v>55</v>
      </c>
      <c r="F10" s="135" t="s">
        <v>325</v>
      </c>
      <c r="G10" s="158" t="s">
        <v>326</v>
      </c>
      <c r="H10" s="138" t="s">
        <v>327</v>
      </c>
      <c r="I10" s="96" t="s">
        <v>328</v>
      </c>
      <c r="J10" s="95" t="s">
        <v>115</v>
      </c>
      <c r="K10" s="220">
        <v>65.045</v>
      </c>
      <c r="L10" s="220">
        <v>68.86</v>
      </c>
      <c r="M10" s="221">
        <f t="shared" si="1"/>
        <v>133.905</v>
      </c>
    </row>
    <row r="11" spans="1:13" s="222" customFormat="1" ht="33" customHeight="1">
      <c r="A11" s="256">
        <f t="shared" si="0"/>
        <v>4</v>
      </c>
      <c r="B11" s="219"/>
      <c r="C11" s="142" t="s">
        <v>282</v>
      </c>
      <c r="D11" s="37" t="s">
        <v>283</v>
      </c>
      <c r="E11" s="143" t="s">
        <v>39</v>
      </c>
      <c r="F11" s="144" t="s">
        <v>284</v>
      </c>
      <c r="G11" s="114" t="s">
        <v>285</v>
      </c>
      <c r="H11" s="96" t="s">
        <v>286</v>
      </c>
      <c r="I11" s="146" t="s">
        <v>287</v>
      </c>
      <c r="J11" s="95" t="s">
        <v>288</v>
      </c>
      <c r="K11" s="220">
        <v>64.91</v>
      </c>
      <c r="L11" s="220">
        <v>65</v>
      </c>
      <c r="M11" s="221">
        <f t="shared" si="1"/>
        <v>129.91</v>
      </c>
    </row>
    <row r="12" spans="1:13" s="222" customFormat="1" ht="33" customHeight="1">
      <c r="A12" s="256">
        <f t="shared" si="0"/>
        <v>5</v>
      </c>
      <c r="B12" s="219"/>
      <c r="C12" s="101" t="s">
        <v>291</v>
      </c>
      <c r="D12" s="3" t="s">
        <v>292</v>
      </c>
      <c r="E12" s="5" t="s">
        <v>55</v>
      </c>
      <c r="F12" s="93" t="s">
        <v>293</v>
      </c>
      <c r="G12" s="121" t="s">
        <v>294</v>
      </c>
      <c r="H12" s="96" t="s">
        <v>295</v>
      </c>
      <c r="I12" s="96" t="s">
        <v>108</v>
      </c>
      <c r="J12" s="95" t="s">
        <v>273</v>
      </c>
      <c r="K12" s="220">
        <v>64.685</v>
      </c>
      <c r="L12" s="220">
        <v>64.561</v>
      </c>
      <c r="M12" s="221">
        <f t="shared" si="1"/>
        <v>129.246</v>
      </c>
    </row>
    <row r="13" spans="1:13" s="222" customFormat="1" ht="33" customHeight="1">
      <c r="A13" s="256">
        <f t="shared" si="0"/>
        <v>6</v>
      </c>
      <c r="B13" s="219"/>
      <c r="C13" s="97" t="s">
        <v>317</v>
      </c>
      <c r="D13" s="3" t="s">
        <v>318</v>
      </c>
      <c r="E13" s="20" t="s">
        <v>39</v>
      </c>
      <c r="F13" s="97" t="s">
        <v>319</v>
      </c>
      <c r="G13" s="198" t="s">
        <v>320</v>
      </c>
      <c r="H13" s="149" t="s">
        <v>321</v>
      </c>
      <c r="I13" s="96" t="s">
        <v>322</v>
      </c>
      <c r="J13" s="95" t="s">
        <v>67</v>
      </c>
      <c r="K13" s="220">
        <v>65.18</v>
      </c>
      <c r="L13" s="220">
        <v>64.018</v>
      </c>
      <c r="M13" s="221">
        <f t="shared" si="1"/>
        <v>129.198</v>
      </c>
    </row>
    <row r="14" spans="1:13" s="222" customFormat="1" ht="33" customHeight="1">
      <c r="A14" s="256">
        <f t="shared" si="0"/>
        <v>7</v>
      </c>
      <c r="B14" s="219"/>
      <c r="C14" s="92" t="s">
        <v>296</v>
      </c>
      <c r="D14" s="3" t="s">
        <v>297</v>
      </c>
      <c r="E14" s="2">
        <v>1</v>
      </c>
      <c r="F14" s="111" t="s">
        <v>298</v>
      </c>
      <c r="G14" s="94" t="s">
        <v>299</v>
      </c>
      <c r="H14" s="96" t="s">
        <v>300</v>
      </c>
      <c r="I14" s="96" t="s">
        <v>58</v>
      </c>
      <c r="J14" s="95" t="s">
        <v>301</v>
      </c>
      <c r="K14" s="220">
        <v>61.577</v>
      </c>
      <c r="L14" s="220">
        <v>63.289</v>
      </c>
      <c r="M14" s="221">
        <f t="shared" si="1"/>
        <v>124.866</v>
      </c>
    </row>
    <row r="15" spans="1:13" s="222" customFormat="1" ht="33" customHeight="1">
      <c r="A15" s="256">
        <f t="shared" si="0"/>
        <v>8</v>
      </c>
      <c r="B15" s="219"/>
      <c r="C15" s="92" t="s">
        <v>311</v>
      </c>
      <c r="D15" s="3"/>
      <c r="E15" s="2" t="s">
        <v>39</v>
      </c>
      <c r="F15" s="135" t="s">
        <v>312</v>
      </c>
      <c r="G15" s="136" t="s">
        <v>313</v>
      </c>
      <c r="H15" s="148" t="s">
        <v>314</v>
      </c>
      <c r="I15" s="148" t="s">
        <v>315</v>
      </c>
      <c r="J15" s="95" t="s">
        <v>316</v>
      </c>
      <c r="K15" s="220">
        <v>62.748</v>
      </c>
      <c r="L15" s="220">
        <v>62.018</v>
      </c>
      <c r="M15" s="221">
        <f t="shared" si="1"/>
        <v>124.76599999999999</v>
      </c>
    </row>
    <row r="16" spans="1:13" s="222" customFormat="1" ht="33" customHeight="1">
      <c r="A16" s="256">
        <f t="shared" si="0"/>
        <v>9</v>
      </c>
      <c r="B16" s="219"/>
      <c r="C16" s="101" t="s">
        <v>232</v>
      </c>
      <c r="D16" s="3" t="s">
        <v>233</v>
      </c>
      <c r="E16" s="20" t="s">
        <v>39</v>
      </c>
      <c r="F16" s="93" t="s">
        <v>234</v>
      </c>
      <c r="G16" s="102" t="s">
        <v>235</v>
      </c>
      <c r="H16" s="96" t="s">
        <v>628</v>
      </c>
      <c r="I16" s="104" t="s">
        <v>237</v>
      </c>
      <c r="J16" s="95" t="s">
        <v>616</v>
      </c>
      <c r="K16" s="220">
        <v>61.797</v>
      </c>
      <c r="L16" s="220">
        <v>62.456</v>
      </c>
      <c r="M16" s="221">
        <f t="shared" si="1"/>
        <v>124.253</v>
      </c>
    </row>
    <row r="17" spans="1:13" s="222" customFormat="1" ht="33" customHeight="1">
      <c r="A17" s="256">
        <f t="shared" si="0"/>
        <v>10</v>
      </c>
      <c r="B17" s="219"/>
      <c r="C17" s="92" t="s">
        <v>306</v>
      </c>
      <c r="D17" s="3"/>
      <c r="E17" s="2">
        <v>1</v>
      </c>
      <c r="F17" s="92" t="s">
        <v>307</v>
      </c>
      <c r="G17" s="103" t="s">
        <v>308</v>
      </c>
      <c r="H17" s="36" t="s">
        <v>309</v>
      </c>
      <c r="I17" s="36" t="s">
        <v>310</v>
      </c>
      <c r="J17" s="95" t="s">
        <v>220</v>
      </c>
      <c r="K17" s="220">
        <v>62.432</v>
      </c>
      <c r="L17" s="220">
        <v>57.675</v>
      </c>
      <c r="M17" s="221">
        <f t="shared" si="1"/>
        <v>120.107</v>
      </c>
    </row>
    <row r="18" spans="1:13" s="222" customFormat="1" ht="25.5" customHeight="1">
      <c r="A18" s="223"/>
      <c r="B18" s="224"/>
      <c r="C18" s="225"/>
      <c r="D18" s="225"/>
      <c r="E18" s="226"/>
      <c r="F18" s="227"/>
      <c r="G18" s="227"/>
      <c r="H18" s="227"/>
      <c r="I18" s="227"/>
      <c r="J18" s="228"/>
      <c r="K18" s="229"/>
      <c r="L18" s="229"/>
      <c r="M18" s="231"/>
    </row>
    <row r="19" spans="1:17" ht="23.25" customHeight="1">
      <c r="A19" s="232" t="s">
        <v>16</v>
      </c>
      <c r="B19" s="233"/>
      <c r="C19" s="233"/>
      <c r="D19" s="233"/>
      <c r="E19" s="233"/>
      <c r="F19" s="233"/>
      <c r="G19" s="233"/>
      <c r="H19" s="233"/>
      <c r="I19" s="233"/>
      <c r="J19" s="1" t="s">
        <v>563</v>
      </c>
      <c r="K19" s="234"/>
      <c r="L19" s="234"/>
      <c r="M19" s="234"/>
      <c r="N19" s="234"/>
      <c r="O19" s="234"/>
      <c r="P19" s="234"/>
      <c r="Q19" s="234"/>
    </row>
    <row r="20" spans="1:17" ht="17.25" customHeight="1">
      <c r="A20" s="232"/>
      <c r="B20" s="233"/>
      <c r="C20" s="233"/>
      <c r="D20" s="233"/>
      <c r="E20" s="233"/>
      <c r="F20" s="233"/>
      <c r="G20" s="233"/>
      <c r="H20" s="233"/>
      <c r="I20" s="233"/>
      <c r="J20" s="232"/>
      <c r="K20" s="234"/>
      <c r="L20" s="234"/>
      <c r="M20" s="234"/>
      <c r="N20" s="234"/>
      <c r="O20" s="234"/>
      <c r="P20" s="234"/>
      <c r="Q20" s="234"/>
    </row>
    <row r="21" spans="1:17" ht="20.25" customHeight="1">
      <c r="A21" s="232" t="s">
        <v>17</v>
      </c>
      <c r="B21" s="233"/>
      <c r="C21" s="233"/>
      <c r="D21" s="233"/>
      <c r="E21" s="233"/>
      <c r="F21" s="233"/>
      <c r="G21" s="233"/>
      <c r="H21" s="233"/>
      <c r="I21" s="233"/>
      <c r="J21" s="232" t="s">
        <v>614</v>
      </c>
      <c r="K21" s="234"/>
      <c r="L21" s="234"/>
      <c r="M21" s="234"/>
      <c r="N21" s="234"/>
      <c r="O21" s="234"/>
      <c r="P21" s="234"/>
      <c r="Q21" s="234"/>
    </row>
    <row r="22" spans="2:13" ht="57" customHeight="1">
      <c r="B22" s="237"/>
      <c r="C22" s="238"/>
      <c r="D22" s="238"/>
      <c r="E22" s="238"/>
      <c r="F22" s="244"/>
      <c r="G22" s="244"/>
      <c r="H22" s="244"/>
      <c r="I22" s="244"/>
      <c r="J22" s="245"/>
      <c r="K22" s="245"/>
      <c r="L22" s="245"/>
      <c r="M22" s="242"/>
    </row>
  </sheetData>
  <sheetProtection selectLockedCells="1" selectUnlockedCells="1"/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view="pageBreakPreview" zoomScaleNormal="70" zoomScaleSheetLayoutView="100" zoomScalePageLayoutView="0" workbookViewId="0" topLeftCell="A2">
      <selection activeCell="P10" sqref="P10"/>
    </sheetView>
  </sheetViews>
  <sheetFormatPr defaultColWidth="9.140625" defaultRowHeight="57" customHeight="1"/>
  <cols>
    <col min="1" max="1" width="5.00390625" style="236" customWidth="1"/>
    <col min="2" max="2" width="6.7109375" style="236" hidden="1" customWidth="1"/>
    <col min="3" max="3" width="17.7109375" style="236" customWidth="1"/>
    <col min="4" max="4" width="17.00390625" style="236" hidden="1" customWidth="1"/>
    <col min="5" max="5" width="5.57421875" style="236" customWidth="1"/>
    <col min="6" max="6" width="35.00390625" style="236" customWidth="1"/>
    <col min="7" max="9" width="7.28125" style="236" hidden="1" customWidth="1"/>
    <col min="10" max="10" width="18.00390625" style="236" customWidth="1"/>
    <col min="11" max="12" width="8.00390625" style="236" customWidth="1"/>
    <col min="13" max="13" width="8.57421875" style="236" customWidth="1"/>
    <col min="14" max="242" width="9.140625" style="235" customWidth="1"/>
    <col min="243" max="16384" width="9.140625" style="243" customWidth="1"/>
  </cols>
  <sheetData>
    <row r="1" spans="1:21" s="214" customFormat="1" ht="14.25" customHeight="1" hidden="1">
      <c r="A1" s="210" t="s">
        <v>605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  <c r="Q1" s="213"/>
      <c r="R1" s="213"/>
      <c r="S1" s="213"/>
      <c r="U1" s="213"/>
    </row>
    <row r="2" spans="1:13" s="215" customFormat="1" ht="51" customHeight="1">
      <c r="A2" s="185" t="s">
        <v>782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215" customFormat="1" ht="18.75">
      <c r="A3" s="357" t="s">
        <v>606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15" customFormat="1" ht="18.75">
      <c r="A4" s="350" t="s">
        <v>617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7" customFormat="1" ht="18.75" customHeight="1">
      <c r="A5" s="246" t="s">
        <v>2</v>
      </c>
      <c r="B5" s="247"/>
      <c r="C5" s="247"/>
      <c r="D5" s="247"/>
      <c r="E5" s="247"/>
      <c r="F5" s="248"/>
      <c r="G5" s="248"/>
      <c r="H5" s="248"/>
      <c r="I5" s="248"/>
      <c r="J5" s="249"/>
      <c r="K5" s="249"/>
      <c r="L5" s="249"/>
      <c r="M5" s="250" t="s">
        <v>622</v>
      </c>
    </row>
    <row r="6" spans="1:13" s="218" customFormat="1" ht="15" customHeight="1">
      <c r="A6" s="351" t="s">
        <v>37</v>
      </c>
      <c r="B6" s="252"/>
      <c r="C6" s="352" t="s">
        <v>608</v>
      </c>
      <c r="D6" s="253"/>
      <c r="E6" s="353" t="s">
        <v>9</v>
      </c>
      <c r="F6" s="352" t="s">
        <v>609</v>
      </c>
      <c r="G6" s="257"/>
      <c r="H6" s="257"/>
      <c r="I6" s="257"/>
      <c r="J6" s="352" t="s">
        <v>610</v>
      </c>
      <c r="K6" s="352" t="s">
        <v>36</v>
      </c>
      <c r="L6" s="352"/>
      <c r="M6" s="355" t="s">
        <v>611</v>
      </c>
    </row>
    <row r="7" spans="1:13" s="218" customFormat="1" ht="51" customHeight="1">
      <c r="A7" s="351"/>
      <c r="B7" s="252"/>
      <c r="C7" s="352"/>
      <c r="D7" s="254"/>
      <c r="E7" s="354"/>
      <c r="F7" s="352"/>
      <c r="G7" s="257"/>
      <c r="H7" s="257"/>
      <c r="I7" s="257"/>
      <c r="J7" s="352"/>
      <c r="K7" s="255" t="s">
        <v>612</v>
      </c>
      <c r="L7" s="255" t="s">
        <v>613</v>
      </c>
      <c r="M7" s="356"/>
    </row>
    <row r="8" spans="1:13" s="222" customFormat="1" ht="36" customHeight="1">
      <c r="A8" s="256">
        <f aca="true" t="shared" si="0" ref="A8:A16">RANK(M8,M$8:M$16,0)</f>
        <v>1</v>
      </c>
      <c r="B8" s="219"/>
      <c r="C8" s="92" t="s">
        <v>357</v>
      </c>
      <c r="D8" s="3" t="s">
        <v>358</v>
      </c>
      <c r="E8" s="2" t="s">
        <v>359</v>
      </c>
      <c r="F8" s="93" t="s">
        <v>360</v>
      </c>
      <c r="G8" s="94" t="s">
        <v>361</v>
      </c>
      <c r="H8" s="95" t="s">
        <v>113</v>
      </c>
      <c r="I8" s="95" t="s">
        <v>113</v>
      </c>
      <c r="J8" s="95" t="s">
        <v>115</v>
      </c>
      <c r="K8" s="220">
        <v>70.219</v>
      </c>
      <c r="L8" s="220">
        <v>69.386</v>
      </c>
      <c r="M8" s="221">
        <f aca="true" t="shared" si="1" ref="M8:M16">K8+L8</f>
        <v>139.605</v>
      </c>
    </row>
    <row r="9" spans="1:13" s="222" customFormat="1" ht="36" customHeight="1">
      <c r="A9" s="256">
        <f t="shared" si="0"/>
        <v>2</v>
      </c>
      <c r="B9" s="219"/>
      <c r="C9" s="92" t="s">
        <v>362</v>
      </c>
      <c r="D9" s="19" t="s">
        <v>38</v>
      </c>
      <c r="E9" s="5" t="s">
        <v>39</v>
      </c>
      <c r="F9" s="111" t="s">
        <v>363</v>
      </c>
      <c r="G9" s="103" t="s">
        <v>364</v>
      </c>
      <c r="H9" s="112" t="s">
        <v>135</v>
      </c>
      <c r="I9" s="96" t="s">
        <v>40</v>
      </c>
      <c r="J9" s="95" t="s">
        <v>41</v>
      </c>
      <c r="K9" s="220">
        <v>68.465</v>
      </c>
      <c r="L9" s="220">
        <v>69.342</v>
      </c>
      <c r="M9" s="221">
        <f t="shared" si="1"/>
        <v>137.80700000000002</v>
      </c>
    </row>
    <row r="10" spans="1:13" s="222" customFormat="1" ht="36" customHeight="1">
      <c r="A10" s="256">
        <f t="shared" si="0"/>
        <v>3</v>
      </c>
      <c r="B10" s="219"/>
      <c r="C10" s="92" t="s">
        <v>369</v>
      </c>
      <c r="D10" s="3" t="s">
        <v>370</v>
      </c>
      <c r="E10" s="2" t="s">
        <v>39</v>
      </c>
      <c r="F10" s="120" t="s">
        <v>371</v>
      </c>
      <c r="G10" s="103" t="s">
        <v>372</v>
      </c>
      <c r="H10" s="95" t="s">
        <v>129</v>
      </c>
      <c r="I10" s="139" t="s">
        <v>155</v>
      </c>
      <c r="J10" s="95" t="s">
        <v>131</v>
      </c>
      <c r="K10" s="220">
        <v>66.184</v>
      </c>
      <c r="L10" s="220">
        <v>67.719</v>
      </c>
      <c r="M10" s="221">
        <f t="shared" si="1"/>
        <v>133.903</v>
      </c>
    </row>
    <row r="11" spans="1:13" s="222" customFormat="1" ht="36" customHeight="1">
      <c r="A11" s="256">
        <f t="shared" si="0"/>
        <v>4</v>
      </c>
      <c r="B11" s="219"/>
      <c r="C11" s="92" t="s">
        <v>342</v>
      </c>
      <c r="D11" s="3" t="s">
        <v>343</v>
      </c>
      <c r="E11" s="5" t="s">
        <v>39</v>
      </c>
      <c r="F11" s="259" t="s">
        <v>344</v>
      </c>
      <c r="G11" s="105" t="s">
        <v>345</v>
      </c>
      <c r="H11" s="262"/>
      <c r="I11" s="118" t="s">
        <v>159</v>
      </c>
      <c r="J11" s="95" t="s">
        <v>131</v>
      </c>
      <c r="K11" s="220">
        <v>66.14</v>
      </c>
      <c r="L11" s="220">
        <v>67.105</v>
      </c>
      <c r="M11" s="221">
        <f t="shared" si="1"/>
        <v>133.245</v>
      </c>
    </row>
    <row r="12" spans="1:13" s="222" customFormat="1" ht="36" customHeight="1">
      <c r="A12" s="256">
        <f t="shared" si="0"/>
        <v>5</v>
      </c>
      <c r="B12" s="219"/>
      <c r="C12" s="92" t="s">
        <v>342</v>
      </c>
      <c r="D12" s="3" t="s">
        <v>343</v>
      </c>
      <c r="E12" s="5" t="s">
        <v>39</v>
      </c>
      <c r="F12" s="259" t="s">
        <v>373</v>
      </c>
      <c r="G12" s="105" t="s">
        <v>374</v>
      </c>
      <c r="H12" s="262" t="s">
        <v>375</v>
      </c>
      <c r="I12" s="118" t="s">
        <v>159</v>
      </c>
      <c r="J12" s="95" t="s">
        <v>131</v>
      </c>
      <c r="K12" s="220">
        <v>62.237</v>
      </c>
      <c r="L12" s="220">
        <v>66.053</v>
      </c>
      <c r="M12" s="221">
        <f t="shared" si="1"/>
        <v>128.29</v>
      </c>
    </row>
    <row r="13" spans="1:13" s="222" customFormat="1" ht="36" customHeight="1">
      <c r="A13" s="256">
        <f t="shared" si="0"/>
        <v>6</v>
      </c>
      <c r="B13" s="219"/>
      <c r="C13" s="101" t="s">
        <v>337</v>
      </c>
      <c r="D13" s="3" t="s">
        <v>338</v>
      </c>
      <c r="E13" s="150" t="s">
        <v>39</v>
      </c>
      <c r="F13" s="93" t="s">
        <v>339</v>
      </c>
      <c r="G13" s="108" t="s">
        <v>340</v>
      </c>
      <c r="H13" s="104" t="s">
        <v>341</v>
      </c>
      <c r="I13" s="96" t="s">
        <v>310</v>
      </c>
      <c r="J13" s="95" t="s">
        <v>220</v>
      </c>
      <c r="K13" s="220">
        <v>63.772</v>
      </c>
      <c r="L13" s="220">
        <v>64.079</v>
      </c>
      <c r="M13" s="221">
        <f t="shared" si="1"/>
        <v>127.851</v>
      </c>
    </row>
    <row r="14" spans="1:13" s="222" customFormat="1" ht="36" customHeight="1">
      <c r="A14" s="256">
        <f t="shared" si="0"/>
        <v>7</v>
      </c>
      <c r="B14" s="219"/>
      <c r="C14" s="92" t="s">
        <v>365</v>
      </c>
      <c r="D14" s="3" t="s">
        <v>366</v>
      </c>
      <c r="E14" s="5" t="s">
        <v>39</v>
      </c>
      <c r="F14" s="157" t="s">
        <v>367</v>
      </c>
      <c r="G14" s="158" t="s">
        <v>368</v>
      </c>
      <c r="H14" s="95" t="s">
        <v>129</v>
      </c>
      <c r="I14" s="96" t="s">
        <v>155</v>
      </c>
      <c r="J14" s="95" t="s">
        <v>131</v>
      </c>
      <c r="K14" s="220">
        <v>60.132</v>
      </c>
      <c r="L14" s="220">
        <v>61.184</v>
      </c>
      <c r="M14" s="221">
        <f t="shared" si="1"/>
        <v>121.316</v>
      </c>
    </row>
    <row r="15" spans="1:13" s="222" customFormat="1" ht="36" customHeight="1">
      <c r="A15" s="256">
        <f t="shared" si="0"/>
        <v>8</v>
      </c>
      <c r="B15" s="219"/>
      <c r="C15" s="92" t="s">
        <v>346</v>
      </c>
      <c r="D15" s="3" t="s">
        <v>347</v>
      </c>
      <c r="E15" s="2" t="s">
        <v>39</v>
      </c>
      <c r="F15" s="93" t="s">
        <v>348</v>
      </c>
      <c r="G15" s="103" t="s">
        <v>349</v>
      </c>
      <c r="H15" s="95" t="s">
        <v>129</v>
      </c>
      <c r="I15" s="96" t="s">
        <v>155</v>
      </c>
      <c r="J15" s="95" t="s">
        <v>131</v>
      </c>
      <c r="K15" s="220">
        <v>60.877</v>
      </c>
      <c r="L15" s="220">
        <v>56.886</v>
      </c>
      <c r="M15" s="221">
        <f t="shared" si="1"/>
        <v>117.763</v>
      </c>
    </row>
    <row r="16" spans="1:13" s="222" customFormat="1" ht="36" customHeight="1">
      <c r="A16" s="256">
        <f t="shared" si="0"/>
        <v>9</v>
      </c>
      <c r="B16" s="219"/>
      <c r="C16" s="151" t="s">
        <v>350</v>
      </c>
      <c r="D16" s="3" t="s">
        <v>351</v>
      </c>
      <c r="E16" s="152" t="s">
        <v>39</v>
      </c>
      <c r="F16" s="260" t="s">
        <v>352</v>
      </c>
      <c r="G16" s="261" t="s">
        <v>353</v>
      </c>
      <c r="H16" s="104" t="s">
        <v>354</v>
      </c>
      <c r="I16" s="155" t="s">
        <v>355</v>
      </c>
      <c r="J16" s="95" t="s">
        <v>356</v>
      </c>
      <c r="K16" s="220">
        <v>60.965</v>
      </c>
      <c r="L16" s="220">
        <v>56.333</v>
      </c>
      <c r="M16" s="221">
        <f t="shared" si="1"/>
        <v>117.298</v>
      </c>
    </row>
    <row r="17" spans="1:13" s="222" customFormat="1" ht="25.5" customHeight="1">
      <c r="A17" s="223"/>
      <c r="B17" s="224"/>
      <c r="C17" s="225"/>
      <c r="D17" s="225"/>
      <c r="E17" s="226"/>
      <c r="F17" s="227"/>
      <c r="G17" s="227"/>
      <c r="H17" s="227"/>
      <c r="I17" s="227"/>
      <c r="J17" s="228"/>
      <c r="K17" s="229"/>
      <c r="L17" s="229"/>
      <c r="M17" s="231"/>
    </row>
    <row r="18" spans="1:17" ht="23.25" customHeight="1">
      <c r="A18" s="232" t="s">
        <v>16</v>
      </c>
      <c r="B18" s="233"/>
      <c r="C18" s="233"/>
      <c r="D18" s="233"/>
      <c r="E18" s="233"/>
      <c r="F18" s="233"/>
      <c r="G18" s="233"/>
      <c r="H18" s="233"/>
      <c r="I18" s="233"/>
      <c r="J18" s="1" t="s">
        <v>563</v>
      </c>
      <c r="K18" s="234"/>
      <c r="L18" s="234"/>
      <c r="M18" s="234"/>
      <c r="N18" s="234"/>
      <c r="O18" s="234"/>
      <c r="P18" s="234"/>
      <c r="Q18" s="234"/>
    </row>
    <row r="19" spans="1:17" ht="17.25" customHeight="1">
      <c r="A19" s="232"/>
      <c r="B19" s="233"/>
      <c r="C19" s="233"/>
      <c r="D19" s="233"/>
      <c r="E19" s="233"/>
      <c r="F19" s="233"/>
      <c r="G19" s="233"/>
      <c r="H19" s="233"/>
      <c r="I19" s="233"/>
      <c r="J19" s="232"/>
      <c r="K19" s="234"/>
      <c r="L19" s="234"/>
      <c r="M19" s="234"/>
      <c r="N19" s="234"/>
      <c r="O19" s="234"/>
      <c r="P19" s="234"/>
      <c r="Q19" s="234"/>
    </row>
    <row r="20" spans="1:17" ht="20.25" customHeight="1">
      <c r="A20" s="232" t="s">
        <v>17</v>
      </c>
      <c r="B20" s="233"/>
      <c r="C20" s="233"/>
      <c r="D20" s="233"/>
      <c r="E20" s="233"/>
      <c r="F20" s="233"/>
      <c r="G20" s="233"/>
      <c r="H20" s="233"/>
      <c r="I20" s="233"/>
      <c r="J20" s="232" t="s">
        <v>614</v>
      </c>
      <c r="K20" s="234"/>
      <c r="L20" s="234"/>
      <c r="M20" s="234"/>
      <c r="N20" s="234"/>
      <c r="O20" s="234"/>
      <c r="P20" s="234"/>
      <c r="Q20" s="234"/>
    </row>
    <row r="21" spans="2:13" ht="57" customHeight="1">
      <c r="B21" s="237"/>
      <c r="C21" s="238"/>
      <c r="D21" s="238"/>
      <c r="E21" s="238"/>
      <c r="F21" s="244"/>
      <c r="G21" s="244"/>
      <c r="H21" s="244"/>
      <c r="I21" s="244"/>
      <c r="J21" s="245"/>
      <c r="K21" s="245"/>
      <c r="L21" s="245"/>
      <c r="M21" s="242"/>
    </row>
  </sheetData>
  <sheetProtection selectLockedCells="1" selectUnlockedCells="1"/>
  <protectedRanges>
    <protectedRange sqref="J8:J13" name="Диапазон1_3_1_1_3_11_1_1_3_1_3_1_1_1_1_3_2_1"/>
  </protectedRanges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3"/>
  <sheetViews>
    <sheetView view="pageBreakPreview" zoomScaleNormal="70" zoomScaleSheetLayoutView="100" zoomScalePageLayoutView="0" workbookViewId="0" topLeftCell="A5">
      <selection activeCell="L9" sqref="L9"/>
    </sheetView>
  </sheetViews>
  <sheetFormatPr defaultColWidth="9.140625" defaultRowHeight="57" customHeight="1"/>
  <cols>
    <col min="1" max="1" width="5.00390625" style="236" customWidth="1"/>
    <col min="2" max="2" width="6.7109375" style="236" hidden="1" customWidth="1"/>
    <col min="3" max="3" width="17.7109375" style="236" customWidth="1"/>
    <col min="4" max="4" width="17.00390625" style="236" hidden="1" customWidth="1"/>
    <col min="5" max="5" width="5.57421875" style="236" customWidth="1"/>
    <col min="6" max="6" width="35.00390625" style="236" customWidth="1"/>
    <col min="7" max="9" width="6.140625" style="236" hidden="1" customWidth="1"/>
    <col min="10" max="10" width="18.00390625" style="236" customWidth="1"/>
    <col min="11" max="12" width="8.00390625" style="236" customWidth="1"/>
    <col min="13" max="13" width="8.57421875" style="236" customWidth="1"/>
    <col min="14" max="242" width="9.140625" style="235" customWidth="1"/>
    <col min="243" max="16384" width="9.140625" style="243" customWidth="1"/>
  </cols>
  <sheetData>
    <row r="1" spans="1:21" s="214" customFormat="1" ht="14.25" customHeight="1" hidden="1">
      <c r="A1" s="210" t="s">
        <v>605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  <c r="Q1" s="213"/>
      <c r="R1" s="213"/>
      <c r="S1" s="213"/>
      <c r="U1" s="213"/>
    </row>
    <row r="2" spans="1:13" s="215" customFormat="1" ht="43.5" customHeight="1">
      <c r="A2" s="358" t="s">
        <v>785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s="215" customFormat="1" ht="18.75">
      <c r="A3" s="357" t="s">
        <v>606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15" customFormat="1" ht="18.75">
      <c r="A4" s="350" t="s">
        <v>618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7" customFormat="1" ht="18.75" customHeight="1">
      <c r="A5" s="246" t="s">
        <v>2</v>
      </c>
      <c r="B5" s="247"/>
      <c r="C5" s="247"/>
      <c r="D5" s="247"/>
      <c r="E5" s="247"/>
      <c r="F5" s="248"/>
      <c r="G5" s="248"/>
      <c r="H5" s="248"/>
      <c r="I5" s="248"/>
      <c r="J5" s="249"/>
      <c r="K5" s="249"/>
      <c r="L5" s="249"/>
      <c r="M5" s="250" t="s">
        <v>622</v>
      </c>
    </row>
    <row r="6" spans="1:13" s="218" customFormat="1" ht="15" customHeight="1">
      <c r="A6" s="351" t="s">
        <v>37</v>
      </c>
      <c r="B6" s="252"/>
      <c r="C6" s="352" t="s">
        <v>608</v>
      </c>
      <c r="D6" s="253"/>
      <c r="E6" s="353" t="s">
        <v>9</v>
      </c>
      <c r="F6" s="352" t="s">
        <v>609</v>
      </c>
      <c r="G6" s="257"/>
      <c r="H6" s="257"/>
      <c r="I6" s="257"/>
      <c r="J6" s="352" t="s">
        <v>610</v>
      </c>
      <c r="K6" s="352" t="s">
        <v>36</v>
      </c>
      <c r="L6" s="352"/>
      <c r="M6" s="355" t="s">
        <v>611</v>
      </c>
    </row>
    <row r="7" spans="1:13" s="218" customFormat="1" ht="51" customHeight="1">
      <c r="A7" s="351"/>
      <c r="B7" s="252"/>
      <c r="C7" s="352"/>
      <c r="D7" s="254"/>
      <c r="E7" s="354"/>
      <c r="F7" s="352"/>
      <c r="G7" s="257"/>
      <c r="H7" s="257"/>
      <c r="I7" s="257"/>
      <c r="J7" s="352"/>
      <c r="K7" s="255" t="s">
        <v>634</v>
      </c>
      <c r="L7" s="255" t="s">
        <v>565</v>
      </c>
      <c r="M7" s="356"/>
    </row>
    <row r="8" spans="1:13" s="222" customFormat="1" ht="33.75" customHeight="1">
      <c r="A8" s="256">
        <f>RANK(M8,M$8:M$8,0)</f>
        <v>1</v>
      </c>
      <c r="B8" s="219"/>
      <c r="C8" s="92" t="s">
        <v>61</v>
      </c>
      <c r="D8" s="3" t="s">
        <v>62</v>
      </c>
      <c r="E8" s="110" t="s">
        <v>39</v>
      </c>
      <c r="F8" s="117" t="s">
        <v>428</v>
      </c>
      <c r="G8" s="103" t="s">
        <v>429</v>
      </c>
      <c r="H8" s="99" t="s">
        <v>65</v>
      </c>
      <c r="I8" s="99" t="s">
        <v>66</v>
      </c>
      <c r="J8" s="100" t="s">
        <v>67</v>
      </c>
      <c r="K8" s="220">
        <v>63.289</v>
      </c>
      <c r="L8" s="220">
        <v>63.367</v>
      </c>
      <c r="M8" s="221">
        <f>K8+L8</f>
        <v>126.656</v>
      </c>
    </row>
    <row r="9" spans="1:13" s="222" customFormat="1" ht="25.5" customHeight="1">
      <c r="A9" s="223"/>
      <c r="B9" s="224"/>
      <c r="C9" s="225"/>
      <c r="D9" s="225"/>
      <c r="E9" s="226"/>
      <c r="F9" s="227"/>
      <c r="G9" s="227"/>
      <c r="H9" s="227"/>
      <c r="I9" s="227"/>
      <c r="J9" s="228"/>
      <c r="K9" s="229"/>
      <c r="L9" s="229"/>
      <c r="M9" s="231"/>
    </row>
    <row r="10" spans="1:17" ht="23.25" customHeight="1">
      <c r="A10" s="232" t="s">
        <v>16</v>
      </c>
      <c r="B10" s="233"/>
      <c r="C10" s="233"/>
      <c r="D10" s="233"/>
      <c r="E10" s="233"/>
      <c r="F10" s="233"/>
      <c r="G10" s="233"/>
      <c r="H10" s="233"/>
      <c r="I10" s="233"/>
      <c r="J10" s="1" t="s">
        <v>563</v>
      </c>
      <c r="K10" s="234"/>
      <c r="L10" s="234"/>
      <c r="M10" s="234"/>
      <c r="N10" s="234"/>
      <c r="O10" s="234"/>
      <c r="P10" s="234"/>
      <c r="Q10" s="234"/>
    </row>
    <row r="11" spans="1:17" ht="17.25" customHeight="1">
      <c r="A11" s="232"/>
      <c r="B11" s="233"/>
      <c r="C11" s="233"/>
      <c r="D11" s="233"/>
      <c r="E11" s="233"/>
      <c r="F11" s="233"/>
      <c r="G11" s="233"/>
      <c r="H11" s="233"/>
      <c r="I11" s="233"/>
      <c r="J11" s="232"/>
      <c r="K11" s="234"/>
      <c r="L11" s="234"/>
      <c r="M11" s="234"/>
      <c r="N11" s="234"/>
      <c r="O11" s="234"/>
      <c r="P11" s="234"/>
      <c r="Q11" s="234"/>
    </row>
    <row r="12" spans="1:17" ht="20.25" customHeight="1">
      <c r="A12" s="232" t="s">
        <v>17</v>
      </c>
      <c r="B12" s="233"/>
      <c r="C12" s="233"/>
      <c r="D12" s="233"/>
      <c r="E12" s="233"/>
      <c r="F12" s="233"/>
      <c r="G12" s="233"/>
      <c r="H12" s="233"/>
      <c r="I12" s="233"/>
      <c r="J12" s="232" t="s">
        <v>614</v>
      </c>
      <c r="K12" s="234"/>
      <c r="L12" s="234"/>
      <c r="M12" s="234"/>
      <c r="N12" s="234"/>
      <c r="O12" s="234"/>
      <c r="P12" s="234"/>
      <c r="Q12" s="234"/>
    </row>
    <row r="13" spans="2:13" ht="57" customHeight="1">
      <c r="B13" s="237"/>
      <c r="C13" s="238"/>
      <c r="D13" s="238"/>
      <c r="E13" s="238"/>
      <c r="F13" s="244"/>
      <c r="G13" s="244"/>
      <c r="H13" s="244"/>
      <c r="I13" s="244"/>
      <c r="J13" s="245"/>
      <c r="K13" s="245"/>
      <c r="L13" s="245"/>
      <c r="M13" s="242"/>
    </row>
  </sheetData>
  <sheetProtection selectLockedCells="1" selectUnlockedCells="1"/>
  <protectedRanges>
    <protectedRange sqref="J8" name="Диапазон1_3_1_1_3_11_1_1_3_1_3_1_1_1_1_1_1"/>
  </protectedRanges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7"/>
  <sheetViews>
    <sheetView view="pageBreakPreview" zoomScaleNormal="70" zoomScaleSheetLayoutView="100" zoomScalePageLayoutView="0" workbookViewId="0" topLeftCell="A8">
      <selection activeCell="O10" sqref="O10"/>
    </sheetView>
  </sheetViews>
  <sheetFormatPr defaultColWidth="9.140625" defaultRowHeight="57" customHeight="1"/>
  <cols>
    <col min="1" max="1" width="5.00390625" style="236" customWidth="1"/>
    <col min="2" max="2" width="6.7109375" style="236" hidden="1" customWidth="1"/>
    <col min="3" max="3" width="17.7109375" style="236" customWidth="1"/>
    <col min="4" max="4" width="17.00390625" style="236" hidden="1" customWidth="1"/>
    <col min="5" max="5" width="5.57421875" style="236" customWidth="1"/>
    <col min="6" max="6" width="35.00390625" style="236" customWidth="1"/>
    <col min="7" max="9" width="7.28125" style="236" hidden="1" customWidth="1"/>
    <col min="10" max="10" width="18.00390625" style="236" customWidth="1"/>
    <col min="11" max="12" width="8.00390625" style="236" customWidth="1"/>
    <col min="13" max="13" width="8.57421875" style="236" customWidth="1"/>
    <col min="14" max="242" width="9.140625" style="235" customWidth="1"/>
    <col min="243" max="16384" width="9.140625" style="243" customWidth="1"/>
  </cols>
  <sheetData>
    <row r="1" spans="1:21" s="214" customFormat="1" ht="14.25" customHeight="1" hidden="1">
      <c r="A1" s="210" t="s">
        <v>605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  <c r="Q1" s="213"/>
      <c r="R1" s="213"/>
      <c r="S1" s="213"/>
      <c r="U1" s="213"/>
    </row>
    <row r="2" spans="1:13" s="215" customFormat="1" ht="50.25" customHeight="1">
      <c r="A2" s="358" t="s">
        <v>784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s="215" customFormat="1" ht="18.75">
      <c r="A3" s="357" t="s">
        <v>606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15" customFormat="1" ht="18.75">
      <c r="A4" s="350" t="s">
        <v>618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7" customFormat="1" ht="18.75" customHeight="1">
      <c r="A5" s="246" t="s">
        <v>2</v>
      </c>
      <c r="B5" s="247"/>
      <c r="C5" s="247"/>
      <c r="D5" s="247"/>
      <c r="E5" s="247"/>
      <c r="F5" s="248"/>
      <c r="G5" s="248"/>
      <c r="H5" s="248"/>
      <c r="I5" s="248"/>
      <c r="J5" s="249"/>
      <c r="K5" s="249"/>
      <c r="L5" s="249"/>
      <c r="M5" s="250" t="s">
        <v>622</v>
      </c>
    </row>
    <row r="6" spans="1:13" s="218" customFormat="1" ht="15" customHeight="1">
      <c r="A6" s="351" t="s">
        <v>37</v>
      </c>
      <c r="B6" s="252"/>
      <c r="C6" s="352" t="s">
        <v>608</v>
      </c>
      <c r="D6" s="253"/>
      <c r="E6" s="353" t="s">
        <v>9</v>
      </c>
      <c r="F6" s="352" t="s">
        <v>609</v>
      </c>
      <c r="G6" s="257"/>
      <c r="H6" s="257"/>
      <c r="I6" s="257"/>
      <c r="J6" s="352" t="s">
        <v>610</v>
      </c>
      <c r="K6" s="352" t="s">
        <v>36</v>
      </c>
      <c r="L6" s="352"/>
      <c r="M6" s="355" t="s">
        <v>611</v>
      </c>
    </row>
    <row r="7" spans="1:13" s="218" customFormat="1" ht="51" customHeight="1">
      <c r="A7" s="351"/>
      <c r="B7" s="252"/>
      <c r="C7" s="352"/>
      <c r="D7" s="254"/>
      <c r="E7" s="354"/>
      <c r="F7" s="352"/>
      <c r="G7" s="257"/>
      <c r="H7" s="257"/>
      <c r="I7" s="257"/>
      <c r="J7" s="352"/>
      <c r="K7" s="255" t="s">
        <v>619</v>
      </c>
      <c r="L7" s="255" t="s">
        <v>620</v>
      </c>
      <c r="M7" s="356"/>
    </row>
    <row r="8" spans="1:13" s="222" customFormat="1" ht="33.75" customHeight="1">
      <c r="A8" s="256">
        <f>RANK(M8,M$8:M$12,0)</f>
        <v>1</v>
      </c>
      <c r="B8" s="219"/>
      <c r="C8" s="92" t="s">
        <v>395</v>
      </c>
      <c r="D8" s="3" t="s">
        <v>396</v>
      </c>
      <c r="E8" s="2" t="s">
        <v>359</v>
      </c>
      <c r="F8" s="111" t="s">
        <v>397</v>
      </c>
      <c r="G8" s="94" t="s">
        <v>398</v>
      </c>
      <c r="H8" s="95" t="s">
        <v>129</v>
      </c>
      <c r="I8" s="96" t="s">
        <v>155</v>
      </c>
      <c r="J8" s="95" t="s">
        <v>131</v>
      </c>
      <c r="K8" s="220">
        <v>68.289</v>
      </c>
      <c r="L8" s="220">
        <v>62.325</v>
      </c>
      <c r="M8" s="221">
        <f>K8+L8</f>
        <v>130.614</v>
      </c>
    </row>
    <row r="9" spans="1:13" s="222" customFormat="1" ht="33.75" customHeight="1">
      <c r="A9" s="256">
        <f>RANK(M9,M$8:M$12,0)</f>
        <v>2</v>
      </c>
      <c r="B9" s="219"/>
      <c r="C9" s="92" t="s">
        <v>384</v>
      </c>
      <c r="D9" s="3" t="s">
        <v>385</v>
      </c>
      <c r="E9" s="2" t="s">
        <v>55</v>
      </c>
      <c r="F9" s="120" t="s">
        <v>424</v>
      </c>
      <c r="G9" s="119" t="s">
        <v>425</v>
      </c>
      <c r="H9" s="104" t="s">
        <v>426</v>
      </c>
      <c r="I9" s="104" t="s">
        <v>48</v>
      </c>
      <c r="J9" s="95" t="s">
        <v>220</v>
      </c>
      <c r="K9" s="220">
        <v>64.737</v>
      </c>
      <c r="L9" s="220">
        <v>64.781</v>
      </c>
      <c r="M9" s="221">
        <f>K9+L9</f>
        <v>129.518</v>
      </c>
    </row>
    <row r="10" spans="1:13" s="222" customFormat="1" ht="33.75" customHeight="1">
      <c r="A10" s="256">
        <f>RANK(M10,M$8:M$12,0)</f>
        <v>3</v>
      </c>
      <c r="B10" s="219"/>
      <c r="C10" s="92" t="s">
        <v>399</v>
      </c>
      <c r="D10" s="3"/>
      <c r="E10" s="160" t="s">
        <v>39</v>
      </c>
      <c r="F10" s="111" t="s">
        <v>400</v>
      </c>
      <c r="G10" s="94" t="s">
        <v>401</v>
      </c>
      <c r="H10" s="137" t="s">
        <v>402</v>
      </c>
      <c r="I10" s="36" t="s">
        <v>310</v>
      </c>
      <c r="J10" s="95" t="s">
        <v>220</v>
      </c>
      <c r="K10" s="220">
        <v>65.439</v>
      </c>
      <c r="L10" s="220">
        <v>63.114</v>
      </c>
      <c r="M10" s="221">
        <f>K10+L10</f>
        <v>128.553</v>
      </c>
    </row>
    <row r="11" spans="1:13" s="222" customFormat="1" ht="33.75" customHeight="1">
      <c r="A11" s="256">
        <f>RANK(M11,M$8:M$12,0)</f>
        <v>4</v>
      </c>
      <c r="B11" s="219"/>
      <c r="C11" s="92" t="s">
        <v>406</v>
      </c>
      <c r="D11" s="3"/>
      <c r="E11" s="35" t="s">
        <v>39</v>
      </c>
      <c r="F11" s="93" t="s">
        <v>407</v>
      </c>
      <c r="G11" s="105" t="s">
        <v>408</v>
      </c>
      <c r="H11" s="146" t="s">
        <v>409</v>
      </c>
      <c r="I11" s="145" t="s">
        <v>410</v>
      </c>
      <c r="J11" s="95" t="s">
        <v>411</v>
      </c>
      <c r="K11" s="220">
        <v>63.684</v>
      </c>
      <c r="L11" s="220">
        <v>63.684</v>
      </c>
      <c r="M11" s="221">
        <f>K11+L11</f>
        <v>127.368</v>
      </c>
    </row>
    <row r="12" spans="1:13" s="222" customFormat="1" ht="33.75" customHeight="1">
      <c r="A12" s="256">
        <f>RANK(M12,M$8:M$12,0)</f>
        <v>5</v>
      </c>
      <c r="B12" s="219"/>
      <c r="C12" s="92" t="s">
        <v>384</v>
      </c>
      <c r="D12" s="3" t="s">
        <v>385</v>
      </c>
      <c r="E12" s="2">
        <v>1</v>
      </c>
      <c r="F12" s="120" t="s">
        <v>386</v>
      </c>
      <c r="G12" s="204" t="s">
        <v>387</v>
      </c>
      <c r="H12" s="104" t="s">
        <v>388</v>
      </c>
      <c r="I12" s="104" t="s">
        <v>48</v>
      </c>
      <c r="J12" s="95" t="s">
        <v>220</v>
      </c>
      <c r="K12" s="220">
        <v>60.746</v>
      </c>
      <c r="L12" s="220">
        <v>63.246</v>
      </c>
      <c r="M12" s="221">
        <f>K12+L12</f>
        <v>123.992</v>
      </c>
    </row>
    <row r="13" spans="1:13" s="222" customFormat="1" ht="25.5" customHeight="1">
      <c r="A13" s="223"/>
      <c r="B13" s="224"/>
      <c r="C13" s="225"/>
      <c r="D13" s="225"/>
      <c r="E13" s="226"/>
      <c r="F13" s="227"/>
      <c r="G13" s="227"/>
      <c r="H13" s="227"/>
      <c r="I13" s="227"/>
      <c r="J13" s="228"/>
      <c r="K13" s="229"/>
      <c r="L13" s="229"/>
      <c r="M13" s="231"/>
    </row>
    <row r="14" spans="1:17" ht="23.25" customHeight="1">
      <c r="A14" s="232" t="s">
        <v>16</v>
      </c>
      <c r="B14" s="233"/>
      <c r="C14" s="233"/>
      <c r="D14" s="233"/>
      <c r="E14" s="233"/>
      <c r="F14" s="233"/>
      <c r="G14" s="233"/>
      <c r="H14" s="233"/>
      <c r="I14" s="233"/>
      <c r="J14" s="1" t="s">
        <v>563</v>
      </c>
      <c r="K14" s="234"/>
      <c r="L14" s="234"/>
      <c r="M14" s="234"/>
      <c r="N14" s="234"/>
      <c r="O14" s="234"/>
      <c r="P14" s="234"/>
      <c r="Q14" s="234"/>
    </row>
    <row r="15" spans="1:17" ht="17.25" customHeight="1">
      <c r="A15" s="232"/>
      <c r="B15" s="233"/>
      <c r="C15" s="233"/>
      <c r="D15" s="233"/>
      <c r="E15" s="233"/>
      <c r="F15" s="233"/>
      <c r="G15" s="233"/>
      <c r="H15" s="233"/>
      <c r="I15" s="233"/>
      <c r="J15" s="232"/>
      <c r="K15" s="234"/>
      <c r="L15" s="234"/>
      <c r="M15" s="234"/>
      <c r="N15" s="234"/>
      <c r="O15" s="234"/>
      <c r="P15" s="234"/>
      <c r="Q15" s="234"/>
    </row>
    <row r="16" spans="1:17" ht="20.25" customHeight="1">
      <c r="A16" s="232" t="s">
        <v>17</v>
      </c>
      <c r="B16" s="233"/>
      <c r="C16" s="233"/>
      <c r="D16" s="233"/>
      <c r="E16" s="233"/>
      <c r="F16" s="233"/>
      <c r="G16" s="233"/>
      <c r="H16" s="233"/>
      <c r="I16" s="233"/>
      <c r="J16" s="232" t="s">
        <v>614</v>
      </c>
      <c r="K16" s="234"/>
      <c r="L16" s="234"/>
      <c r="M16" s="234"/>
      <c r="N16" s="234"/>
      <c r="O16" s="234"/>
      <c r="P16" s="234"/>
      <c r="Q16" s="234"/>
    </row>
    <row r="17" spans="2:13" ht="57" customHeight="1">
      <c r="B17" s="237"/>
      <c r="C17" s="238"/>
      <c r="D17" s="238"/>
      <c r="E17" s="238"/>
      <c r="F17" s="244"/>
      <c r="G17" s="244"/>
      <c r="H17" s="244"/>
      <c r="I17" s="244"/>
      <c r="J17" s="245"/>
      <c r="K17" s="245"/>
      <c r="L17" s="245"/>
      <c r="M17" s="242"/>
    </row>
  </sheetData>
  <sheetProtection selectLockedCells="1" selectUnlockedCells="1"/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19"/>
  <sheetViews>
    <sheetView view="pageBreakPreview" zoomScaleNormal="70" zoomScaleSheetLayoutView="100" zoomScalePageLayoutView="0" workbookViewId="0" topLeftCell="A2">
      <selection activeCell="O5" sqref="O5"/>
    </sheetView>
  </sheetViews>
  <sheetFormatPr defaultColWidth="9.140625" defaultRowHeight="57" customHeight="1"/>
  <cols>
    <col min="1" max="1" width="5.00390625" style="236" customWidth="1"/>
    <col min="2" max="2" width="6.7109375" style="236" hidden="1" customWidth="1"/>
    <col min="3" max="3" width="17.7109375" style="236" customWidth="1"/>
    <col min="4" max="4" width="17.00390625" style="236" hidden="1" customWidth="1"/>
    <col min="5" max="5" width="5.57421875" style="236" customWidth="1"/>
    <col min="6" max="6" width="35.00390625" style="236" customWidth="1"/>
    <col min="7" max="9" width="7.28125" style="236" hidden="1" customWidth="1"/>
    <col min="10" max="10" width="18.00390625" style="236" customWidth="1"/>
    <col min="11" max="12" width="8.00390625" style="236" customWidth="1"/>
    <col min="13" max="13" width="8.57421875" style="236" customWidth="1"/>
    <col min="14" max="242" width="9.140625" style="235" customWidth="1"/>
    <col min="243" max="16384" width="9.140625" style="243" customWidth="1"/>
  </cols>
  <sheetData>
    <row r="1" spans="1:21" s="214" customFormat="1" ht="14.25" customHeight="1" hidden="1">
      <c r="A1" s="210" t="s">
        <v>605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  <c r="Q1" s="213"/>
      <c r="R1" s="213"/>
      <c r="S1" s="213"/>
      <c r="U1" s="213"/>
    </row>
    <row r="2" spans="1:13" s="215" customFormat="1" ht="50.25" customHeight="1">
      <c r="A2" s="358" t="s">
        <v>786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s="215" customFormat="1" ht="18.75">
      <c r="A3" s="357" t="s">
        <v>606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15" customFormat="1" ht="18.75">
      <c r="A4" s="350" t="s">
        <v>618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17" customFormat="1" ht="18.75" customHeight="1">
      <c r="A5" s="246" t="s">
        <v>2</v>
      </c>
      <c r="B5" s="247"/>
      <c r="C5" s="247"/>
      <c r="D5" s="247"/>
      <c r="E5" s="247"/>
      <c r="F5" s="248"/>
      <c r="G5" s="248"/>
      <c r="H5" s="248"/>
      <c r="I5" s="248"/>
      <c r="J5" s="249"/>
      <c r="K5" s="249"/>
      <c r="L5" s="249"/>
      <c r="M5" s="250" t="s">
        <v>622</v>
      </c>
    </row>
    <row r="6" spans="1:13" s="218" customFormat="1" ht="15" customHeight="1">
      <c r="A6" s="351" t="s">
        <v>37</v>
      </c>
      <c r="B6" s="252"/>
      <c r="C6" s="352" t="s">
        <v>608</v>
      </c>
      <c r="D6" s="253"/>
      <c r="E6" s="353" t="s">
        <v>9</v>
      </c>
      <c r="F6" s="352" t="s">
        <v>609</v>
      </c>
      <c r="G6" s="257"/>
      <c r="H6" s="257"/>
      <c r="I6" s="257"/>
      <c r="J6" s="352" t="s">
        <v>610</v>
      </c>
      <c r="K6" s="352" t="s">
        <v>36</v>
      </c>
      <c r="L6" s="352"/>
      <c r="M6" s="355" t="s">
        <v>611</v>
      </c>
    </row>
    <row r="7" spans="1:13" s="218" customFormat="1" ht="51" customHeight="1">
      <c r="A7" s="351"/>
      <c r="B7" s="252"/>
      <c r="C7" s="352"/>
      <c r="D7" s="254"/>
      <c r="E7" s="354"/>
      <c r="F7" s="352"/>
      <c r="G7" s="257"/>
      <c r="H7" s="257"/>
      <c r="I7" s="257"/>
      <c r="J7" s="352"/>
      <c r="K7" s="255" t="s">
        <v>636</v>
      </c>
      <c r="L7" s="255" t="s">
        <v>637</v>
      </c>
      <c r="M7" s="356"/>
    </row>
    <row r="8" spans="1:13" s="222" customFormat="1" ht="33.75" customHeight="1">
      <c r="A8" s="256">
        <f aca="true" t="shared" si="0" ref="A8:A14">RANK(M8,M$8:M$14,0)</f>
        <v>1</v>
      </c>
      <c r="B8" s="219"/>
      <c r="C8" s="101" t="s">
        <v>431</v>
      </c>
      <c r="D8" s="3" t="s">
        <v>432</v>
      </c>
      <c r="E8" s="20" t="s">
        <v>55</v>
      </c>
      <c r="F8" s="93" t="s">
        <v>433</v>
      </c>
      <c r="G8" s="102" t="s">
        <v>434</v>
      </c>
      <c r="H8" s="96" t="s">
        <v>639</v>
      </c>
      <c r="I8" s="96" t="s">
        <v>272</v>
      </c>
      <c r="J8" s="95" t="s">
        <v>436</v>
      </c>
      <c r="K8" s="220">
        <v>67.849</v>
      </c>
      <c r="L8" s="220">
        <v>70.104</v>
      </c>
      <c r="M8" s="221">
        <f aca="true" t="shared" si="1" ref="M8:M14">K8+L8</f>
        <v>137.953</v>
      </c>
    </row>
    <row r="9" spans="1:13" s="222" customFormat="1" ht="33.75" customHeight="1">
      <c r="A9" s="256">
        <f t="shared" si="0"/>
        <v>2</v>
      </c>
      <c r="B9" s="219"/>
      <c r="C9" s="101" t="s">
        <v>431</v>
      </c>
      <c r="D9" s="3" t="s">
        <v>432</v>
      </c>
      <c r="E9" s="20" t="s">
        <v>55</v>
      </c>
      <c r="F9" s="93" t="s">
        <v>482</v>
      </c>
      <c r="G9" s="102" t="s">
        <v>483</v>
      </c>
      <c r="H9" s="96" t="s">
        <v>484</v>
      </c>
      <c r="I9" s="96" t="s">
        <v>272</v>
      </c>
      <c r="J9" s="95" t="s">
        <v>436</v>
      </c>
      <c r="K9" s="220">
        <v>68.28</v>
      </c>
      <c r="L9" s="220">
        <v>67.344</v>
      </c>
      <c r="M9" s="221">
        <f t="shared" si="1"/>
        <v>135.624</v>
      </c>
    </row>
    <row r="10" spans="1:13" s="222" customFormat="1" ht="33.75" customHeight="1">
      <c r="A10" s="256">
        <f t="shared" si="0"/>
        <v>3</v>
      </c>
      <c r="B10" s="219"/>
      <c r="C10" s="101" t="s">
        <v>446</v>
      </c>
      <c r="D10" s="3"/>
      <c r="E10" s="20" t="s">
        <v>55</v>
      </c>
      <c r="F10" s="93" t="s">
        <v>447</v>
      </c>
      <c r="G10" s="108" t="s">
        <v>448</v>
      </c>
      <c r="H10" s="104"/>
      <c r="I10" s="104" t="s">
        <v>159</v>
      </c>
      <c r="J10" s="95" t="s">
        <v>449</v>
      </c>
      <c r="K10" s="220">
        <v>65.591</v>
      </c>
      <c r="L10" s="220">
        <v>69.01</v>
      </c>
      <c r="M10" s="221">
        <f t="shared" si="1"/>
        <v>134.601</v>
      </c>
    </row>
    <row r="11" spans="1:13" s="222" customFormat="1" ht="33.75" customHeight="1">
      <c r="A11" s="256">
        <f t="shared" si="0"/>
        <v>4</v>
      </c>
      <c r="B11" s="219"/>
      <c r="C11" s="92" t="s">
        <v>467</v>
      </c>
      <c r="D11" s="3" t="s">
        <v>468</v>
      </c>
      <c r="E11" s="141" t="s">
        <v>55</v>
      </c>
      <c r="F11" s="93" t="s">
        <v>469</v>
      </c>
      <c r="G11" s="119" t="s">
        <v>470</v>
      </c>
      <c r="H11" s="104" t="s">
        <v>471</v>
      </c>
      <c r="I11" s="104" t="s">
        <v>472</v>
      </c>
      <c r="J11" s="95" t="s">
        <v>417</v>
      </c>
      <c r="K11" s="220">
        <v>63.925</v>
      </c>
      <c r="L11" s="220">
        <v>65.104</v>
      </c>
      <c r="M11" s="221">
        <f t="shared" si="1"/>
        <v>129.029</v>
      </c>
    </row>
    <row r="12" spans="1:13" s="222" customFormat="1" ht="33.75" customHeight="1">
      <c r="A12" s="256">
        <f t="shared" si="0"/>
        <v>5</v>
      </c>
      <c r="B12" s="219"/>
      <c r="C12" s="101" t="s">
        <v>477</v>
      </c>
      <c r="D12" s="3" t="s">
        <v>478</v>
      </c>
      <c r="E12" s="20" t="s">
        <v>55</v>
      </c>
      <c r="F12" s="93" t="s">
        <v>479</v>
      </c>
      <c r="G12" s="108" t="s">
        <v>480</v>
      </c>
      <c r="H12" s="104" t="s">
        <v>481</v>
      </c>
      <c r="I12" s="104" t="s">
        <v>422</v>
      </c>
      <c r="J12" s="95" t="s">
        <v>423</v>
      </c>
      <c r="K12" s="220">
        <v>65.161</v>
      </c>
      <c r="L12" s="220">
        <v>62.5</v>
      </c>
      <c r="M12" s="221">
        <f t="shared" si="1"/>
        <v>127.661</v>
      </c>
    </row>
    <row r="13" spans="1:13" s="222" customFormat="1" ht="33.75" customHeight="1">
      <c r="A13" s="256">
        <f t="shared" si="0"/>
        <v>6</v>
      </c>
      <c r="B13" s="219"/>
      <c r="C13" s="101" t="s">
        <v>454</v>
      </c>
      <c r="D13" s="3" t="s">
        <v>455</v>
      </c>
      <c r="E13" s="110" t="s">
        <v>55</v>
      </c>
      <c r="F13" s="135" t="s">
        <v>456</v>
      </c>
      <c r="G13" s="136" t="s">
        <v>457</v>
      </c>
      <c r="H13" s="148" t="s">
        <v>458</v>
      </c>
      <c r="I13" s="138" t="s">
        <v>328</v>
      </c>
      <c r="J13" s="95" t="s">
        <v>115</v>
      </c>
      <c r="K13" s="220">
        <v>65.323</v>
      </c>
      <c r="L13" s="220">
        <v>57.844</v>
      </c>
      <c r="M13" s="221">
        <f t="shared" si="1"/>
        <v>123.167</v>
      </c>
    </row>
    <row r="14" spans="1:13" s="222" customFormat="1" ht="33.75" customHeight="1">
      <c r="A14" s="256">
        <f t="shared" si="0"/>
        <v>7</v>
      </c>
      <c r="B14" s="219"/>
      <c r="C14" s="101" t="s">
        <v>459</v>
      </c>
      <c r="D14" s="3"/>
      <c r="E14" s="5" t="s">
        <v>55</v>
      </c>
      <c r="F14" s="111" t="s">
        <v>460</v>
      </c>
      <c r="G14" s="102" t="s">
        <v>461</v>
      </c>
      <c r="H14" s="137" t="s">
        <v>462</v>
      </c>
      <c r="I14" s="96" t="s">
        <v>272</v>
      </c>
      <c r="J14" s="95" t="s">
        <v>72</v>
      </c>
      <c r="K14" s="220">
        <v>60.215</v>
      </c>
      <c r="L14" s="220">
        <v>61.979</v>
      </c>
      <c r="M14" s="221">
        <f t="shared" si="1"/>
        <v>122.194</v>
      </c>
    </row>
    <row r="15" spans="1:13" s="222" customFormat="1" ht="33.75" customHeight="1">
      <c r="A15" s="223"/>
      <c r="B15" s="224"/>
      <c r="C15" s="172"/>
      <c r="D15" s="66"/>
      <c r="E15" s="173"/>
      <c r="F15" s="174"/>
      <c r="G15" s="263"/>
      <c r="H15" s="176"/>
      <c r="I15" s="176"/>
      <c r="J15" s="178"/>
      <c r="K15" s="229"/>
      <c r="L15" s="229"/>
      <c r="M15" s="231"/>
    </row>
    <row r="16" spans="1:17" ht="23.25" customHeight="1">
      <c r="A16" s="232" t="s">
        <v>16</v>
      </c>
      <c r="B16" s="233"/>
      <c r="C16" s="233"/>
      <c r="D16" s="233"/>
      <c r="E16" s="233"/>
      <c r="F16" s="233"/>
      <c r="G16" s="233"/>
      <c r="H16" s="233"/>
      <c r="I16" s="233"/>
      <c r="J16" s="1" t="s">
        <v>563</v>
      </c>
      <c r="K16" s="234"/>
      <c r="L16" s="234"/>
      <c r="M16" s="234"/>
      <c r="N16" s="234"/>
      <c r="O16" s="234"/>
      <c r="P16" s="234"/>
      <c r="Q16" s="234"/>
    </row>
    <row r="17" spans="1:17" ht="17.25" customHeight="1">
      <c r="A17" s="232"/>
      <c r="B17" s="233"/>
      <c r="C17" s="233"/>
      <c r="D17" s="233"/>
      <c r="E17" s="233"/>
      <c r="F17" s="233"/>
      <c r="G17" s="233"/>
      <c r="H17" s="233"/>
      <c r="I17" s="233"/>
      <c r="J17" s="232"/>
      <c r="K17" s="234"/>
      <c r="L17" s="234"/>
      <c r="M17" s="234"/>
      <c r="N17" s="234"/>
      <c r="O17" s="234"/>
      <c r="P17" s="234"/>
      <c r="Q17" s="234"/>
    </row>
    <row r="18" spans="1:17" ht="20.25" customHeight="1">
      <c r="A18" s="232" t="s">
        <v>17</v>
      </c>
      <c r="B18" s="233"/>
      <c r="C18" s="233"/>
      <c r="D18" s="233"/>
      <c r="E18" s="233"/>
      <c r="F18" s="233"/>
      <c r="G18" s="233"/>
      <c r="H18" s="233"/>
      <c r="I18" s="233"/>
      <c r="J18" s="232" t="s">
        <v>614</v>
      </c>
      <c r="K18" s="234"/>
      <c r="L18" s="234"/>
      <c r="M18" s="234"/>
      <c r="N18" s="234"/>
      <c r="O18" s="234"/>
      <c r="P18" s="234"/>
      <c r="Q18" s="234"/>
    </row>
    <row r="19" spans="2:13" ht="57" customHeight="1">
      <c r="B19" s="237"/>
      <c r="C19" s="238"/>
      <c r="D19" s="238"/>
      <c r="E19" s="238"/>
      <c r="F19" s="244"/>
      <c r="G19" s="244"/>
      <c r="H19" s="244"/>
      <c r="I19" s="244"/>
      <c r="J19" s="245"/>
      <c r="K19" s="245"/>
      <c r="L19" s="245"/>
      <c r="M19" s="242"/>
    </row>
  </sheetData>
  <sheetProtection selectLockedCells="1" selectUnlockedCells="1"/>
  <protectedRanges>
    <protectedRange sqref="J8" name="Диапазон1_3_1_1_3_11_1_1_3_1_3_1_1_1_1_3_2_1"/>
    <protectedRange sqref="I11" name="Диапазон1_3_1_1_1_1_1_9_1_1_1_1_1"/>
  </protectedRanges>
  <mergeCells count="10">
    <mergeCell ref="A2:M2"/>
    <mergeCell ref="A3:M3"/>
    <mergeCell ref="A4:M4"/>
    <mergeCell ref="A6:A7"/>
    <mergeCell ref="C6:C7"/>
    <mergeCell ref="E6:E7"/>
    <mergeCell ref="F6:F7"/>
    <mergeCell ref="J6:J7"/>
    <mergeCell ref="K6:L6"/>
    <mergeCell ref="M6:M7"/>
  </mergeCells>
  <printOptions horizontalCentered="1"/>
  <pageMargins left="0" right="0" top="0" bottom="0" header="0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60" zoomScaleNormal="50" zoomScalePageLayoutView="0" workbookViewId="0" topLeftCell="A14">
      <selection activeCell="A23" sqref="A23:IV23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188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190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116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604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 aca="true" t="shared" si="0" ref="A11:A23">RANK(Y11,Y$11:Y$23,0)</f>
        <v>1</v>
      </c>
      <c r="B11" s="56"/>
      <c r="C11" s="91"/>
      <c r="D11" s="126" t="s">
        <v>172</v>
      </c>
      <c r="E11" s="3" t="s">
        <v>173</v>
      </c>
      <c r="F11" s="127" t="s">
        <v>55</v>
      </c>
      <c r="G11" s="128" t="s">
        <v>205</v>
      </c>
      <c r="H11" s="129" t="s">
        <v>206</v>
      </c>
      <c r="I11" s="130" t="s">
        <v>113</v>
      </c>
      <c r="J11" s="131" t="s">
        <v>176</v>
      </c>
      <c r="K11" s="95" t="s">
        <v>115</v>
      </c>
      <c r="L11" s="57">
        <v>212</v>
      </c>
      <c r="M11" s="58">
        <f aca="true" t="shared" si="1" ref="M11:M23">L11/3</f>
        <v>70.66666666666667</v>
      </c>
      <c r="N11" s="59">
        <f aca="true" t="shared" si="2" ref="N11:N23">RANK(M11,M$11:M$23,0)</f>
        <v>1</v>
      </c>
      <c r="O11" s="57">
        <v>218.5</v>
      </c>
      <c r="P11" s="58">
        <f aca="true" t="shared" si="3" ref="P11:P23">O11/3</f>
        <v>72.83333333333333</v>
      </c>
      <c r="Q11" s="59">
        <f aca="true" t="shared" si="4" ref="Q11:Q23">RANK(P11,P$11:P$23,0)</f>
        <v>1</v>
      </c>
      <c r="R11" s="57">
        <v>208</v>
      </c>
      <c r="S11" s="58">
        <f aca="true" t="shared" si="5" ref="S11:S23">R11/3</f>
        <v>69.33333333333333</v>
      </c>
      <c r="T11" s="59">
        <f aca="true" t="shared" si="6" ref="T11:T23">RANK(S11,S$11:S$23,0)</f>
        <v>1</v>
      </c>
      <c r="U11" s="59"/>
      <c r="V11" s="59"/>
      <c r="W11" s="57">
        <f>L11+O11+R11</f>
        <v>638.5</v>
      </c>
      <c r="X11" s="60"/>
      <c r="Y11" s="90">
        <f aca="true" t="shared" si="7" ref="Y11:Y23">ROUND(SUM(M11,P11,S11)/3,3)-IF($U11=1,0.5,IF($U11=2,1.5,0))</f>
        <v>70.944</v>
      </c>
      <c r="Z11" s="61" t="s">
        <v>42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161</v>
      </c>
      <c r="E12" s="3" t="s">
        <v>162</v>
      </c>
      <c r="F12" s="2" t="s">
        <v>42</v>
      </c>
      <c r="G12" s="117" t="s">
        <v>163</v>
      </c>
      <c r="H12" s="94" t="s">
        <v>164</v>
      </c>
      <c r="I12" s="118" t="s">
        <v>165</v>
      </c>
      <c r="J12" s="118" t="s">
        <v>166</v>
      </c>
      <c r="K12" s="95" t="s">
        <v>115</v>
      </c>
      <c r="L12" s="57">
        <v>206.5</v>
      </c>
      <c r="M12" s="58">
        <f t="shared" si="1"/>
        <v>68.83333333333333</v>
      </c>
      <c r="N12" s="59">
        <f t="shared" si="2"/>
        <v>3</v>
      </c>
      <c r="O12" s="57">
        <v>207</v>
      </c>
      <c r="P12" s="58">
        <f t="shared" si="3"/>
        <v>69</v>
      </c>
      <c r="Q12" s="59">
        <f t="shared" si="4"/>
        <v>2</v>
      </c>
      <c r="R12" s="57">
        <v>207</v>
      </c>
      <c r="S12" s="58">
        <f t="shared" si="5"/>
        <v>69</v>
      </c>
      <c r="T12" s="59">
        <f t="shared" si="6"/>
        <v>2</v>
      </c>
      <c r="U12" s="59"/>
      <c r="V12" s="59"/>
      <c r="W12" s="57">
        <f aca="true" t="shared" si="8" ref="W12:W23">L12+O12+R12</f>
        <v>620.5</v>
      </c>
      <c r="X12" s="60"/>
      <c r="Y12" s="90">
        <f t="shared" si="7"/>
        <v>68.944</v>
      </c>
      <c r="Z12" s="61" t="s">
        <v>42</v>
      </c>
    </row>
    <row r="13" spans="1:26" s="43" customFormat="1" ht="33" customHeight="1">
      <c r="A13" s="55">
        <f t="shared" si="0"/>
        <v>3</v>
      </c>
      <c r="B13" s="56"/>
      <c r="C13" s="91"/>
      <c r="D13" s="101" t="s">
        <v>200</v>
      </c>
      <c r="E13" s="3" t="s">
        <v>201</v>
      </c>
      <c r="F13" s="20" t="s">
        <v>55</v>
      </c>
      <c r="G13" s="135" t="s">
        <v>202</v>
      </c>
      <c r="H13" s="129" t="s">
        <v>203</v>
      </c>
      <c r="I13" s="138" t="s">
        <v>204</v>
      </c>
      <c r="J13" s="104" t="s">
        <v>176</v>
      </c>
      <c r="K13" s="95" t="s">
        <v>115</v>
      </c>
      <c r="L13" s="57">
        <v>207</v>
      </c>
      <c r="M13" s="58">
        <f t="shared" si="1"/>
        <v>69</v>
      </c>
      <c r="N13" s="59">
        <f t="shared" si="2"/>
        <v>2</v>
      </c>
      <c r="O13" s="57">
        <v>198</v>
      </c>
      <c r="P13" s="58">
        <f t="shared" si="3"/>
        <v>66</v>
      </c>
      <c r="Q13" s="59">
        <f t="shared" si="4"/>
        <v>5</v>
      </c>
      <c r="R13" s="57">
        <v>205.5</v>
      </c>
      <c r="S13" s="58">
        <f t="shared" si="5"/>
        <v>68.5</v>
      </c>
      <c r="T13" s="59">
        <f t="shared" si="6"/>
        <v>3</v>
      </c>
      <c r="U13" s="59"/>
      <c r="V13" s="59"/>
      <c r="W13" s="57">
        <f t="shared" si="8"/>
        <v>610.5</v>
      </c>
      <c r="X13" s="60"/>
      <c r="Y13" s="90">
        <f t="shared" si="7"/>
        <v>67.833</v>
      </c>
      <c r="Z13" s="61" t="s">
        <v>42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150</v>
      </c>
      <c r="E14" s="3" t="s">
        <v>151</v>
      </c>
      <c r="F14" s="5">
        <v>2</v>
      </c>
      <c r="G14" s="93" t="s">
        <v>152</v>
      </c>
      <c r="H14" s="94" t="s">
        <v>153</v>
      </c>
      <c r="I14" s="96" t="s">
        <v>154</v>
      </c>
      <c r="J14" s="96" t="s">
        <v>155</v>
      </c>
      <c r="K14" s="95" t="s">
        <v>131</v>
      </c>
      <c r="L14" s="57">
        <v>205</v>
      </c>
      <c r="M14" s="58">
        <f t="shared" si="1"/>
        <v>68.33333333333333</v>
      </c>
      <c r="N14" s="59">
        <f t="shared" si="2"/>
        <v>4</v>
      </c>
      <c r="O14" s="57">
        <v>198</v>
      </c>
      <c r="P14" s="58">
        <f t="shared" si="3"/>
        <v>66</v>
      </c>
      <c r="Q14" s="59">
        <f t="shared" si="4"/>
        <v>5</v>
      </c>
      <c r="R14" s="57">
        <v>203</v>
      </c>
      <c r="S14" s="58">
        <f t="shared" si="5"/>
        <v>67.66666666666667</v>
      </c>
      <c r="T14" s="59">
        <f t="shared" si="6"/>
        <v>5</v>
      </c>
      <c r="U14" s="59"/>
      <c r="V14" s="59"/>
      <c r="W14" s="57">
        <f t="shared" si="8"/>
        <v>606</v>
      </c>
      <c r="X14" s="60"/>
      <c r="Y14" s="90">
        <f t="shared" si="7"/>
        <v>67.333</v>
      </c>
      <c r="Z14" s="61" t="s">
        <v>42</v>
      </c>
    </row>
    <row r="15" spans="1:26" s="43" customFormat="1" ht="33" customHeight="1">
      <c r="A15" s="55">
        <f t="shared" si="0"/>
        <v>5</v>
      </c>
      <c r="B15" s="56"/>
      <c r="C15" s="91"/>
      <c r="D15" s="92" t="s">
        <v>150</v>
      </c>
      <c r="E15" s="3" t="s">
        <v>151</v>
      </c>
      <c r="F15" s="5">
        <v>2</v>
      </c>
      <c r="G15" s="93" t="s">
        <v>186</v>
      </c>
      <c r="H15" s="94" t="s">
        <v>187</v>
      </c>
      <c r="I15" s="96" t="s">
        <v>154</v>
      </c>
      <c r="J15" s="96" t="s">
        <v>155</v>
      </c>
      <c r="K15" s="95" t="s">
        <v>131</v>
      </c>
      <c r="L15" s="57">
        <v>198</v>
      </c>
      <c r="M15" s="58">
        <f t="shared" si="1"/>
        <v>66</v>
      </c>
      <c r="N15" s="59">
        <f t="shared" si="2"/>
        <v>6</v>
      </c>
      <c r="O15" s="57">
        <v>199</v>
      </c>
      <c r="P15" s="58">
        <f t="shared" si="3"/>
        <v>66.33333333333333</v>
      </c>
      <c r="Q15" s="59">
        <f t="shared" si="4"/>
        <v>3</v>
      </c>
      <c r="R15" s="57">
        <v>204</v>
      </c>
      <c r="S15" s="58">
        <f t="shared" si="5"/>
        <v>68</v>
      </c>
      <c r="T15" s="59">
        <f t="shared" si="6"/>
        <v>4</v>
      </c>
      <c r="U15" s="59"/>
      <c r="V15" s="59"/>
      <c r="W15" s="57">
        <f t="shared" si="8"/>
        <v>601</v>
      </c>
      <c r="X15" s="60"/>
      <c r="Y15" s="90">
        <f t="shared" si="7"/>
        <v>66.778</v>
      </c>
      <c r="Z15" s="61" t="s">
        <v>42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169</v>
      </c>
      <c r="E16" s="3"/>
      <c r="F16" s="2" t="s">
        <v>42</v>
      </c>
      <c r="G16" s="93" t="s">
        <v>170</v>
      </c>
      <c r="H16" s="103" t="s">
        <v>171</v>
      </c>
      <c r="I16" s="96" t="s">
        <v>129</v>
      </c>
      <c r="J16" s="96" t="s">
        <v>155</v>
      </c>
      <c r="K16" s="95" t="s">
        <v>131</v>
      </c>
      <c r="L16" s="57">
        <v>196.5</v>
      </c>
      <c r="M16" s="58">
        <f t="shared" si="1"/>
        <v>65.5</v>
      </c>
      <c r="N16" s="59">
        <f t="shared" si="2"/>
        <v>7</v>
      </c>
      <c r="O16" s="57">
        <v>199</v>
      </c>
      <c r="P16" s="58">
        <f t="shared" si="3"/>
        <v>66.33333333333333</v>
      </c>
      <c r="Q16" s="59">
        <f t="shared" si="4"/>
        <v>3</v>
      </c>
      <c r="R16" s="57">
        <v>198.5</v>
      </c>
      <c r="S16" s="58">
        <f t="shared" si="5"/>
        <v>66.16666666666667</v>
      </c>
      <c r="T16" s="59">
        <f t="shared" si="6"/>
        <v>6</v>
      </c>
      <c r="U16" s="59"/>
      <c r="V16" s="59"/>
      <c r="W16" s="57">
        <f t="shared" si="8"/>
        <v>594</v>
      </c>
      <c r="X16" s="60"/>
      <c r="Y16" s="90">
        <f t="shared" si="7"/>
        <v>66</v>
      </c>
      <c r="Z16" s="61" t="s">
        <v>42</v>
      </c>
    </row>
    <row r="17" spans="1:26" s="43" customFormat="1" ht="33" customHeight="1">
      <c r="A17" s="55">
        <f t="shared" si="0"/>
        <v>7</v>
      </c>
      <c r="B17" s="56"/>
      <c r="C17" s="91"/>
      <c r="D17" s="101" t="s">
        <v>196</v>
      </c>
      <c r="E17" s="3"/>
      <c r="F17" s="5" t="s">
        <v>55</v>
      </c>
      <c r="G17" s="111" t="s">
        <v>197</v>
      </c>
      <c r="H17" s="108" t="s">
        <v>198</v>
      </c>
      <c r="I17" s="137" t="s">
        <v>199</v>
      </c>
      <c r="J17" s="96" t="s">
        <v>114</v>
      </c>
      <c r="K17" s="95" t="s">
        <v>115</v>
      </c>
      <c r="L17" s="57">
        <v>200</v>
      </c>
      <c r="M17" s="58">
        <f t="shared" si="1"/>
        <v>66.66666666666667</v>
      </c>
      <c r="N17" s="59">
        <f t="shared" si="2"/>
        <v>5</v>
      </c>
      <c r="O17" s="57">
        <v>192.5</v>
      </c>
      <c r="P17" s="58">
        <f t="shared" si="3"/>
        <v>64.16666666666667</v>
      </c>
      <c r="Q17" s="59">
        <f t="shared" si="4"/>
        <v>8</v>
      </c>
      <c r="R17" s="57">
        <v>194</v>
      </c>
      <c r="S17" s="58">
        <f t="shared" si="5"/>
        <v>64.66666666666667</v>
      </c>
      <c r="T17" s="59">
        <f t="shared" si="6"/>
        <v>11</v>
      </c>
      <c r="U17" s="59"/>
      <c r="V17" s="59"/>
      <c r="W17" s="57">
        <f t="shared" si="8"/>
        <v>586.5</v>
      </c>
      <c r="X17" s="60"/>
      <c r="Y17" s="90">
        <f t="shared" si="7"/>
        <v>65.167</v>
      </c>
      <c r="Z17" s="61" t="s">
        <v>42</v>
      </c>
    </row>
    <row r="18" spans="1:26" s="43" customFormat="1" ht="33" customHeight="1">
      <c r="A18" s="55">
        <f t="shared" si="0"/>
        <v>8</v>
      </c>
      <c r="B18" s="56"/>
      <c r="C18" s="91"/>
      <c r="D18" s="101" t="s">
        <v>182</v>
      </c>
      <c r="E18" s="108"/>
      <c r="F18" s="6" t="s">
        <v>55</v>
      </c>
      <c r="G18" s="93" t="s">
        <v>183</v>
      </c>
      <c r="H18" s="108" t="s">
        <v>184</v>
      </c>
      <c r="I18" s="96" t="s">
        <v>322</v>
      </c>
      <c r="J18" s="96" t="s">
        <v>322</v>
      </c>
      <c r="K18" s="95" t="s">
        <v>67</v>
      </c>
      <c r="L18" s="57">
        <v>188.5</v>
      </c>
      <c r="M18" s="58">
        <f t="shared" si="1"/>
        <v>62.833333333333336</v>
      </c>
      <c r="N18" s="59">
        <f t="shared" si="2"/>
        <v>11</v>
      </c>
      <c r="O18" s="57">
        <v>194.5</v>
      </c>
      <c r="P18" s="58">
        <f t="shared" si="3"/>
        <v>64.83333333333333</v>
      </c>
      <c r="Q18" s="59">
        <f t="shared" si="4"/>
        <v>7</v>
      </c>
      <c r="R18" s="57">
        <v>197.5</v>
      </c>
      <c r="S18" s="58">
        <f t="shared" si="5"/>
        <v>65.83333333333333</v>
      </c>
      <c r="T18" s="59">
        <f t="shared" si="6"/>
        <v>7</v>
      </c>
      <c r="U18" s="59"/>
      <c r="V18" s="59"/>
      <c r="W18" s="57">
        <f t="shared" si="8"/>
        <v>580.5</v>
      </c>
      <c r="X18" s="60"/>
      <c r="Y18" s="90">
        <f t="shared" si="7"/>
        <v>64.5</v>
      </c>
      <c r="Z18" s="61" t="s">
        <v>42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141</v>
      </c>
      <c r="E19" s="3"/>
      <c r="F19" s="2" t="s">
        <v>42</v>
      </c>
      <c r="G19" s="93" t="s">
        <v>142</v>
      </c>
      <c r="H19" s="94" t="s">
        <v>143</v>
      </c>
      <c r="I19" s="96" t="s">
        <v>129</v>
      </c>
      <c r="J19" s="96" t="s">
        <v>130</v>
      </c>
      <c r="K19" s="95" t="s">
        <v>131</v>
      </c>
      <c r="L19" s="57">
        <v>192.5</v>
      </c>
      <c r="M19" s="58">
        <f t="shared" si="1"/>
        <v>64.16666666666667</v>
      </c>
      <c r="N19" s="59">
        <f t="shared" si="2"/>
        <v>8</v>
      </c>
      <c r="O19" s="57">
        <v>190</v>
      </c>
      <c r="P19" s="58">
        <f t="shared" si="3"/>
        <v>63.333333333333336</v>
      </c>
      <c r="Q19" s="59">
        <f t="shared" si="4"/>
        <v>9</v>
      </c>
      <c r="R19" s="57">
        <v>197</v>
      </c>
      <c r="S19" s="58">
        <f t="shared" si="5"/>
        <v>65.66666666666667</v>
      </c>
      <c r="T19" s="59">
        <f t="shared" si="6"/>
        <v>8</v>
      </c>
      <c r="U19" s="59"/>
      <c r="V19" s="59"/>
      <c r="W19" s="57">
        <f t="shared" si="8"/>
        <v>579.5</v>
      </c>
      <c r="X19" s="60"/>
      <c r="Y19" s="90">
        <f t="shared" si="7"/>
        <v>64.389</v>
      </c>
      <c r="Z19" s="61" t="s">
        <v>42</v>
      </c>
    </row>
    <row r="20" spans="1:26" s="43" customFormat="1" ht="33" customHeight="1">
      <c r="A20" s="55">
        <f t="shared" si="0"/>
        <v>10</v>
      </c>
      <c r="B20" s="56"/>
      <c r="C20" s="91"/>
      <c r="D20" s="92" t="s">
        <v>207</v>
      </c>
      <c r="E20" s="3" t="s">
        <v>208</v>
      </c>
      <c r="F20" s="35">
        <v>2</v>
      </c>
      <c r="G20" s="111" t="s">
        <v>209</v>
      </c>
      <c r="H20" s="103" t="s">
        <v>210</v>
      </c>
      <c r="I20" s="112" t="s">
        <v>135</v>
      </c>
      <c r="J20" s="112" t="s">
        <v>40</v>
      </c>
      <c r="K20" s="95" t="s">
        <v>211</v>
      </c>
      <c r="L20" s="57">
        <v>192.5</v>
      </c>
      <c r="M20" s="58">
        <f t="shared" si="1"/>
        <v>64.16666666666667</v>
      </c>
      <c r="N20" s="59">
        <f t="shared" si="2"/>
        <v>8</v>
      </c>
      <c r="O20" s="57">
        <v>186</v>
      </c>
      <c r="P20" s="58">
        <f t="shared" si="3"/>
        <v>62</v>
      </c>
      <c r="Q20" s="59">
        <f t="shared" si="4"/>
        <v>10</v>
      </c>
      <c r="R20" s="57">
        <v>197</v>
      </c>
      <c r="S20" s="58">
        <f t="shared" si="5"/>
        <v>65.66666666666667</v>
      </c>
      <c r="T20" s="59">
        <f t="shared" si="6"/>
        <v>8</v>
      </c>
      <c r="U20" s="59"/>
      <c r="V20" s="59"/>
      <c r="W20" s="57">
        <f t="shared" si="8"/>
        <v>575.5</v>
      </c>
      <c r="X20" s="60"/>
      <c r="Y20" s="90">
        <f t="shared" si="7"/>
        <v>63.944</v>
      </c>
      <c r="Z20" s="61" t="s">
        <v>42</v>
      </c>
    </row>
    <row r="21" spans="1:26" s="43" customFormat="1" ht="33" customHeight="1">
      <c r="A21" s="55">
        <f t="shared" si="0"/>
        <v>11</v>
      </c>
      <c r="B21" s="56"/>
      <c r="C21" s="91"/>
      <c r="D21" s="101" t="s">
        <v>118</v>
      </c>
      <c r="E21" s="3" t="s">
        <v>119</v>
      </c>
      <c r="F21" s="20" t="s">
        <v>42</v>
      </c>
      <c r="G21" s="93" t="s">
        <v>139</v>
      </c>
      <c r="H21" s="119" t="s">
        <v>140</v>
      </c>
      <c r="I21" s="104" t="s">
        <v>49</v>
      </c>
      <c r="J21" s="104" t="s">
        <v>49</v>
      </c>
      <c r="K21" s="95" t="s">
        <v>41</v>
      </c>
      <c r="L21" s="57">
        <v>189.5</v>
      </c>
      <c r="M21" s="58">
        <f t="shared" si="1"/>
        <v>63.166666666666664</v>
      </c>
      <c r="N21" s="59">
        <f t="shared" si="2"/>
        <v>10</v>
      </c>
      <c r="O21" s="57">
        <v>181.5</v>
      </c>
      <c r="P21" s="58">
        <f t="shared" si="3"/>
        <v>60.5</v>
      </c>
      <c r="Q21" s="59">
        <f t="shared" si="4"/>
        <v>11</v>
      </c>
      <c r="R21" s="57">
        <v>196</v>
      </c>
      <c r="S21" s="58">
        <f t="shared" si="5"/>
        <v>65.33333333333333</v>
      </c>
      <c r="T21" s="59">
        <f t="shared" si="6"/>
        <v>10</v>
      </c>
      <c r="U21" s="59">
        <v>1</v>
      </c>
      <c r="V21" s="59"/>
      <c r="W21" s="57">
        <f t="shared" si="8"/>
        <v>567</v>
      </c>
      <c r="X21" s="60"/>
      <c r="Y21" s="90">
        <f t="shared" si="7"/>
        <v>62.5</v>
      </c>
      <c r="Z21" s="61" t="s">
        <v>138</v>
      </c>
    </row>
    <row r="22" spans="1:26" s="43" customFormat="1" ht="33" customHeight="1">
      <c r="A22" s="55">
        <f t="shared" si="0"/>
        <v>12</v>
      </c>
      <c r="B22" s="56"/>
      <c r="C22" s="91"/>
      <c r="D22" s="101" t="s">
        <v>126</v>
      </c>
      <c r="E22" s="3"/>
      <c r="F22" s="20" t="s">
        <v>42</v>
      </c>
      <c r="G22" s="93" t="s">
        <v>127</v>
      </c>
      <c r="H22" s="102" t="s">
        <v>128</v>
      </c>
      <c r="I22" s="96" t="s">
        <v>129</v>
      </c>
      <c r="J22" s="96" t="s">
        <v>130</v>
      </c>
      <c r="K22" s="95" t="s">
        <v>131</v>
      </c>
      <c r="L22" s="57">
        <v>187</v>
      </c>
      <c r="M22" s="58">
        <f t="shared" si="1"/>
        <v>62.333333333333336</v>
      </c>
      <c r="N22" s="59">
        <f t="shared" si="2"/>
        <v>12</v>
      </c>
      <c r="O22" s="57">
        <v>176</v>
      </c>
      <c r="P22" s="58">
        <f t="shared" si="3"/>
        <v>58.666666666666664</v>
      </c>
      <c r="Q22" s="59">
        <f t="shared" si="4"/>
        <v>12</v>
      </c>
      <c r="R22" s="57">
        <v>190.5</v>
      </c>
      <c r="S22" s="58">
        <f t="shared" si="5"/>
        <v>63.5</v>
      </c>
      <c r="T22" s="59">
        <f t="shared" si="6"/>
        <v>12</v>
      </c>
      <c r="U22" s="59"/>
      <c r="V22" s="59"/>
      <c r="W22" s="57">
        <f t="shared" si="8"/>
        <v>553.5</v>
      </c>
      <c r="X22" s="60"/>
      <c r="Y22" s="90">
        <f t="shared" si="7"/>
        <v>61.5</v>
      </c>
      <c r="Z22" s="61" t="s">
        <v>138</v>
      </c>
    </row>
    <row r="23" spans="1:26" s="43" customFormat="1" ht="33" customHeight="1">
      <c r="A23" s="55">
        <f t="shared" si="0"/>
        <v>13</v>
      </c>
      <c r="B23" s="56"/>
      <c r="C23" s="91"/>
      <c r="D23" s="133" t="s">
        <v>191</v>
      </c>
      <c r="E23" s="3" t="s">
        <v>192</v>
      </c>
      <c r="F23" s="134" t="s">
        <v>42</v>
      </c>
      <c r="G23" s="135" t="s">
        <v>193</v>
      </c>
      <c r="H23" s="136" t="s">
        <v>194</v>
      </c>
      <c r="I23" s="118" t="s">
        <v>195</v>
      </c>
      <c r="J23" s="118" t="s">
        <v>195</v>
      </c>
      <c r="K23" s="95" t="s">
        <v>103</v>
      </c>
      <c r="L23" s="57">
        <v>184</v>
      </c>
      <c r="M23" s="58">
        <f t="shared" si="1"/>
        <v>61.333333333333336</v>
      </c>
      <c r="N23" s="59">
        <f t="shared" si="2"/>
        <v>13</v>
      </c>
      <c r="O23" s="57">
        <v>170.5</v>
      </c>
      <c r="P23" s="58">
        <f t="shared" si="3"/>
        <v>56.833333333333336</v>
      </c>
      <c r="Q23" s="59">
        <f t="shared" si="4"/>
        <v>13</v>
      </c>
      <c r="R23" s="57">
        <v>184</v>
      </c>
      <c r="S23" s="58">
        <f t="shared" si="5"/>
        <v>61.333333333333336</v>
      </c>
      <c r="T23" s="59">
        <f t="shared" si="6"/>
        <v>13</v>
      </c>
      <c r="U23" s="59"/>
      <c r="V23" s="59"/>
      <c r="W23" s="57">
        <f t="shared" si="8"/>
        <v>538.5</v>
      </c>
      <c r="X23" s="60"/>
      <c r="Y23" s="90">
        <f t="shared" si="7"/>
        <v>59.833</v>
      </c>
      <c r="Z23" s="61" t="s">
        <v>215</v>
      </c>
    </row>
    <row r="24" spans="1:25" ht="30" customHeight="1">
      <c r="A24" s="1"/>
      <c r="B24" s="1"/>
      <c r="C24" s="1"/>
      <c r="D24" s="1" t="s">
        <v>16</v>
      </c>
      <c r="E24" s="1"/>
      <c r="F24" s="1"/>
      <c r="G24" s="1"/>
      <c r="H24" s="1"/>
      <c r="I24" s="1" t="s">
        <v>563</v>
      </c>
      <c r="J24" s="1"/>
      <c r="K24" s="76"/>
      <c r="L24" s="77"/>
      <c r="M24" s="76"/>
      <c r="N24" s="1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:25" ht="30" customHeight="1">
      <c r="A25" s="1"/>
      <c r="B25" s="1"/>
      <c r="C25" s="1"/>
      <c r="D25" s="1" t="s">
        <v>17</v>
      </c>
      <c r="E25" s="1"/>
      <c r="F25" s="1"/>
      <c r="G25" s="1"/>
      <c r="H25" s="1"/>
      <c r="I25" s="1" t="s">
        <v>18</v>
      </c>
      <c r="J25" s="1"/>
      <c r="K25" s="76"/>
      <c r="L25" s="77"/>
      <c r="M25" s="80"/>
      <c r="O25" s="78"/>
      <c r="P25" s="79"/>
      <c r="Q25" s="1"/>
      <c r="R25" s="78"/>
      <c r="S25" s="79"/>
      <c r="T25" s="1"/>
      <c r="U25" s="1"/>
      <c r="V25" s="1"/>
      <c r="W25" s="1"/>
      <c r="X25" s="1"/>
      <c r="Y25" s="79"/>
    </row>
    <row r="26" spans="11:13" ht="12.75">
      <c r="K26" s="76"/>
      <c r="L26" s="77"/>
      <c r="M26" s="76"/>
    </row>
    <row r="27" spans="11:13" ht="12.75">
      <c r="K27" s="76"/>
      <c r="L27" s="77"/>
      <c r="M27" s="76"/>
    </row>
  </sheetData>
  <sheetProtection/>
  <protectedRanges>
    <protectedRange sqref="K23" name="Диапазон1_3_1_1_3_11_1_1_3_1_3_1_1_1_1_2_2_1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9">
      <selection activeCell="H7" sqref="H7"/>
    </sheetView>
  </sheetViews>
  <sheetFormatPr defaultColWidth="9.140625" defaultRowHeight="15"/>
  <cols>
    <col min="1" max="5" width="8.8515625" style="310" customWidth="1"/>
    <col min="6" max="6" width="2.421875" style="310" customWidth="1"/>
    <col min="7" max="16384" width="8.8515625" style="310" customWidth="1"/>
  </cols>
  <sheetData>
    <row r="1" spans="1:11" s="307" customFormat="1" ht="73.5" customHeight="1">
      <c r="A1" s="359" t="s">
        <v>794</v>
      </c>
      <c r="B1" s="359"/>
      <c r="C1" s="359"/>
      <c r="D1" s="359"/>
      <c r="E1" s="359"/>
      <c r="F1" s="359"/>
      <c r="G1" s="359"/>
      <c r="H1" s="359"/>
      <c r="I1" s="359"/>
      <c r="J1" s="359"/>
      <c r="K1" s="308"/>
    </row>
    <row r="2" ht="21.75" customHeight="1">
      <c r="A2" s="309" t="s">
        <v>621</v>
      </c>
    </row>
    <row r="3" ht="21.75" customHeight="1">
      <c r="A3" s="311" t="s">
        <v>755</v>
      </c>
    </row>
    <row r="4" ht="21.75" customHeight="1">
      <c r="A4" s="311" t="s">
        <v>754</v>
      </c>
    </row>
    <row r="5" ht="21.75" customHeight="1">
      <c r="A5" s="311" t="s">
        <v>753</v>
      </c>
    </row>
    <row r="6" ht="21.75" customHeight="1">
      <c r="A6" s="311" t="s">
        <v>752</v>
      </c>
    </row>
    <row r="7" ht="21.75" customHeight="1">
      <c r="A7" s="311" t="s">
        <v>751</v>
      </c>
    </row>
    <row r="8" ht="21.75" customHeight="1">
      <c r="A8" s="311" t="s">
        <v>750</v>
      </c>
    </row>
    <row r="9" ht="21.75" customHeight="1">
      <c r="A9" s="311" t="s">
        <v>749</v>
      </c>
    </row>
    <row r="10" spans="1:4" ht="21.75" customHeight="1">
      <c r="A10" s="311" t="s">
        <v>756</v>
      </c>
      <c r="D10" s="311"/>
    </row>
    <row r="11" spans="1:4" ht="21.75" customHeight="1">
      <c r="A11" s="311" t="s">
        <v>759</v>
      </c>
      <c r="D11" s="311"/>
    </row>
    <row r="12" ht="21.75" customHeight="1">
      <c r="A12" s="311"/>
    </row>
    <row r="13" ht="21.75" customHeight="1">
      <c r="A13" s="311" t="s">
        <v>757</v>
      </c>
    </row>
    <row r="14" ht="21.75" customHeight="1">
      <c r="A14" s="311" t="s">
        <v>758</v>
      </c>
    </row>
    <row r="15" ht="21.75" customHeight="1">
      <c r="A15" s="311"/>
    </row>
    <row r="16" ht="21.75" customHeight="1">
      <c r="A16" s="311" t="s">
        <v>760</v>
      </c>
    </row>
    <row r="17" ht="22.5" customHeight="1">
      <c r="A17" s="311" t="s">
        <v>761</v>
      </c>
    </row>
    <row r="18" ht="22.5" customHeight="1">
      <c r="A18" s="310" t="s">
        <v>762</v>
      </c>
    </row>
    <row r="19" ht="22.5" customHeight="1">
      <c r="A19" s="310" t="s">
        <v>763</v>
      </c>
    </row>
    <row r="20" ht="22.5" customHeight="1"/>
    <row r="21" ht="24" customHeight="1">
      <c r="A21" s="310" t="s">
        <v>764</v>
      </c>
    </row>
    <row r="22" ht="24" customHeight="1">
      <c r="A22" s="310" t="s">
        <v>767</v>
      </c>
    </row>
    <row r="23" ht="27" customHeight="1"/>
    <row r="24" spans="1:9" ht="12.75">
      <c r="A24" s="311" t="s">
        <v>16</v>
      </c>
      <c r="B24" s="312"/>
      <c r="C24" s="311"/>
      <c r="D24" s="311"/>
      <c r="E24" s="311"/>
      <c r="F24" s="311"/>
      <c r="G24" s="311" t="s">
        <v>765</v>
      </c>
      <c r="H24" s="313"/>
      <c r="I24" s="311"/>
    </row>
    <row r="25" spans="1:9" ht="12.75">
      <c r="A25" s="311"/>
      <c r="B25" s="312"/>
      <c r="C25" s="311"/>
      <c r="D25" s="311"/>
      <c r="E25" s="311"/>
      <c r="F25" s="311"/>
      <c r="G25" s="311"/>
      <c r="H25" s="313"/>
      <c r="I25" s="311"/>
    </row>
    <row r="26" spans="1:9" ht="12.75">
      <c r="A26" s="311" t="s">
        <v>17</v>
      </c>
      <c r="B26" s="312"/>
      <c r="C26" s="311"/>
      <c r="D26" s="311"/>
      <c r="E26" s="311"/>
      <c r="F26" s="311"/>
      <c r="G26" s="311" t="s">
        <v>766</v>
      </c>
      <c r="H26" s="313"/>
      <c r="I26" s="3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60" zoomScaleNormal="50" zoomScalePageLayoutView="0" workbookViewId="0" topLeftCell="A7">
      <selection activeCell="A13" sqref="A13:IV13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377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376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ht="18.75" customHeight="1">
      <c r="A6" s="334" t="s">
        <v>623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</v>
      </c>
      <c r="W7" s="7"/>
    </row>
    <row r="8" spans="1:26" s="51" customFormat="1" ht="19.5" customHeight="1">
      <c r="A8" s="341" t="s">
        <v>37</v>
      </c>
      <c r="B8" s="342" t="s">
        <v>5</v>
      </c>
      <c r="C8" s="343" t="s">
        <v>6</v>
      </c>
      <c r="D8" s="345" t="s">
        <v>24</v>
      </c>
      <c r="E8" s="345" t="s">
        <v>8</v>
      </c>
      <c r="F8" s="341" t="s">
        <v>9</v>
      </c>
      <c r="G8" s="345" t="s">
        <v>25</v>
      </c>
      <c r="H8" s="345" t="s">
        <v>8</v>
      </c>
      <c r="I8" s="345" t="s">
        <v>11</v>
      </c>
      <c r="J8" s="50"/>
      <c r="K8" s="345" t="s">
        <v>13</v>
      </c>
      <c r="L8" s="340" t="s">
        <v>26</v>
      </c>
      <c r="M8" s="340"/>
      <c r="N8" s="340"/>
      <c r="O8" s="340" t="s">
        <v>27</v>
      </c>
      <c r="P8" s="340"/>
      <c r="Q8" s="340"/>
      <c r="R8" s="340" t="s">
        <v>28</v>
      </c>
      <c r="S8" s="340"/>
      <c r="T8" s="340"/>
      <c r="U8" s="347" t="s">
        <v>29</v>
      </c>
      <c r="V8" s="343" t="s">
        <v>30</v>
      </c>
      <c r="W8" s="341" t="s">
        <v>31</v>
      </c>
      <c r="X8" s="342" t="s">
        <v>32</v>
      </c>
      <c r="Y8" s="346" t="s">
        <v>33</v>
      </c>
      <c r="Z8" s="346" t="s">
        <v>34</v>
      </c>
    </row>
    <row r="9" spans="1:26" s="51" customFormat="1" ht="39.75" customHeight="1">
      <c r="A9" s="341"/>
      <c r="B9" s="342"/>
      <c r="C9" s="344"/>
      <c r="D9" s="345"/>
      <c r="E9" s="345"/>
      <c r="F9" s="341"/>
      <c r="G9" s="345"/>
      <c r="H9" s="345"/>
      <c r="I9" s="345"/>
      <c r="J9" s="50"/>
      <c r="K9" s="345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48"/>
      <c r="V9" s="344"/>
      <c r="W9" s="341"/>
      <c r="X9" s="342"/>
      <c r="Y9" s="346"/>
      <c r="Z9" s="346"/>
    </row>
    <row r="10" spans="1:26" s="43" customFormat="1" ht="33" customHeight="1">
      <c r="A10" s="55">
        <f aca="true" t="shared" si="0" ref="A10:A20">RANK(Y10,Y$10:Y$20,0)</f>
        <v>1</v>
      </c>
      <c r="B10" s="56"/>
      <c r="C10" s="91"/>
      <c r="D10" s="92" t="s">
        <v>395</v>
      </c>
      <c r="E10" s="3" t="s">
        <v>396</v>
      </c>
      <c r="F10" s="2" t="s">
        <v>359</v>
      </c>
      <c r="G10" s="111" t="s">
        <v>397</v>
      </c>
      <c r="H10" s="94" t="s">
        <v>398</v>
      </c>
      <c r="I10" s="95" t="s">
        <v>129</v>
      </c>
      <c r="J10" s="96" t="s">
        <v>155</v>
      </c>
      <c r="K10" s="95" t="s">
        <v>131</v>
      </c>
      <c r="L10" s="57">
        <v>259</v>
      </c>
      <c r="M10" s="58">
        <f aca="true" t="shared" si="1" ref="M10:M20">L10/3.8</f>
        <v>68.15789473684211</v>
      </c>
      <c r="N10" s="59">
        <f aca="true" t="shared" si="2" ref="N10:N20">RANK(M10,M$10:M$20,0)</f>
        <v>1</v>
      </c>
      <c r="O10" s="57">
        <v>259</v>
      </c>
      <c r="P10" s="58">
        <f aca="true" t="shared" si="3" ref="P10:P20">O10/3.8</f>
        <v>68.15789473684211</v>
      </c>
      <c r="Q10" s="59">
        <f aca="true" t="shared" si="4" ref="Q10:Q20">RANK(P10,P$10:P$20,0)</f>
        <v>1</v>
      </c>
      <c r="R10" s="57">
        <v>260.5</v>
      </c>
      <c r="S10" s="58">
        <f aca="true" t="shared" si="5" ref="S10:S20">R10/3.8</f>
        <v>68.55263157894737</v>
      </c>
      <c r="T10" s="59">
        <f aca="true" t="shared" si="6" ref="T10:T20">RANK(S10,S$10:S$20,0)</f>
        <v>1</v>
      </c>
      <c r="U10" s="59"/>
      <c r="V10" s="59"/>
      <c r="W10" s="57">
        <f>L10+O10+R10</f>
        <v>778.5</v>
      </c>
      <c r="X10" s="60"/>
      <c r="Y10" s="90">
        <f aca="true" t="shared" si="7" ref="Y10:Y20">ROUND(SUM(M10,P10,S10)/3,3)-IF($U10=1,2,IF($U10=2,3,0))</f>
        <v>68.289</v>
      </c>
      <c r="Z10" s="61" t="s">
        <v>39</v>
      </c>
    </row>
    <row r="11" spans="1:26" s="43" customFormat="1" ht="33" customHeight="1">
      <c r="A11" s="55">
        <f t="shared" si="0"/>
        <v>2</v>
      </c>
      <c r="B11" s="56"/>
      <c r="C11" s="91"/>
      <c r="D11" s="101" t="s">
        <v>389</v>
      </c>
      <c r="E11" s="3" t="s">
        <v>390</v>
      </c>
      <c r="F11" s="20" t="s">
        <v>359</v>
      </c>
      <c r="G11" s="93" t="s">
        <v>391</v>
      </c>
      <c r="H11" s="102" t="s">
        <v>392</v>
      </c>
      <c r="I11" s="104" t="s">
        <v>393</v>
      </c>
      <c r="J11" s="96" t="s">
        <v>48</v>
      </c>
      <c r="K11" s="95" t="s">
        <v>257</v>
      </c>
      <c r="L11" s="57">
        <v>252</v>
      </c>
      <c r="M11" s="58">
        <f t="shared" si="1"/>
        <v>66.31578947368422</v>
      </c>
      <c r="N11" s="59">
        <f t="shared" si="2"/>
        <v>3</v>
      </c>
      <c r="O11" s="57">
        <v>251</v>
      </c>
      <c r="P11" s="58">
        <f t="shared" si="3"/>
        <v>66.05263157894737</v>
      </c>
      <c r="Q11" s="59">
        <f t="shared" si="4"/>
        <v>3</v>
      </c>
      <c r="R11" s="57">
        <v>255</v>
      </c>
      <c r="S11" s="58">
        <f t="shared" si="5"/>
        <v>67.10526315789474</v>
      </c>
      <c r="T11" s="59">
        <f t="shared" si="6"/>
        <v>2</v>
      </c>
      <c r="U11" s="59"/>
      <c r="V11" s="59"/>
      <c r="W11" s="57">
        <f aca="true" t="shared" si="8" ref="W11:W19">L11+O11+R11</f>
        <v>758</v>
      </c>
      <c r="X11" s="60"/>
      <c r="Y11" s="90">
        <f t="shared" si="7"/>
        <v>66.491</v>
      </c>
      <c r="Z11" s="61" t="s">
        <v>39</v>
      </c>
    </row>
    <row r="12" spans="1:26" s="43" customFormat="1" ht="33" customHeight="1">
      <c r="A12" s="55">
        <f t="shared" si="0"/>
        <v>3</v>
      </c>
      <c r="B12" s="56"/>
      <c r="C12" s="91"/>
      <c r="D12" s="92" t="s">
        <v>399</v>
      </c>
      <c r="E12" s="3"/>
      <c r="F12" s="160" t="s">
        <v>39</v>
      </c>
      <c r="G12" s="111" t="s">
        <v>400</v>
      </c>
      <c r="H12" s="94" t="s">
        <v>401</v>
      </c>
      <c r="I12" s="137" t="s">
        <v>402</v>
      </c>
      <c r="J12" s="36" t="s">
        <v>310</v>
      </c>
      <c r="K12" s="95" t="s">
        <v>220</v>
      </c>
      <c r="L12" s="57">
        <v>245.5</v>
      </c>
      <c r="M12" s="58">
        <f t="shared" si="1"/>
        <v>64.60526315789474</v>
      </c>
      <c r="N12" s="59">
        <f t="shared" si="2"/>
        <v>4</v>
      </c>
      <c r="O12" s="57">
        <v>252</v>
      </c>
      <c r="P12" s="58">
        <f t="shared" si="3"/>
        <v>66.31578947368422</v>
      </c>
      <c r="Q12" s="59">
        <f t="shared" si="4"/>
        <v>2</v>
      </c>
      <c r="R12" s="57">
        <v>248.5</v>
      </c>
      <c r="S12" s="58">
        <f t="shared" si="5"/>
        <v>65.39473684210526</v>
      </c>
      <c r="T12" s="59">
        <f t="shared" si="6"/>
        <v>3</v>
      </c>
      <c r="U12" s="59"/>
      <c r="V12" s="59"/>
      <c r="W12" s="57">
        <f t="shared" si="8"/>
        <v>746</v>
      </c>
      <c r="X12" s="60"/>
      <c r="Y12" s="90">
        <f t="shared" si="7"/>
        <v>65.439</v>
      </c>
      <c r="Z12" s="61">
        <v>1</v>
      </c>
    </row>
    <row r="13" spans="1:26" s="43" customFormat="1" ht="33" customHeight="1">
      <c r="A13" s="55">
        <f t="shared" si="0"/>
        <v>4</v>
      </c>
      <c r="B13" s="56"/>
      <c r="C13" s="91"/>
      <c r="D13" s="92" t="s">
        <v>384</v>
      </c>
      <c r="E13" s="3" t="s">
        <v>385</v>
      </c>
      <c r="F13" s="35">
        <v>1</v>
      </c>
      <c r="G13" s="120" t="s">
        <v>424</v>
      </c>
      <c r="H13" s="204" t="s">
        <v>425</v>
      </c>
      <c r="I13" s="146" t="s">
        <v>426</v>
      </c>
      <c r="J13" s="146" t="s">
        <v>48</v>
      </c>
      <c r="K13" s="95" t="s">
        <v>220</v>
      </c>
      <c r="L13" s="57">
        <v>245</v>
      </c>
      <c r="M13" s="58">
        <f t="shared" si="1"/>
        <v>64.47368421052632</v>
      </c>
      <c r="N13" s="59">
        <f t="shared" si="2"/>
        <v>5</v>
      </c>
      <c r="O13" s="57">
        <v>246.5</v>
      </c>
      <c r="P13" s="58">
        <f t="shared" si="3"/>
        <v>64.86842105263158</v>
      </c>
      <c r="Q13" s="59">
        <f t="shared" si="4"/>
        <v>4</v>
      </c>
      <c r="R13" s="57">
        <v>246.5</v>
      </c>
      <c r="S13" s="58">
        <f t="shared" si="5"/>
        <v>64.86842105263158</v>
      </c>
      <c r="T13" s="59">
        <f t="shared" si="6"/>
        <v>4</v>
      </c>
      <c r="U13" s="59"/>
      <c r="V13" s="59"/>
      <c r="W13" s="57">
        <f t="shared" si="8"/>
        <v>738</v>
      </c>
      <c r="X13" s="60"/>
      <c r="Y13" s="90">
        <f t="shared" si="7"/>
        <v>64.737</v>
      </c>
      <c r="Z13" s="61">
        <v>1</v>
      </c>
    </row>
    <row r="14" spans="1:26" s="43" customFormat="1" ht="33" customHeight="1">
      <c r="A14" s="55">
        <f t="shared" si="0"/>
        <v>5</v>
      </c>
      <c r="B14" s="56"/>
      <c r="C14" s="91"/>
      <c r="D14" s="92" t="s">
        <v>406</v>
      </c>
      <c r="E14" s="3"/>
      <c r="F14" s="2" t="s">
        <v>39</v>
      </c>
      <c r="G14" s="93" t="s">
        <v>407</v>
      </c>
      <c r="H14" s="105" t="s">
        <v>408</v>
      </c>
      <c r="I14" s="104" t="s">
        <v>409</v>
      </c>
      <c r="J14" s="96" t="s">
        <v>410</v>
      </c>
      <c r="K14" s="95" t="s">
        <v>411</v>
      </c>
      <c r="L14" s="57">
        <v>245</v>
      </c>
      <c r="M14" s="58">
        <f t="shared" si="1"/>
        <v>64.47368421052632</v>
      </c>
      <c r="N14" s="59">
        <f t="shared" si="2"/>
        <v>5</v>
      </c>
      <c r="O14" s="57">
        <v>241</v>
      </c>
      <c r="P14" s="58">
        <f t="shared" si="3"/>
        <v>63.42105263157895</v>
      </c>
      <c r="Q14" s="59">
        <f t="shared" si="4"/>
        <v>5</v>
      </c>
      <c r="R14" s="57">
        <v>240</v>
      </c>
      <c r="S14" s="58">
        <f t="shared" si="5"/>
        <v>63.15789473684211</v>
      </c>
      <c r="T14" s="59">
        <f t="shared" si="6"/>
        <v>7</v>
      </c>
      <c r="U14" s="59"/>
      <c r="V14" s="59"/>
      <c r="W14" s="57">
        <f t="shared" si="8"/>
        <v>726</v>
      </c>
      <c r="X14" s="60"/>
      <c r="Y14" s="90">
        <f t="shared" si="7"/>
        <v>63.684</v>
      </c>
      <c r="Z14" s="61">
        <v>1</v>
      </c>
    </row>
    <row r="15" spans="1:26" s="43" customFormat="1" ht="33" customHeight="1">
      <c r="A15" s="55">
        <f t="shared" si="0"/>
        <v>6</v>
      </c>
      <c r="B15" s="56"/>
      <c r="C15" s="91"/>
      <c r="D15" s="101" t="s">
        <v>378</v>
      </c>
      <c r="E15" s="3" t="s">
        <v>379</v>
      </c>
      <c r="F15" s="20" t="s">
        <v>39</v>
      </c>
      <c r="G15" s="93" t="s">
        <v>380</v>
      </c>
      <c r="H15" s="108" t="s">
        <v>381</v>
      </c>
      <c r="I15" s="104" t="s">
        <v>382</v>
      </c>
      <c r="J15" s="96" t="s">
        <v>355</v>
      </c>
      <c r="K15" s="95" t="s">
        <v>383</v>
      </c>
      <c r="L15" s="57">
        <v>252.5</v>
      </c>
      <c r="M15" s="58">
        <f t="shared" si="1"/>
        <v>66.44736842105263</v>
      </c>
      <c r="N15" s="59">
        <f t="shared" si="2"/>
        <v>2</v>
      </c>
      <c r="O15" s="57">
        <v>239</v>
      </c>
      <c r="P15" s="58">
        <f t="shared" si="3"/>
        <v>62.89473684210527</v>
      </c>
      <c r="Q15" s="59">
        <f t="shared" si="4"/>
        <v>6</v>
      </c>
      <c r="R15" s="57">
        <v>246.5</v>
      </c>
      <c r="S15" s="58">
        <f t="shared" si="5"/>
        <v>64.86842105263158</v>
      </c>
      <c r="T15" s="59">
        <f t="shared" si="6"/>
        <v>4</v>
      </c>
      <c r="U15" s="59">
        <v>1</v>
      </c>
      <c r="V15" s="59"/>
      <c r="W15" s="57">
        <f t="shared" si="8"/>
        <v>738</v>
      </c>
      <c r="X15" s="60"/>
      <c r="Y15" s="90">
        <f t="shared" si="7"/>
        <v>62.736999999999995</v>
      </c>
      <c r="Z15" s="61">
        <v>2</v>
      </c>
    </row>
    <row r="16" spans="1:26" s="43" customFormat="1" ht="33" customHeight="1">
      <c r="A16" s="55">
        <f t="shared" si="0"/>
        <v>7</v>
      </c>
      <c r="B16" s="56"/>
      <c r="C16" s="91"/>
      <c r="D16" s="92" t="s">
        <v>418</v>
      </c>
      <c r="E16" s="3" t="s">
        <v>419</v>
      </c>
      <c r="F16" s="35">
        <v>1</v>
      </c>
      <c r="G16" s="93" t="s">
        <v>420</v>
      </c>
      <c r="H16" s="94" t="s">
        <v>421</v>
      </c>
      <c r="I16" s="104" t="s">
        <v>422</v>
      </c>
      <c r="J16" s="104" t="s">
        <v>422</v>
      </c>
      <c r="K16" s="95" t="s">
        <v>423</v>
      </c>
      <c r="L16" s="57">
        <v>240.5</v>
      </c>
      <c r="M16" s="58">
        <f t="shared" si="1"/>
        <v>63.28947368421053</v>
      </c>
      <c r="N16" s="59">
        <f t="shared" si="2"/>
        <v>7</v>
      </c>
      <c r="O16" s="57">
        <v>226.5</v>
      </c>
      <c r="P16" s="58">
        <f t="shared" si="3"/>
        <v>59.60526315789474</v>
      </c>
      <c r="Q16" s="59">
        <f t="shared" si="4"/>
        <v>11</v>
      </c>
      <c r="R16" s="57">
        <v>240.5</v>
      </c>
      <c r="S16" s="58">
        <f t="shared" si="5"/>
        <v>63.28947368421053</v>
      </c>
      <c r="T16" s="59">
        <f t="shared" si="6"/>
        <v>6</v>
      </c>
      <c r="U16" s="59"/>
      <c r="V16" s="59"/>
      <c r="W16" s="57">
        <f t="shared" si="8"/>
        <v>707.5</v>
      </c>
      <c r="X16" s="60"/>
      <c r="Y16" s="90">
        <f t="shared" si="7"/>
        <v>62.061</v>
      </c>
      <c r="Z16" s="61">
        <v>2</v>
      </c>
    </row>
    <row r="17" spans="1:26" s="43" customFormat="1" ht="33" customHeight="1">
      <c r="A17" s="55">
        <f t="shared" si="0"/>
        <v>8</v>
      </c>
      <c r="B17" s="56"/>
      <c r="C17" s="91"/>
      <c r="D17" s="92" t="s">
        <v>394</v>
      </c>
      <c r="E17" s="3" t="s">
        <v>45</v>
      </c>
      <c r="F17" s="2" t="s">
        <v>55</v>
      </c>
      <c r="G17" s="117" t="s">
        <v>178</v>
      </c>
      <c r="H17" s="124" t="s">
        <v>179</v>
      </c>
      <c r="I17" s="118" t="s">
        <v>109</v>
      </c>
      <c r="J17" s="118" t="s">
        <v>48</v>
      </c>
      <c r="K17" s="95" t="s">
        <v>624</v>
      </c>
      <c r="L17" s="57">
        <v>231</v>
      </c>
      <c r="M17" s="58">
        <f t="shared" si="1"/>
        <v>60.78947368421053</v>
      </c>
      <c r="N17" s="59">
        <f t="shared" si="2"/>
        <v>8</v>
      </c>
      <c r="O17" s="57">
        <v>234.5</v>
      </c>
      <c r="P17" s="58">
        <f t="shared" si="3"/>
        <v>61.71052631578948</v>
      </c>
      <c r="Q17" s="59">
        <f t="shared" si="4"/>
        <v>8</v>
      </c>
      <c r="R17" s="57">
        <v>228</v>
      </c>
      <c r="S17" s="58">
        <f t="shared" si="5"/>
        <v>60</v>
      </c>
      <c r="T17" s="59">
        <f t="shared" si="6"/>
        <v>9</v>
      </c>
      <c r="U17" s="59"/>
      <c r="V17" s="59"/>
      <c r="W17" s="57">
        <f t="shared" si="8"/>
        <v>693.5</v>
      </c>
      <c r="X17" s="60"/>
      <c r="Y17" s="90">
        <f t="shared" si="7"/>
        <v>60.833</v>
      </c>
      <c r="Z17" s="61">
        <v>3</v>
      </c>
    </row>
    <row r="18" spans="1:26" s="43" customFormat="1" ht="33" customHeight="1">
      <c r="A18" s="161">
        <f t="shared" si="0"/>
        <v>9</v>
      </c>
      <c r="B18" s="162"/>
      <c r="C18" s="115"/>
      <c r="D18" s="142" t="s">
        <v>412</v>
      </c>
      <c r="E18" s="37" t="s">
        <v>413</v>
      </c>
      <c r="F18" s="186">
        <v>1</v>
      </c>
      <c r="G18" s="187" t="s">
        <v>414</v>
      </c>
      <c r="H18" s="121" t="s">
        <v>415</v>
      </c>
      <c r="I18" s="146" t="s">
        <v>416</v>
      </c>
      <c r="J18" s="146" t="s">
        <v>108</v>
      </c>
      <c r="K18" s="95" t="s">
        <v>417</v>
      </c>
      <c r="L18" s="167">
        <v>230.5</v>
      </c>
      <c r="M18" s="58">
        <f t="shared" si="1"/>
        <v>60.65789473684211</v>
      </c>
      <c r="N18" s="168">
        <f t="shared" si="2"/>
        <v>9</v>
      </c>
      <c r="O18" s="167">
        <v>239</v>
      </c>
      <c r="P18" s="58">
        <f t="shared" si="3"/>
        <v>62.89473684210527</v>
      </c>
      <c r="Q18" s="168">
        <f t="shared" si="4"/>
        <v>6</v>
      </c>
      <c r="R18" s="167">
        <v>223.5</v>
      </c>
      <c r="S18" s="58">
        <f t="shared" si="5"/>
        <v>58.81578947368421</v>
      </c>
      <c r="T18" s="168">
        <f t="shared" si="6"/>
        <v>11</v>
      </c>
      <c r="U18" s="168"/>
      <c r="V18" s="168"/>
      <c r="W18" s="57">
        <f t="shared" si="8"/>
        <v>693</v>
      </c>
      <c r="X18" s="169"/>
      <c r="Y18" s="90">
        <f t="shared" si="7"/>
        <v>60.789</v>
      </c>
      <c r="Z18" s="61">
        <v>3</v>
      </c>
    </row>
    <row r="19" spans="1:26" s="43" customFormat="1" ht="33" customHeight="1">
      <c r="A19" s="55">
        <f t="shared" si="0"/>
        <v>10</v>
      </c>
      <c r="B19" s="56"/>
      <c r="C19" s="91"/>
      <c r="D19" s="92" t="s">
        <v>384</v>
      </c>
      <c r="E19" s="3" t="s">
        <v>385</v>
      </c>
      <c r="F19" s="2">
        <v>1</v>
      </c>
      <c r="G19" s="120" t="s">
        <v>386</v>
      </c>
      <c r="H19" s="119" t="s">
        <v>387</v>
      </c>
      <c r="I19" s="104" t="s">
        <v>388</v>
      </c>
      <c r="J19" s="104" t="s">
        <v>48</v>
      </c>
      <c r="K19" s="95" t="s">
        <v>220</v>
      </c>
      <c r="L19" s="57">
        <v>227</v>
      </c>
      <c r="M19" s="58">
        <f t="shared" si="1"/>
        <v>59.73684210526316</v>
      </c>
      <c r="N19" s="59">
        <f t="shared" si="2"/>
        <v>10</v>
      </c>
      <c r="O19" s="57">
        <v>227.5</v>
      </c>
      <c r="P19" s="58">
        <f t="shared" si="3"/>
        <v>59.86842105263158</v>
      </c>
      <c r="Q19" s="59">
        <f t="shared" si="4"/>
        <v>9</v>
      </c>
      <c r="R19" s="57">
        <v>238</v>
      </c>
      <c r="S19" s="58">
        <f t="shared" si="5"/>
        <v>62.631578947368425</v>
      </c>
      <c r="T19" s="59">
        <f t="shared" si="6"/>
        <v>8</v>
      </c>
      <c r="U19" s="59"/>
      <c r="V19" s="59"/>
      <c r="W19" s="57">
        <f t="shared" si="8"/>
        <v>692.5</v>
      </c>
      <c r="X19" s="60"/>
      <c r="Y19" s="90">
        <f t="shared" si="7"/>
        <v>60.746</v>
      </c>
      <c r="Z19" s="61">
        <v>3</v>
      </c>
    </row>
    <row r="20" spans="1:26" s="43" customFormat="1" ht="33" customHeight="1">
      <c r="A20" s="55">
        <f t="shared" si="0"/>
        <v>11</v>
      </c>
      <c r="B20" s="56"/>
      <c r="C20" s="91"/>
      <c r="D20" s="92" t="s">
        <v>403</v>
      </c>
      <c r="E20" s="3"/>
      <c r="F20" s="35" t="s">
        <v>55</v>
      </c>
      <c r="G20" s="93" t="s">
        <v>404</v>
      </c>
      <c r="H20" s="94" t="s">
        <v>405</v>
      </c>
      <c r="I20" s="104" t="s">
        <v>236</v>
      </c>
      <c r="J20" s="104" t="s">
        <v>48</v>
      </c>
      <c r="K20" s="95" t="s">
        <v>238</v>
      </c>
      <c r="L20" s="57">
        <v>221</v>
      </c>
      <c r="M20" s="58">
        <f t="shared" si="1"/>
        <v>58.15789473684211</v>
      </c>
      <c r="N20" s="59">
        <f t="shared" si="2"/>
        <v>11</v>
      </c>
      <c r="O20" s="57">
        <v>227.5</v>
      </c>
      <c r="P20" s="58">
        <f t="shared" si="3"/>
        <v>59.86842105263158</v>
      </c>
      <c r="Q20" s="59">
        <f t="shared" si="4"/>
        <v>9</v>
      </c>
      <c r="R20" s="57">
        <v>224</v>
      </c>
      <c r="S20" s="58">
        <f t="shared" si="5"/>
        <v>58.94736842105264</v>
      </c>
      <c r="T20" s="59">
        <f t="shared" si="6"/>
        <v>10</v>
      </c>
      <c r="U20" s="59"/>
      <c r="V20" s="59"/>
      <c r="W20" s="57">
        <f>L20+O20+R20</f>
        <v>672.5</v>
      </c>
      <c r="X20" s="60"/>
      <c r="Y20" s="90">
        <f t="shared" si="7"/>
        <v>58.991</v>
      </c>
      <c r="Z20" s="61" t="s">
        <v>629</v>
      </c>
    </row>
    <row r="21" spans="1:25" ht="30" customHeight="1">
      <c r="A21" s="1"/>
      <c r="B21" s="1"/>
      <c r="C21" s="1"/>
      <c r="D21" s="1" t="s">
        <v>16</v>
      </c>
      <c r="E21" s="1"/>
      <c r="F21" s="1"/>
      <c r="G21" s="1"/>
      <c r="H21" s="1"/>
      <c r="I21" s="1" t="s">
        <v>563</v>
      </c>
      <c r="J21" s="1"/>
      <c r="K21" s="76"/>
      <c r="L21" s="77"/>
      <c r="M21" s="76"/>
      <c r="N21" s="1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:25" ht="30" customHeight="1">
      <c r="A22" s="1"/>
      <c r="B22" s="1"/>
      <c r="C22" s="1"/>
      <c r="D22" s="1" t="s">
        <v>17</v>
      </c>
      <c r="E22" s="1"/>
      <c r="F22" s="1"/>
      <c r="G22" s="1"/>
      <c r="H22" s="1"/>
      <c r="I22" s="1" t="s">
        <v>18</v>
      </c>
      <c r="J22" s="1"/>
      <c r="K22" s="76"/>
      <c r="L22" s="77"/>
      <c r="M22" s="80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1:13" ht="12.75">
      <c r="K23" s="76"/>
      <c r="L23" s="77"/>
      <c r="M23" s="76"/>
    </row>
    <row r="24" spans="11:13" ht="12.75">
      <c r="K24" s="76"/>
      <c r="L24" s="77"/>
      <c r="M24" s="76"/>
    </row>
  </sheetData>
  <sheetProtection/>
  <protectedRanges>
    <protectedRange sqref="K18" name="Диапазон1_3_1_1_3_11_1_1_3_1_3_1_1_1_1_5_2_1"/>
  </protectedRanges>
  <mergeCells count="24"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  <mergeCell ref="A6:Z6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A2:Z2"/>
    <mergeCell ref="A3:Z3"/>
    <mergeCell ref="A4:Z4"/>
    <mergeCell ref="A5:Z5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="60" zoomScaleNormal="50" zoomScalePageLayoutView="0" workbookViewId="0" topLeftCell="A2">
      <selection activeCell="D10" sqref="D10:K1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377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427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ht="18.75" customHeight="1">
      <c r="A6" s="334" t="s">
        <v>623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</v>
      </c>
      <c r="W7" s="7"/>
    </row>
    <row r="8" spans="1:26" s="51" customFormat="1" ht="19.5" customHeight="1">
      <c r="A8" s="341" t="s">
        <v>37</v>
      </c>
      <c r="B8" s="342" t="s">
        <v>5</v>
      </c>
      <c r="C8" s="343" t="s">
        <v>6</v>
      </c>
      <c r="D8" s="345" t="s">
        <v>24</v>
      </c>
      <c r="E8" s="345" t="s">
        <v>8</v>
      </c>
      <c r="F8" s="341" t="s">
        <v>9</v>
      </c>
      <c r="G8" s="345" t="s">
        <v>25</v>
      </c>
      <c r="H8" s="345" t="s">
        <v>8</v>
      </c>
      <c r="I8" s="345" t="s">
        <v>11</v>
      </c>
      <c r="J8" s="50"/>
      <c r="K8" s="345" t="s">
        <v>13</v>
      </c>
      <c r="L8" s="340" t="s">
        <v>26</v>
      </c>
      <c r="M8" s="340"/>
      <c r="N8" s="340"/>
      <c r="O8" s="340" t="s">
        <v>27</v>
      </c>
      <c r="P8" s="340"/>
      <c r="Q8" s="340"/>
      <c r="R8" s="340" t="s">
        <v>28</v>
      </c>
      <c r="S8" s="340"/>
      <c r="T8" s="340"/>
      <c r="U8" s="347" t="s">
        <v>29</v>
      </c>
      <c r="V8" s="343" t="s">
        <v>30</v>
      </c>
      <c r="W8" s="341" t="s">
        <v>31</v>
      </c>
      <c r="X8" s="342" t="s">
        <v>32</v>
      </c>
      <c r="Y8" s="346" t="s">
        <v>33</v>
      </c>
      <c r="Z8" s="346" t="s">
        <v>34</v>
      </c>
    </row>
    <row r="9" spans="1:26" s="51" customFormat="1" ht="39.75" customHeight="1">
      <c r="A9" s="341"/>
      <c r="B9" s="342"/>
      <c r="C9" s="344"/>
      <c r="D9" s="345"/>
      <c r="E9" s="345"/>
      <c r="F9" s="341"/>
      <c r="G9" s="345"/>
      <c r="H9" s="345"/>
      <c r="I9" s="345"/>
      <c r="J9" s="50"/>
      <c r="K9" s="345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48"/>
      <c r="V9" s="344"/>
      <c r="W9" s="341"/>
      <c r="X9" s="342"/>
      <c r="Y9" s="346"/>
      <c r="Z9" s="346"/>
    </row>
    <row r="10" spans="1:26" s="43" customFormat="1" ht="33" customHeight="1">
      <c r="A10" s="55">
        <f>RANK(Y10,Y$10:Y$10,0)</f>
        <v>1</v>
      </c>
      <c r="B10" s="56"/>
      <c r="C10" s="91"/>
      <c r="D10" s="92" t="s">
        <v>61</v>
      </c>
      <c r="E10" s="3" t="s">
        <v>62</v>
      </c>
      <c r="F10" s="110" t="s">
        <v>39</v>
      </c>
      <c r="G10" s="117" t="s">
        <v>428</v>
      </c>
      <c r="H10" s="103" t="s">
        <v>429</v>
      </c>
      <c r="I10" s="99" t="s">
        <v>65</v>
      </c>
      <c r="J10" s="99" t="s">
        <v>66</v>
      </c>
      <c r="K10" s="100" t="s">
        <v>67</v>
      </c>
      <c r="L10" s="57">
        <v>242</v>
      </c>
      <c r="M10" s="58">
        <f>L10/3.8</f>
        <v>63.684210526315795</v>
      </c>
      <c r="N10" s="59">
        <f>RANK(M10,M$10:M$10,0)</f>
        <v>1</v>
      </c>
      <c r="O10" s="57">
        <v>237</v>
      </c>
      <c r="P10" s="58">
        <f>O10/3.8</f>
        <v>62.36842105263158</v>
      </c>
      <c r="Q10" s="59">
        <f>RANK(P10,P$10:P$10,0)</f>
        <v>1</v>
      </c>
      <c r="R10" s="57">
        <v>242.5</v>
      </c>
      <c r="S10" s="58">
        <f>R10/3.8</f>
        <v>63.81578947368421</v>
      </c>
      <c r="T10" s="59">
        <f>RANK(S10,S$10:S$10,0)</f>
        <v>1</v>
      </c>
      <c r="U10" s="59"/>
      <c r="V10" s="59"/>
      <c r="W10" s="57">
        <f>L10+O10+R10</f>
        <v>721.5</v>
      </c>
      <c r="X10" s="60"/>
      <c r="Y10" s="90">
        <f>ROUND(SUM(M10,P10,S10)/3,3)-IF($U10=1,0.5,IF($U10=2,1.5,0))</f>
        <v>63.289</v>
      </c>
      <c r="Z10" s="61">
        <v>2</v>
      </c>
    </row>
    <row r="11" spans="1:26" s="43" customFormat="1" ht="33" customHeight="1">
      <c r="A11" s="170"/>
      <c r="B11" s="63"/>
      <c r="C11" s="171"/>
      <c r="D11" s="172"/>
      <c r="E11" s="66"/>
      <c r="F11" s="173"/>
      <c r="G11" s="174"/>
      <c r="H11" s="175"/>
      <c r="I11" s="176"/>
      <c r="J11" s="177"/>
      <c r="K11" s="178"/>
      <c r="L11" s="179"/>
      <c r="M11" s="180"/>
      <c r="N11" s="181"/>
      <c r="O11" s="179"/>
      <c r="P11" s="180"/>
      <c r="Q11" s="181"/>
      <c r="R11" s="179"/>
      <c r="S11" s="180"/>
      <c r="T11" s="181"/>
      <c r="U11" s="181"/>
      <c r="V11" s="181"/>
      <c r="W11" s="179"/>
      <c r="X11" s="182"/>
      <c r="Y11" s="73"/>
      <c r="Z11" s="183"/>
    </row>
    <row r="12" spans="1:25" ht="30" customHeight="1">
      <c r="A12" s="1"/>
      <c r="B12" s="1"/>
      <c r="C12" s="1"/>
      <c r="D12" s="1" t="s">
        <v>16</v>
      </c>
      <c r="E12" s="1"/>
      <c r="F12" s="1"/>
      <c r="G12" s="1"/>
      <c r="H12" s="1"/>
      <c r="I12" s="1" t="s">
        <v>563</v>
      </c>
      <c r="J12" s="1"/>
      <c r="K12" s="76"/>
      <c r="L12" s="77"/>
      <c r="M12" s="76"/>
      <c r="N12" s="1"/>
      <c r="O12" s="78"/>
      <c r="P12" s="79"/>
      <c r="Q12" s="1"/>
      <c r="R12" s="78"/>
      <c r="S12" s="79"/>
      <c r="T12" s="1"/>
      <c r="U12" s="1"/>
      <c r="V12" s="1"/>
      <c r="W12" s="1"/>
      <c r="X12" s="1"/>
      <c r="Y12" s="79"/>
    </row>
    <row r="13" spans="1:25" ht="30" customHeight="1">
      <c r="A13" s="1"/>
      <c r="B13" s="1"/>
      <c r="C13" s="1"/>
      <c r="D13" s="1" t="s">
        <v>17</v>
      </c>
      <c r="E13" s="1"/>
      <c r="F13" s="1"/>
      <c r="G13" s="1"/>
      <c r="H13" s="1"/>
      <c r="I13" s="1" t="s">
        <v>18</v>
      </c>
      <c r="J13" s="1"/>
      <c r="K13" s="76"/>
      <c r="L13" s="77"/>
      <c r="M13" s="80"/>
      <c r="O13" s="78"/>
      <c r="P13" s="79"/>
      <c r="Q13" s="1"/>
      <c r="R13" s="78"/>
      <c r="S13" s="79"/>
      <c r="T13" s="1"/>
      <c r="U13" s="1"/>
      <c r="V13" s="1"/>
      <c r="W13" s="1"/>
      <c r="X13" s="1"/>
      <c r="Y13" s="79"/>
    </row>
    <row r="14" spans="11:13" ht="12.75">
      <c r="K14" s="76"/>
      <c r="L14" s="77"/>
      <c r="M14" s="76"/>
    </row>
    <row r="15" spans="11:13" ht="12.75">
      <c r="K15" s="76"/>
      <c r="L15" s="77"/>
      <c r="M15" s="76"/>
    </row>
  </sheetData>
  <sheetProtection/>
  <protectedRanges>
    <protectedRange sqref="K10" name="Диапазон1_3_1_1_3_11_1_1_3_1_3_1_1_1_1_1_1"/>
  </protectedRanges>
  <mergeCells count="24"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60" zoomScaleNormal="50" zoomScalePageLayoutView="0" workbookViewId="0" topLeftCell="A11">
      <selection activeCell="G19" sqref="G19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189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212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213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630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 aca="true" t="shared" si="0" ref="A11:A23">RANK(Y11,Y$11:Y$23,0)</f>
        <v>1</v>
      </c>
      <c r="B11" s="56"/>
      <c r="C11" s="91"/>
      <c r="D11" s="92" t="s">
        <v>94</v>
      </c>
      <c r="E11" s="19" t="s">
        <v>38</v>
      </c>
      <c r="F11" s="5" t="s">
        <v>39</v>
      </c>
      <c r="G11" s="111" t="s">
        <v>239</v>
      </c>
      <c r="H11" s="103" t="s">
        <v>240</v>
      </c>
      <c r="I11" s="112" t="s">
        <v>241</v>
      </c>
      <c r="J11" s="96" t="s">
        <v>40</v>
      </c>
      <c r="K11" s="95" t="s">
        <v>41</v>
      </c>
      <c r="L11" s="57">
        <v>235.5</v>
      </c>
      <c r="M11" s="58">
        <f aca="true" t="shared" si="1" ref="M11:M23">L11/3.4</f>
        <v>69.26470588235294</v>
      </c>
      <c r="N11" s="59">
        <f aca="true" t="shared" si="2" ref="N11:N23">RANK(M11,M$11:M$23,0)</f>
        <v>1</v>
      </c>
      <c r="O11" s="57">
        <v>228</v>
      </c>
      <c r="P11" s="58">
        <f aca="true" t="shared" si="3" ref="P11:P23">O11/3.4</f>
        <v>67.05882352941177</v>
      </c>
      <c r="Q11" s="59">
        <f aca="true" t="shared" si="4" ref="Q11:Q23">RANK(P11,P$11:P$23,0)</f>
        <v>1</v>
      </c>
      <c r="R11" s="57">
        <v>229.5</v>
      </c>
      <c r="S11" s="58">
        <f aca="true" t="shared" si="5" ref="S11:S23">R11/3.4</f>
        <v>67.5</v>
      </c>
      <c r="T11" s="59">
        <f aca="true" t="shared" si="6" ref="T11:T23">RANK(S11,S$11:S$23,0)</f>
        <v>1</v>
      </c>
      <c r="U11" s="59"/>
      <c r="V11" s="59"/>
      <c r="W11" s="57">
        <f>L11+O11+R11</f>
        <v>693</v>
      </c>
      <c r="X11" s="60"/>
      <c r="Y11" s="90">
        <f aca="true" t="shared" si="7" ref="Y11:Y23">ROUND(SUM(M11,P11,S11)/3,3)-IF($U11=1,0.5,IF($U11=2,1.5,0))</f>
        <v>67.941</v>
      </c>
      <c r="Z11" s="61" t="s">
        <v>39</v>
      </c>
    </row>
    <row r="12" spans="1:26" s="43" customFormat="1" ht="33" customHeight="1">
      <c r="A12" s="55">
        <f t="shared" si="0"/>
        <v>2</v>
      </c>
      <c r="B12" s="56"/>
      <c r="C12" s="91"/>
      <c r="D12" s="101" t="s">
        <v>277</v>
      </c>
      <c r="E12" s="3" t="s">
        <v>278</v>
      </c>
      <c r="F12" s="20" t="s">
        <v>39</v>
      </c>
      <c r="G12" s="93" t="s">
        <v>279</v>
      </c>
      <c r="H12" s="102" t="s">
        <v>280</v>
      </c>
      <c r="I12" s="95" t="s">
        <v>129</v>
      </c>
      <c r="J12" s="96" t="s">
        <v>155</v>
      </c>
      <c r="K12" s="95" t="s">
        <v>131</v>
      </c>
      <c r="L12" s="57">
        <v>228.5</v>
      </c>
      <c r="M12" s="58">
        <f t="shared" si="1"/>
        <v>67.20588235294117</v>
      </c>
      <c r="N12" s="59">
        <f t="shared" si="2"/>
        <v>2</v>
      </c>
      <c r="O12" s="57">
        <v>228</v>
      </c>
      <c r="P12" s="58">
        <f t="shared" si="3"/>
        <v>67.05882352941177</v>
      </c>
      <c r="Q12" s="59">
        <f t="shared" si="4"/>
        <v>1</v>
      </c>
      <c r="R12" s="57">
        <v>228.5</v>
      </c>
      <c r="S12" s="58">
        <f t="shared" si="5"/>
        <v>67.20588235294117</v>
      </c>
      <c r="T12" s="59">
        <f t="shared" si="6"/>
        <v>2</v>
      </c>
      <c r="U12" s="59"/>
      <c r="V12" s="59"/>
      <c r="W12" s="57">
        <f aca="true" t="shared" si="8" ref="W12:W23">L12+O12+R12</f>
        <v>685</v>
      </c>
      <c r="X12" s="60"/>
      <c r="Y12" s="90">
        <f t="shared" si="7"/>
        <v>67.157</v>
      </c>
      <c r="Z12" s="61" t="s">
        <v>39</v>
      </c>
    </row>
    <row r="13" spans="1:26" s="43" customFormat="1" ht="33" customHeight="1">
      <c r="A13" s="55">
        <f t="shared" si="0"/>
        <v>3</v>
      </c>
      <c r="B13" s="56"/>
      <c r="C13" s="91"/>
      <c r="D13" s="101" t="s">
        <v>262</v>
      </c>
      <c r="E13" s="3"/>
      <c r="F13" s="20" t="s">
        <v>55</v>
      </c>
      <c r="G13" s="93" t="s">
        <v>263</v>
      </c>
      <c r="H13" s="140" t="s">
        <v>264</v>
      </c>
      <c r="I13" s="96" t="s">
        <v>265</v>
      </c>
      <c r="J13" s="96" t="s">
        <v>266</v>
      </c>
      <c r="K13" s="95" t="s">
        <v>115</v>
      </c>
      <c r="L13" s="57">
        <v>222.5</v>
      </c>
      <c r="M13" s="58">
        <f t="shared" si="1"/>
        <v>65.44117647058823</v>
      </c>
      <c r="N13" s="59">
        <f t="shared" si="2"/>
        <v>3</v>
      </c>
      <c r="O13" s="57">
        <v>222</v>
      </c>
      <c r="P13" s="58">
        <f t="shared" si="3"/>
        <v>65.29411764705883</v>
      </c>
      <c r="Q13" s="59">
        <f t="shared" si="4"/>
        <v>3</v>
      </c>
      <c r="R13" s="57">
        <v>226.5</v>
      </c>
      <c r="S13" s="58">
        <f t="shared" si="5"/>
        <v>66.61764705882354</v>
      </c>
      <c r="T13" s="59">
        <f t="shared" si="6"/>
        <v>3</v>
      </c>
      <c r="U13" s="59"/>
      <c r="V13" s="59"/>
      <c r="W13" s="57">
        <f t="shared" si="8"/>
        <v>671</v>
      </c>
      <c r="X13" s="60"/>
      <c r="Y13" s="90">
        <f t="shared" si="7"/>
        <v>65.784</v>
      </c>
      <c r="Z13" s="61" t="s">
        <v>39</v>
      </c>
    </row>
    <row r="14" spans="1:26" s="43" customFormat="1" ht="33" customHeight="1">
      <c r="A14" s="55">
        <f t="shared" si="0"/>
        <v>4</v>
      </c>
      <c r="B14" s="56"/>
      <c r="C14" s="91"/>
      <c r="D14" s="101" t="s">
        <v>232</v>
      </c>
      <c r="E14" s="3" t="s">
        <v>233</v>
      </c>
      <c r="F14" s="20" t="s">
        <v>39</v>
      </c>
      <c r="G14" s="93" t="s">
        <v>234</v>
      </c>
      <c r="H14" s="102" t="s">
        <v>235</v>
      </c>
      <c r="I14" s="96" t="s">
        <v>628</v>
      </c>
      <c r="J14" s="104" t="s">
        <v>237</v>
      </c>
      <c r="K14" s="95" t="s">
        <v>616</v>
      </c>
      <c r="L14" s="57">
        <v>215.5</v>
      </c>
      <c r="M14" s="58">
        <f t="shared" si="1"/>
        <v>63.38235294117647</v>
      </c>
      <c r="N14" s="59">
        <f t="shared" si="2"/>
        <v>4</v>
      </c>
      <c r="O14" s="57">
        <v>221.5</v>
      </c>
      <c r="P14" s="58">
        <f t="shared" si="3"/>
        <v>65.14705882352942</v>
      </c>
      <c r="Q14" s="59">
        <f t="shared" si="4"/>
        <v>4</v>
      </c>
      <c r="R14" s="57">
        <v>218</v>
      </c>
      <c r="S14" s="58">
        <f t="shared" si="5"/>
        <v>64.11764705882354</v>
      </c>
      <c r="T14" s="59">
        <f t="shared" si="6"/>
        <v>4</v>
      </c>
      <c r="U14" s="59"/>
      <c r="V14" s="59"/>
      <c r="W14" s="57">
        <f t="shared" si="8"/>
        <v>655</v>
      </c>
      <c r="X14" s="60"/>
      <c r="Y14" s="90">
        <f t="shared" si="7"/>
        <v>64.216</v>
      </c>
      <c r="Z14" s="61">
        <v>1</v>
      </c>
    </row>
    <row r="15" spans="1:26" s="43" customFormat="1" ht="33" customHeight="1">
      <c r="A15" s="55">
        <f t="shared" si="0"/>
        <v>5</v>
      </c>
      <c r="B15" s="56"/>
      <c r="C15" s="91"/>
      <c r="D15" s="92" t="s">
        <v>267</v>
      </c>
      <c r="E15" s="3" t="s">
        <v>268</v>
      </c>
      <c r="F15" s="141" t="s">
        <v>55</v>
      </c>
      <c r="G15" s="93" t="s">
        <v>269</v>
      </c>
      <c r="H15" s="119" t="s">
        <v>270</v>
      </c>
      <c r="I15" s="104" t="s">
        <v>271</v>
      </c>
      <c r="J15" s="104" t="s">
        <v>272</v>
      </c>
      <c r="K15" s="95" t="s">
        <v>273</v>
      </c>
      <c r="L15" s="57">
        <v>213</v>
      </c>
      <c r="M15" s="58">
        <f t="shared" si="1"/>
        <v>62.64705882352941</v>
      </c>
      <c r="N15" s="59">
        <f t="shared" si="2"/>
        <v>5</v>
      </c>
      <c r="O15" s="57">
        <v>217</v>
      </c>
      <c r="P15" s="58">
        <f t="shared" si="3"/>
        <v>63.82352941176471</v>
      </c>
      <c r="Q15" s="59">
        <f t="shared" si="4"/>
        <v>5</v>
      </c>
      <c r="R15" s="57">
        <v>218</v>
      </c>
      <c r="S15" s="58">
        <f t="shared" si="5"/>
        <v>64.11764705882354</v>
      </c>
      <c r="T15" s="59">
        <f t="shared" si="6"/>
        <v>4</v>
      </c>
      <c r="U15" s="59"/>
      <c r="V15" s="59"/>
      <c r="W15" s="57">
        <f t="shared" si="8"/>
        <v>648</v>
      </c>
      <c r="X15" s="60"/>
      <c r="Y15" s="90">
        <f t="shared" si="7"/>
        <v>63.529</v>
      </c>
      <c r="Z15" s="61">
        <v>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251</v>
      </c>
      <c r="E16" s="3" t="s">
        <v>252</v>
      </c>
      <c r="F16" s="2" t="s">
        <v>55</v>
      </c>
      <c r="G16" s="93" t="s">
        <v>253</v>
      </c>
      <c r="H16" s="94" t="s">
        <v>254</v>
      </c>
      <c r="I16" s="104" t="s">
        <v>255</v>
      </c>
      <c r="J16" s="104" t="s">
        <v>256</v>
      </c>
      <c r="K16" s="95" t="s">
        <v>257</v>
      </c>
      <c r="L16" s="57">
        <v>202.5</v>
      </c>
      <c r="M16" s="58">
        <f t="shared" si="1"/>
        <v>59.55882352941177</v>
      </c>
      <c r="N16" s="59">
        <f t="shared" si="2"/>
        <v>6</v>
      </c>
      <c r="O16" s="57">
        <v>216</v>
      </c>
      <c r="P16" s="58">
        <f t="shared" si="3"/>
        <v>63.529411764705884</v>
      </c>
      <c r="Q16" s="59">
        <f t="shared" si="4"/>
        <v>6</v>
      </c>
      <c r="R16" s="57">
        <v>215.5</v>
      </c>
      <c r="S16" s="58">
        <f t="shared" si="5"/>
        <v>63.38235294117647</v>
      </c>
      <c r="T16" s="59">
        <f t="shared" si="6"/>
        <v>6</v>
      </c>
      <c r="U16" s="59"/>
      <c r="V16" s="59"/>
      <c r="W16" s="57">
        <f t="shared" si="8"/>
        <v>634</v>
      </c>
      <c r="X16" s="60"/>
      <c r="Y16" s="90">
        <f t="shared" si="7"/>
        <v>62.157</v>
      </c>
      <c r="Z16" s="61">
        <v>2</v>
      </c>
    </row>
    <row r="17" spans="1:26" s="43" customFormat="1" ht="33" customHeight="1">
      <c r="A17" s="55">
        <f t="shared" si="0"/>
        <v>7</v>
      </c>
      <c r="B17" s="56"/>
      <c r="C17" s="91"/>
      <c r="D17" s="92" t="s">
        <v>247</v>
      </c>
      <c r="E17" s="3"/>
      <c r="F17" s="34">
        <v>2</v>
      </c>
      <c r="G17" s="117" t="s">
        <v>248</v>
      </c>
      <c r="H17" s="103" t="s">
        <v>249</v>
      </c>
      <c r="I17" s="118" t="s">
        <v>250</v>
      </c>
      <c r="J17" s="118" t="s">
        <v>74</v>
      </c>
      <c r="K17" s="95" t="s">
        <v>75</v>
      </c>
      <c r="L17" s="57">
        <v>200</v>
      </c>
      <c r="M17" s="58">
        <f t="shared" si="1"/>
        <v>58.82352941176471</v>
      </c>
      <c r="N17" s="59">
        <f t="shared" si="2"/>
        <v>7</v>
      </c>
      <c r="O17" s="57">
        <v>212.5</v>
      </c>
      <c r="P17" s="58">
        <f t="shared" si="3"/>
        <v>62.5</v>
      </c>
      <c r="Q17" s="59">
        <f t="shared" si="4"/>
        <v>7</v>
      </c>
      <c r="R17" s="57">
        <v>209.5</v>
      </c>
      <c r="S17" s="58">
        <f t="shared" si="5"/>
        <v>61.61764705882353</v>
      </c>
      <c r="T17" s="59">
        <f t="shared" si="6"/>
        <v>7</v>
      </c>
      <c r="U17" s="59"/>
      <c r="V17" s="59"/>
      <c r="W17" s="57">
        <f t="shared" si="8"/>
        <v>622</v>
      </c>
      <c r="X17" s="60"/>
      <c r="Y17" s="90">
        <f t="shared" si="7"/>
        <v>60.98</v>
      </c>
      <c r="Z17" s="61">
        <v>3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228</v>
      </c>
      <c r="E18" s="3"/>
      <c r="F18" s="2" t="s">
        <v>55</v>
      </c>
      <c r="G18" s="117" t="s">
        <v>229</v>
      </c>
      <c r="H18" s="94" t="s">
        <v>230</v>
      </c>
      <c r="I18" s="99" t="s">
        <v>231</v>
      </c>
      <c r="J18" s="118" t="s">
        <v>93</v>
      </c>
      <c r="K18" s="95" t="s">
        <v>631</v>
      </c>
      <c r="L18" s="57">
        <v>196</v>
      </c>
      <c r="M18" s="58">
        <f t="shared" si="1"/>
        <v>57.64705882352941</v>
      </c>
      <c r="N18" s="59">
        <f t="shared" si="2"/>
        <v>8</v>
      </c>
      <c r="O18" s="57">
        <v>208.5</v>
      </c>
      <c r="P18" s="58">
        <f t="shared" si="3"/>
        <v>61.32352941176471</v>
      </c>
      <c r="Q18" s="59">
        <f t="shared" si="4"/>
        <v>9</v>
      </c>
      <c r="R18" s="57">
        <v>205.5</v>
      </c>
      <c r="S18" s="58">
        <f t="shared" si="5"/>
        <v>60.44117647058824</v>
      </c>
      <c r="T18" s="59">
        <f t="shared" si="6"/>
        <v>8</v>
      </c>
      <c r="U18" s="59"/>
      <c r="V18" s="59"/>
      <c r="W18" s="57">
        <f t="shared" si="8"/>
        <v>610</v>
      </c>
      <c r="X18" s="60"/>
      <c r="Y18" s="90">
        <f t="shared" si="7"/>
        <v>59.804</v>
      </c>
      <c r="Z18" s="61" t="s">
        <v>629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242</v>
      </c>
      <c r="E19" s="3"/>
      <c r="F19" s="35" t="s">
        <v>55</v>
      </c>
      <c r="G19" s="120" t="s">
        <v>243</v>
      </c>
      <c r="H19" s="103" t="s">
        <v>244</v>
      </c>
      <c r="I19" s="112" t="s">
        <v>245</v>
      </c>
      <c r="J19" s="139" t="s">
        <v>245</v>
      </c>
      <c r="K19" s="95" t="s">
        <v>246</v>
      </c>
      <c r="L19" s="57">
        <v>190</v>
      </c>
      <c r="M19" s="58">
        <f t="shared" si="1"/>
        <v>55.88235294117647</v>
      </c>
      <c r="N19" s="59">
        <f t="shared" si="2"/>
        <v>10</v>
      </c>
      <c r="O19" s="57">
        <v>210</v>
      </c>
      <c r="P19" s="58">
        <f t="shared" si="3"/>
        <v>61.76470588235294</v>
      </c>
      <c r="Q19" s="59">
        <f t="shared" si="4"/>
        <v>8</v>
      </c>
      <c r="R19" s="57">
        <v>204.5</v>
      </c>
      <c r="S19" s="58">
        <f t="shared" si="5"/>
        <v>60.14705882352941</v>
      </c>
      <c r="T19" s="59">
        <f t="shared" si="6"/>
        <v>9</v>
      </c>
      <c r="U19" s="59"/>
      <c r="V19" s="59"/>
      <c r="W19" s="57">
        <f t="shared" si="8"/>
        <v>604.5</v>
      </c>
      <c r="X19" s="60"/>
      <c r="Y19" s="90">
        <f t="shared" si="7"/>
        <v>59.265</v>
      </c>
      <c r="Z19" s="61" t="s">
        <v>629</v>
      </c>
    </row>
    <row r="20" spans="1:26" s="43" customFormat="1" ht="33" customHeight="1">
      <c r="A20" s="55">
        <f t="shared" si="0"/>
        <v>10</v>
      </c>
      <c r="B20" s="56"/>
      <c r="C20" s="91"/>
      <c r="D20" s="92" t="s">
        <v>221</v>
      </c>
      <c r="E20" s="3" t="s">
        <v>222</v>
      </c>
      <c r="F20" s="2">
        <v>2</v>
      </c>
      <c r="G20" s="93" t="s">
        <v>274</v>
      </c>
      <c r="H20" s="103" t="s">
        <v>275</v>
      </c>
      <c r="I20" s="96" t="s">
        <v>225</v>
      </c>
      <c r="J20" s="96" t="s">
        <v>226</v>
      </c>
      <c r="K20" s="95" t="s">
        <v>276</v>
      </c>
      <c r="L20" s="57">
        <v>193</v>
      </c>
      <c r="M20" s="58">
        <f t="shared" si="1"/>
        <v>56.76470588235294</v>
      </c>
      <c r="N20" s="59">
        <f t="shared" si="2"/>
        <v>9</v>
      </c>
      <c r="O20" s="57">
        <v>205</v>
      </c>
      <c r="P20" s="58">
        <f t="shared" si="3"/>
        <v>60.294117647058826</v>
      </c>
      <c r="Q20" s="59">
        <f t="shared" si="4"/>
        <v>10</v>
      </c>
      <c r="R20" s="57">
        <v>201</v>
      </c>
      <c r="S20" s="58">
        <f t="shared" si="5"/>
        <v>59.11764705882353</v>
      </c>
      <c r="T20" s="59">
        <f t="shared" si="6"/>
        <v>10</v>
      </c>
      <c r="U20" s="59"/>
      <c r="V20" s="59"/>
      <c r="W20" s="57">
        <f t="shared" si="8"/>
        <v>599</v>
      </c>
      <c r="X20" s="60"/>
      <c r="Y20" s="90">
        <f t="shared" si="7"/>
        <v>58.725</v>
      </c>
      <c r="Z20" s="61" t="s">
        <v>629</v>
      </c>
    </row>
    <row r="21" spans="1:26" s="43" customFormat="1" ht="33" customHeight="1">
      <c r="A21" s="55">
        <f t="shared" si="0"/>
        <v>11</v>
      </c>
      <c r="B21" s="56"/>
      <c r="C21" s="91"/>
      <c r="D21" s="92" t="s">
        <v>258</v>
      </c>
      <c r="E21" s="3"/>
      <c r="F21" s="2">
        <v>2</v>
      </c>
      <c r="G21" s="120" t="s">
        <v>259</v>
      </c>
      <c r="H21" s="103" t="s">
        <v>260</v>
      </c>
      <c r="I21" s="112" t="s">
        <v>245</v>
      </c>
      <c r="J21" s="139" t="s">
        <v>245</v>
      </c>
      <c r="K21" s="95" t="s">
        <v>261</v>
      </c>
      <c r="L21" s="57">
        <v>177</v>
      </c>
      <c r="M21" s="58">
        <f t="shared" si="1"/>
        <v>52.05882352941177</v>
      </c>
      <c r="N21" s="59">
        <f t="shared" si="2"/>
        <v>12</v>
      </c>
      <c r="O21" s="57">
        <v>199.5</v>
      </c>
      <c r="P21" s="58">
        <f t="shared" si="3"/>
        <v>58.6764705882353</v>
      </c>
      <c r="Q21" s="59">
        <f t="shared" si="4"/>
        <v>11</v>
      </c>
      <c r="R21" s="57">
        <v>199.5</v>
      </c>
      <c r="S21" s="58">
        <f t="shared" si="5"/>
        <v>58.6764705882353</v>
      </c>
      <c r="T21" s="59">
        <f t="shared" si="6"/>
        <v>11</v>
      </c>
      <c r="U21" s="59"/>
      <c r="V21" s="59"/>
      <c r="W21" s="57">
        <f t="shared" si="8"/>
        <v>576</v>
      </c>
      <c r="X21" s="60"/>
      <c r="Y21" s="90">
        <f t="shared" si="7"/>
        <v>56.471</v>
      </c>
      <c r="Z21" s="61" t="s">
        <v>629</v>
      </c>
    </row>
    <row r="22" spans="1:26" s="43" customFormat="1" ht="33" customHeight="1">
      <c r="A22" s="55">
        <f t="shared" si="0"/>
        <v>12</v>
      </c>
      <c r="B22" s="56"/>
      <c r="C22" s="91"/>
      <c r="D22" s="92" t="s">
        <v>221</v>
      </c>
      <c r="E22" s="3" t="s">
        <v>222</v>
      </c>
      <c r="F22" s="2">
        <v>2</v>
      </c>
      <c r="G22" s="93" t="s">
        <v>223</v>
      </c>
      <c r="H22" s="103" t="s">
        <v>224</v>
      </c>
      <c r="I22" s="96" t="s">
        <v>225</v>
      </c>
      <c r="J22" s="96" t="s">
        <v>226</v>
      </c>
      <c r="K22" s="95" t="s">
        <v>227</v>
      </c>
      <c r="L22" s="57">
        <v>177.5</v>
      </c>
      <c r="M22" s="58">
        <f t="shared" si="1"/>
        <v>52.20588235294118</v>
      </c>
      <c r="N22" s="59">
        <f t="shared" si="2"/>
        <v>11</v>
      </c>
      <c r="O22" s="57">
        <v>192</v>
      </c>
      <c r="P22" s="58">
        <f t="shared" si="3"/>
        <v>56.470588235294116</v>
      </c>
      <c r="Q22" s="59">
        <f t="shared" si="4"/>
        <v>12</v>
      </c>
      <c r="R22" s="57">
        <v>189.5</v>
      </c>
      <c r="S22" s="58">
        <f t="shared" si="5"/>
        <v>55.73529411764706</v>
      </c>
      <c r="T22" s="59">
        <f t="shared" si="6"/>
        <v>12</v>
      </c>
      <c r="U22" s="59"/>
      <c r="V22" s="59"/>
      <c r="W22" s="57">
        <f t="shared" si="8"/>
        <v>559</v>
      </c>
      <c r="X22" s="60"/>
      <c r="Y22" s="90">
        <f t="shared" si="7"/>
        <v>54.804</v>
      </c>
      <c r="Z22" s="61" t="s">
        <v>629</v>
      </c>
    </row>
    <row r="23" spans="1:26" s="43" customFormat="1" ht="33" customHeight="1">
      <c r="A23" s="55">
        <f t="shared" si="0"/>
        <v>13</v>
      </c>
      <c r="B23" s="56"/>
      <c r="C23" s="91"/>
      <c r="D23" s="101" t="s">
        <v>214</v>
      </c>
      <c r="E23" s="3"/>
      <c r="F23" s="20" t="s">
        <v>215</v>
      </c>
      <c r="G23" s="93" t="s">
        <v>216</v>
      </c>
      <c r="H23" s="114" t="s">
        <v>217</v>
      </c>
      <c r="I23" s="95" t="s">
        <v>218</v>
      </c>
      <c r="J23" s="96" t="s">
        <v>219</v>
      </c>
      <c r="K23" s="95" t="s">
        <v>220</v>
      </c>
      <c r="L23" s="57">
        <v>167</v>
      </c>
      <c r="M23" s="58">
        <f t="shared" si="1"/>
        <v>49.11764705882353</v>
      </c>
      <c r="N23" s="59">
        <f t="shared" si="2"/>
        <v>13</v>
      </c>
      <c r="O23" s="57">
        <v>190.5</v>
      </c>
      <c r="P23" s="58">
        <f t="shared" si="3"/>
        <v>56.029411764705884</v>
      </c>
      <c r="Q23" s="59">
        <f t="shared" si="4"/>
        <v>13</v>
      </c>
      <c r="R23" s="57">
        <v>186.5</v>
      </c>
      <c r="S23" s="58">
        <f t="shared" si="5"/>
        <v>54.85294117647059</v>
      </c>
      <c r="T23" s="59">
        <f t="shared" si="6"/>
        <v>13</v>
      </c>
      <c r="U23" s="59">
        <v>2</v>
      </c>
      <c r="V23" s="59"/>
      <c r="W23" s="57">
        <f t="shared" si="8"/>
        <v>544</v>
      </c>
      <c r="X23" s="60"/>
      <c r="Y23" s="90">
        <f t="shared" si="7"/>
        <v>51.833</v>
      </c>
      <c r="Z23" s="61" t="s">
        <v>629</v>
      </c>
    </row>
    <row r="24" spans="1:25" ht="30" customHeight="1">
      <c r="A24" s="1"/>
      <c r="B24" s="1"/>
      <c r="C24" s="1"/>
      <c r="D24" s="1" t="s">
        <v>16</v>
      </c>
      <c r="E24" s="1"/>
      <c r="F24" s="1"/>
      <c r="G24" s="1"/>
      <c r="H24" s="1"/>
      <c r="I24" s="1" t="s">
        <v>563</v>
      </c>
      <c r="J24" s="1"/>
      <c r="K24" s="76"/>
      <c r="L24" s="77"/>
      <c r="M24" s="76"/>
      <c r="N24" s="1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:25" ht="30" customHeight="1">
      <c r="A25" s="1"/>
      <c r="B25" s="1"/>
      <c r="C25" s="1"/>
      <c r="D25" s="1" t="s">
        <v>17</v>
      </c>
      <c r="E25" s="1"/>
      <c r="F25" s="1"/>
      <c r="G25" s="1"/>
      <c r="H25" s="1"/>
      <c r="I25" s="1" t="s">
        <v>18</v>
      </c>
      <c r="J25" s="1"/>
      <c r="K25" s="76"/>
      <c r="L25" s="77"/>
      <c r="M25" s="80"/>
      <c r="O25" s="78"/>
      <c r="P25" s="79"/>
      <c r="Q25" s="1"/>
      <c r="R25" s="78"/>
      <c r="S25" s="79"/>
      <c r="T25" s="1"/>
      <c r="U25" s="1"/>
      <c r="V25" s="1"/>
      <c r="W25" s="1"/>
      <c r="X25" s="1"/>
      <c r="Y25" s="79"/>
    </row>
    <row r="26" spans="11:13" ht="12.75">
      <c r="K26" s="76"/>
      <c r="L26" s="77"/>
      <c r="M26" s="76"/>
    </row>
    <row r="27" spans="11:13" ht="12.75">
      <c r="K27" s="76"/>
      <c r="L27" s="77"/>
      <c r="M27" s="76"/>
    </row>
  </sheetData>
  <sheetProtection/>
  <protectedRanges>
    <protectedRange sqref="K12" name="Диапазон1_3_1_1_3_11_1_1_3_1_3_1_1_1_1_3_2"/>
    <protectedRange sqref="I22" name="Диапазон1_3_1_1_3_11_1_1_3_4_2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60" zoomScaleNormal="50" zoomScalePageLayoutView="0" workbookViewId="0" topLeftCell="A11">
      <selection activeCell="G15" sqref="G15:K15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189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281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213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633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 aca="true" t="shared" si="0" ref="A11:A22">RANK(Y11,Y$11:Y$22,0)</f>
        <v>1</v>
      </c>
      <c r="B11" s="56"/>
      <c r="C11" s="91"/>
      <c r="D11" s="97" t="s">
        <v>302</v>
      </c>
      <c r="E11" s="3"/>
      <c r="F11" s="2" t="s">
        <v>39</v>
      </c>
      <c r="G11" s="147" t="s">
        <v>303</v>
      </c>
      <c r="H11" s="103" t="s">
        <v>304</v>
      </c>
      <c r="I11" s="139" t="s">
        <v>305</v>
      </c>
      <c r="J11" s="139" t="s">
        <v>176</v>
      </c>
      <c r="K11" s="95" t="s">
        <v>115</v>
      </c>
      <c r="L11" s="57">
        <v>250.5</v>
      </c>
      <c r="M11" s="58">
        <f aca="true" t="shared" si="1" ref="M11:M22">L11/3.7</f>
        <v>67.7027027027027</v>
      </c>
      <c r="N11" s="59">
        <f aca="true" t="shared" si="2" ref="N11:N22">RANK(M11,M$11:M$22,0)</f>
        <v>2</v>
      </c>
      <c r="O11" s="57">
        <v>248</v>
      </c>
      <c r="P11" s="58">
        <f aca="true" t="shared" si="3" ref="P11:P22">O11/3.7</f>
        <v>67.02702702702702</v>
      </c>
      <c r="Q11" s="59">
        <f aca="true" t="shared" si="4" ref="Q11:Q22">RANK(P11,P$11:P$22,0)</f>
        <v>1</v>
      </c>
      <c r="R11" s="57">
        <v>251.5</v>
      </c>
      <c r="S11" s="58">
        <f aca="true" t="shared" si="5" ref="S11:S22">R11/3.7</f>
        <v>67.97297297297297</v>
      </c>
      <c r="T11" s="59">
        <f aca="true" t="shared" si="6" ref="T11:T22">RANK(S11,S$11:S$22,0)</f>
        <v>1</v>
      </c>
      <c r="U11" s="59"/>
      <c r="V11" s="59"/>
      <c r="W11" s="57">
        <f>L11+O11+R11</f>
        <v>750</v>
      </c>
      <c r="X11" s="60"/>
      <c r="Y11" s="90">
        <f aca="true" t="shared" si="7" ref="Y11:Y22">ROUND(SUM(M11,P11,S11)/3,3)-IF($U11=1,0.5,IF($U11=2,1.5,0))</f>
        <v>67.568</v>
      </c>
      <c r="Z11" s="61" t="s">
        <v>39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289</v>
      </c>
      <c r="E12" s="3" t="s">
        <v>278</v>
      </c>
      <c r="F12" s="6" t="s">
        <v>39</v>
      </c>
      <c r="G12" s="93" t="s">
        <v>290</v>
      </c>
      <c r="H12" s="119" t="s">
        <v>280</v>
      </c>
      <c r="I12" s="95" t="s">
        <v>129</v>
      </c>
      <c r="J12" s="104" t="s">
        <v>155</v>
      </c>
      <c r="K12" s="95" t="s">
        <v>131</v>
      </c>
      <c r="L12" s="57">
        <v>251</v>
      </c>
      <c r="M12" s="58">
        <f t="shared" si="1"/>
        <v>67.83783783783784</v>
      </c>
      <c r="N12" s="59">
        <f t="shared" si="2"/>
        <v>1</v>
      </c>
      <c r="O12" s="57">
        <v>243</v>
      </c>
      <c r="P12" s="58">
        <f t="shared" si="3"/>
        <v>65.67567567567568</v>
      </c>
      <c r="Q12" s="59">
        <f t="shared" si="4"/>
        <v>2</v>
      </c>
      <c r="R12" s="57">
        <v>248.5</v>
      </c>
      <c r="S12" s="58">
        <f t="shared" si="5"/>
        <v>67.16216216216216</v>
      </c>
      <c r="T12" s="59">
        <f t="shared" si="6"/>
        <v>2</v>
      </c>
      <c r="U12" s="59"/>
      <c r="V12" s="59"/>
      <c r="W12" s="57">
        <f aca="true" t="shared" si="8" ref="W12:W22">L12+O12+R12</f>
        <v>742.5</v>
      </c>
      <c r="X12" s="60"/>
      <c r="Y12" s="90">
        <f t="shared" si="7"/>
        <v>66.892</v>
      </c>
      <c r="Z12" s="61" t="s">
        <v>39</v>
      </c>
    </row>
    <row r="13" spans="1:26" s="43" customFormat="1" ht="33" customHeight="1">
      <c r="A13" s="55">
        <f t="shared" si="0"/>
        <v>3</v>
      </c>
      <c r="B13" s="56"/>
      <c r="C13" s="91"/>
      <c r="D13" s="97" t="s">
        <v>317</v>
      </c>
      <c r="E13" s="3" t="s">
        <v>318</v>
      </c>
      <c r="F13" s="20" t="s">
        <v>39</v>
      </c>
      <c r="G13" s="97" t="s">
        <v>319</v>
      </c>
      <c r="H13" s="198" t="s">
        <v>320</v>
      </c>
      <c r="I13" s="149" t="s">
        <v>321</v>
      </c>
      <c r="J13" s="96" t="s">
        <v>322</v>
      </c>
      <c r="K13" s="95" t="s">
        <v>67</v>
      </c>
      <c r="L13" s="57">
        <v>241.5</v>
      </c>
      <c r="M13" s="58">
        <f t="shared" si="1"/>
        <v>65.27027027027027</v>
      </c>
      <c r="N13" s="59">
        <f t="shared" si="2"/>
        <v>5</v>
      </c>
      <c r="O13" s="57">
        <v>239.5</v>
      </c>
      <c r="P13" s="58">
        <f t="shared" si="3"/>
        <v>64.72972972972973</v>
      </c>
      <c r="Q13" s="59">
        <f t="shared" si="4"/>
        <v>4</v>
      </c>
      <c r="R13" s="57">
        <v>242.5</v>
      </c>
      <c r="S13" s="58">
        <f t="shared" si="5"/>
        <v>65.54054054054053</v>
      </c>
      <c r="T13" s="59">
        <f t="shared" si="6"/>
        <v>3</v>
      </c>
      <c r="U13" s="59"/>
      <c r="V13" s="59"/>
      <c r="W13" s="57">
        <f t="shared" si="8"/>
        <v>723.5</v>
      </c>
      <c r="X13" s="60"/>
      <c r="Y13" s="90">
        <f t="shared" si="7"/>
        <v>65.18</v>
      </c>
      <c r="Z13" s="61" t="s">
        <v>39</v>
      </c>
    </row>
    <row r="14" spans="1:26" s="43" customFormat="1" ht="33" customHeight="1">
      <c r="A14" s="55">
        <f t="shared" si="0"/>
        <v>4</v>
      </c>
      <c r="B14" s="56"/>
      <c r="C14" s="91"/>
      <c r="D14" s="142" t="s">
        <v>323</v>
      </c>
      <c r="E14" s="37" t="s">
        <v>324</v>
      </c>
      <c r="F14" s="143" t="s">
        <v>55</v>
      </c>
      <c r="G14" s="258" t="s">
        <v>325</v>
      </c>
      <c r="H14" s="158" t="s">
        <v>326</v>
      </c>
      <c r="I14" s="138" t="s">
        <v>327</v>
      </c>
      <c r="J14" s="145" t="s">
        <v>328</v>
      </c>
      <c r="K14" s="95" t="s">
        <v>115</v>
      </c>
      <c r="L14" s="57">
        <v>239.5</v>
      </c>
      <c r="M14" s="58">
        <f t="shared" si="1"/>
        <v>64.72972972972973</v>
      </c>
      <c r="N14" s="59">
        <f t="shared" si="2"/>
        <v>8</v>
      </c>
      <c r="O14" s="57">
        <v>240.5</v>
      </c>
      <c r="P14" s="58">
        <f t="shared" si="3"/>
        <v>65</v>
      </c>
      <c r="Q14" s="59">
        <f t="shared" si="4"/>
        <v>3</v>
      </c>
      <c r="R14" s="57">
        <v>242</v>
      </c>
      <c r="S14" s="58">
        <f t="shared" si="5"/>
        <v>65.4054054054054</v>
      </c>
      <c r="T14" s="59">
        <f t="shared" si="6"/>
        <v>4</v>
      </c>
      <c r="U14" s="59"/>
      <c r="V14" s="59"/>
      <c r="W14" s="57">
        <f t="shared" si="8"/>
        <v>722</v>
      </c>
      <c r="X14" s="60"/>
      <c r="Y14" s="90">
        <f t="shared" si="7"/>
        <v>65.045</v>
      </c>
      <c r="Z14" s="61" t="s">
        <v>39</v>
      </c>
    </row>
    <row r="15" spans="1:26" s="43" customFormat="1" ht="33" customHeight="1">
      <c r="A15" s="55">
        <f t="shared" si="0"/>
        <v>5</v>
      </c>
      <c r="B15" s="56"/>
      <c r="C15" s="91"/>
      <c r="D15" s="101" t="s">
        <v>282</v>
      </c>
      <c r="E15" s="3" t="s">
        <v>283</v>
      </c>
      <c r="F15" s="20" t="s">
        <v>39</v>
      </c>
      <c r="G15" s="93" t="s">
        <v>284</v>
      </c>
      <c r="H15" s="114" t="s">
        <v>285</v>
      </c>
      <c r="I15" s="96" t="s">
        <v>287</v>
      </c>
      <c r="J15" s="104" t="s">
        <v>287</v>
      </c>
      <c r="K15" s="95" t="s">
        <v>288</v>
      </c>
      <c r="L15" s="57">
        <v>241</v>
      </c>
      <c r="M15" s="58">
        <f t="shared" si="1"/>
        <v>65.13513513513513</v>
      </c>
      <c r="N15" s="59">
        <f t="shared" si="2"/>
        <v>6</v>
      </c>
      <c r="O15" s="57">
        <v>239.5</v>
      </c>
      <c r="P15" s="58">
        <f t="shared" si="3"/>
        <v>64.72972972972973</v>
      </c>
      <c r="Q15" s="59">
        <f t="shared" si="4"/>
        <v>4</v>
      </c>
      <c r="R15" s="57">
        <v>240</v>
      </c>
      <c r="S15" s="58">
        <f t="shared" si="5"/>
        <v>64.86486486486486</v>
      </c>
      <c r="T15" s="59">
        <f t="shared" si="6"/>
        <v>6</v>
      </c>
      <c r="U15" s="59"/>
      <c r="V15" s="59"/>
      <c r="W15" s="57">
        <f t="shared" si="8"/>
        <v>720.5</v>
      </c>
      <c r="X15" s="60"/>
      <c r="Y15" s="90">
        <f t="shared" si="7"/>
        <v>64.91</v>
      </c>
      <c r="Z15" s="61">
        <v>1</v>
      </c>
    </row>
    <row r="16" spans="1:26" s="43" customFormat="1" ht="33" customHeight="1">
      <c r="A16" s="55">
        <f t="shared" si="0"/>
        <v>6</v>
      </c>
      <c r="B16" s="56"/>
      <c r="C16" s="91"/>
      <c r="D16" s="101" t="s">
        <v>291</v>
      </c>
      <c r="E16" s="3" t="s">
        <v>292</v>
      </c>
      <c r="F16" s="5" t="s">
        <v>55</v>
      </c>
      <c r="G16" s="93" t="s">
        <v>293</v>
      </c>
      <c r="H16" s="121" t="s">
        <v>294</v>
      </c>
      <c r="I16" s="96" t="s">
        <v>295</v>
      </c>
      <c r="J16" s="96" t="s">
        <v>108</v>
      </c>
      <c r="K16" s="95" t="s">
        <v>273</v>
      </c>
      <c r="L16" s="57">
        <v>244.5</v>
      </c>
      <c r="M16" s="58">
        <f t="shared" si="1"/>
        <v>66.08108108108108</v>
      </c>
      <c r="N16" s="59">
        <f t="shared" si="2"/>
        <v>3</v>
      </c>
      <c r="O16" s="57">
        <v>231.5</v>
      </c>
      <c r="P16" s="58">
        <f t="shared" si="3"/>
        <v>62.567567567567565</v>
      </c>
      <c r="Q16" s="59">
        <f t="shared" si="4"/>
        <v>7</v>
      </c>
      <c r="R16" s="57">
        <v>242</v>
      </c>
      <c r="S16" s="58">
        <f t="shared" si="5"/>
        <v>65.4054054054054</v>
      </c>
      <c r="T16" s="59">
        <f t="shared" si="6"/>
        <v>4</v>
      </c>
      <c r="U16" s="59"/>
      <c r="V16" s="59"/>
      <c r="W16" s="57">
        <f t="shared" si="8"/>
        <v>718</v>
      </c>
      <c r="X16" s="60"/>
      <c r="Y16" s="90">
        <f t="shared" si="7"/>
        <v>64.685</v>
      </c>
      <c r="Z16" s="61">
        <v>1</v>
      </c>
    </row>
    <row r="17" spans="1:26" s="43" customFormat="1" ht="33" customHeight="1">
      <c r="A17" s="55">
        <f t="shared" si="0"/>
        <v>7</v>
      </c>
      <c r="B17" s="56"/>
      <c r="C17" s="91"/>
      <c r="D17" s="101" t="s">
        <v>262</v>
      </c>
      <c r="E17" s="3"/>
      <c r="F17" s="20" t="s">
        <v>55</v>
      </c>
      <c r="G17" s="93" t="s">
        <v>263</v>
      </c>
      <c r="H17" s="140" t="s">
        <v>264</v>
      </c>
      <c r="I17" s="96" t="s">
        <v>265</v>
      </c>
      <c r="J17" s="96" t="s">
        <v>266</v>
      </c>
      <c r="K17" s="95" t="s">
        <v>115</v>
      </c>
      <c r="L17" s="57">
        <v>242.5</v>
      </c>
      <c r="M17" s="58">
        <f t="shared" si="1"/>
        <v>65.54054054054053</v>
      </c>
      <c r="N17" s="59">
        <f t="shared" si="2"/>
        <v>4</v>
      </c>
      <c r="O17" s="57">
        <v>234.5</v>
      </c>
      <c r="P17" s="58">
        <f t="shared" si="3"/>
        <v>63.37837837837837</v>
      </c>
      <c r="Q17" s="59">
        <f t="shared" si="4"/>
        <v>6</v>
      </c>
      <c r="R17" s="57">
        <v>238.5</v>
      </c>
      <c r="S17" s="58">
        <f t="shared" si="5"/>
        <v>64.45945945945945</v>
      </c>
      <c r="T17" s="59">
        <f t="shared" si="6"/>
        <v>7</v>
      </c>
      <c r="U17" s="59"/>
      <c r="V17" s="59"/>
      <c r="W17" s="57">
        <f t="shared" si="8"/>
        <v>715.5</v>
      </c>
      <c r="X17" s="60"/>
      <c r="Y17" s="90">
        <f t="shared" si="7"/>
        <v>64.459</v>
      </c>
      <c r="Z17" s="61">
        <v>1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311</v>
      </c>
      <c r="E18" s="3"/>
      <c r="F18" s="2" t="s">
        <v>39</v>
      </c>
      <c r="G18" s="135" t="s">
        <v>312</v>
      </c>
      <c r="H18" s="136" t="s">
        <v>313</v>
      </c>
      <c r="I18" s="148" t="s">
        <v>314</v>
      </c>
      <c r="J18" s="148" t="s">
        <v>315</v>
      </c>
      <c r="K18" s="95" t="s">
        <v>316</v>
      </c>
      <c r="L18" s="57">
        <v>240.5</v>
      </c>
      <c r="M18" s="58">
        <f t="shared" si="1"/>
        <v>65</v>
      </c>
      <c r="N18" s="59">
        <f t="shared" si="2"/>
        <v>7</v>
      </c>
      <c r="O18" s="57">
        <v>220</v>
      </c>
      <c r="P18" s="58">
        <f t="shared" si="3"/>
        <v>59.45945945945946</v>
      </c>
      <c r="Q18" s="59">
        <f t="shared" si="4"/>
        <v>11</v>
      </c>
      <c r="R18" s="57">
        <v>236</v>
      </c>
      <c r="S18" s="58">
        <f t="shared" si="5"/>
        <v>63.78378378378378</v>
      </c>
      <c r="T18" s="59">
        <f t="shared" si="6"/>
        <v>9</v>
      </c>
      <c r="U18" s="59"/>
      <c r="V18" s="59"/>
      <c r="W18" s="57">
        <f t="shared" si="8"/>
        <v>696.5</v>
      </c>
      <c r="X18" s="60"/>
      <c r="Y18" s="90">
        <f t="shared" si="7"/>
        <v>62.748</v>
      </c>
      <c r="Z18" s="61">
        <v>2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306</v>
      </c>
      <c r="E19" s="3"/>
      <c r="F19" s="2">
        <v>1</v>
      </c>
      <c r="G19" s="92" t="s">
        <v>307</v>
      </c>
      <c r="H19" s="103" t="s">
        <v>308</v>
      </c>
      <c r="I19" s="36" t="s">
        <v>309</v>
      </c>
      <c r="J19" s="36" t="s">
        <v>310</v>
      </c>
      <c r="K19" s="95" t="s">
        <v>220</v>
      </c>
      <c r="L19" s="57">
        <v>234</v>
      </c>
      <c r="M19" s="58">
        <f t="shared" si="1"/>
        <v>63.24324324324324</v>
      </c>
      <c r="N19" s="59">
        <f t="shared" si="2"/>
        <v>9</v>
      </c>
      <c r="O19" s="57">
        <v>224</v>
      </c>
      <c r="P19" s="58">
        <f t="shared" si="3"/>
        <v>60.54054054054054</v>
      </c>
      <c r="Q19" s="59">
        <f t="shared" si="4"/>
        <v>10</v>
      </c>
      <c r="R19" s="57">
        <v>235</v>
      </c>
      <c r="S19" s="58">
        <f t="shared" si="5"/>
        <v>63.51351351351351</v>
      </c>
      <c r="T19" s="59">
        <f t="shared" si="6"/>
        <v>10</v>
      </c>
      <c r="U19" s="59"/>
      <c r="V19" s="59"/>
      <c r="W19" s="57">
        <f t="shared" si="8"/>
        <v>693</v>
      </c>
      <c r="X19" s="60"/>
      <c r="Y19" s="90">
        <f t="shared" si="7"/>
        <v>62.432</v>
      </c>
      <c r="Z19" s="61">
        <v>2</v>
      </c>
    </row>
    <row r="20" spans="1:26" s="43" customFormat="1" ht="33" customHeight="1">
      <c r="A20" s="55">
        <f t="shared" si="0"/>
        <v>10</v>
      </c>
      <c r="B20" s="56"/>
      <c r="C20" s="91"/>
      <c r="D20" s="101" t="s">
        <v>635</v>
      </c>
      <c r="E20" s="3" t="s">
        <v>329</v>
      </c>
      <c r="F20" s="20" t="s">
        <v>39</v>
      </c>
      <c r="G20" s="135" t="s">
        <v>330</v>
      </c>
      <c r="H20" s="129" t="s">
        <v>331</v>
      </c>
      <c r="I20" s="138"/>
      <c r="J20" s="96" t="s">
        <v>287</v>
      </c>
      <c r="K20" s="95" t="s">
        <v>288</v>
      </c>
      <c r="L20" s="57">
        <v>230</v>
      </c>
      <c r="M20" s="58">
        <f t="shared" si="1"/>
        <v>62.16216216216216</v>
      </c>
      <c r="N20" s="59">
        <f t="shared" si="2"/>
        <v>11</v>
      </c>
      <c r="O20" s="57">
        <v>229.5</v>
      </c>
      <c r="P20" s="58">
        <f t="shared" si="3"/>
        <v>62.027027027027025</v>
      </c>
      <c r="Q20" s="59">
        <f t="shared" si="4"/>
        <v>8</v>
      </c>
      <c r="R20" s="57">
        <v>231</v>
      </c>
      <c r="S20" s="58">
        <f t="shared" si="5"/>
        <v>62.43243243243243</v>
      </c>
      <c r="T20" s="59">
        <f t="shared" si="6"/>
        <v>11</v>
      </c>
      <c r="U20" s="59"/>
      <c r="V20" s="59"/>
      <c r="W20" s="57">
        <f t="shared" si="8"/>
        <v>690.5</v>
      </c>
      <c r="X20" s="60"/>
      <c r="Y20" s="90">
        <f t="shared" si="7"/>
        <v>62.207</v>
      </c>
      <c r="Z20" s="61">
        <v>2</v>
      </c>
    </row>
    <row r="21" spans="1:26" s="43" customFormat="1" ht="33" customHeight="1">
      <c r="A21" s="55">
        <f t="shared" si="0"/>
        <v>11</v>
      </c>
      <c r="B21" s="56"/>
      <c r="C21" s="91"/>
      <c r="D21" s="101" t="s">
        <v>232</v>
      </c>
      <c r="E21" s="3" t="s">
        <v>233</v>
      </c>
      <c r="F21" s="20" t="s">
        <v>39</v>
      </c>
      <c r="G21" s="93" t="s">
        <v>234</v>
      </c>
      <c r="H21" s="102" t="s">
        <v>235</v>
      </c>
      <c r="I21" s="96" t="s">
        <v>628</v>
      </c>
      <c r="J21" s="104" t="s">
        <v>237</v>
      </c>
      <c r="K21" s="95" t="s">
        <v>616</v>
      </c>
      <c r="L21" s="57">
        <v>227.5</v>
      </c>
      <c r="M21" s="58">
        <f t="shared" si="1"/>
        <v>61.486486486486484</v>
      </c>
      <c r="N21" s="59">
        <f t="shared" si="2"/>
        <v>12</v>
      </c>
      <c r="O21" s="57">
        <v>227.5</v>
      </c>
      <c r="P21" s="58">
        <f t="shared" si="3"/>
        <v>61.486486486486484</v>
      </c>
      <c r="Q21" s="59">
        <f t="shared" si="4"/>
        <v>9</v>
      </c>
      <c r="R21" s="57">
        <v>236.5</v>
      </c>
      <c r="S21" s="58">
        <f t="shared" si="5"/>
        <v>63.91891891891892</v>
      </c>
      <c r="T21" s="59">
        <f t="shared" si="6"/>
        <v>8</v>
      </c>
      <c r="U21" s="59">
        <v>1</v>
      </c>
      <c r="V21" s="59"/>
      <c r="W21" s="57">
        <f t="shared" si="8"/>
        <v>691.5</v>
      </c>
      <c r="X21" s="60"/>
      <c r="Y21" s="90">
        <f t="shared" si="7"/>
        <v>61.797</v>
      </c>
      <c r="Z21" s="61">
        <v>3</v>
      </c>
    </row>
    <row r="22" spans="1:26" s="43" customFormat="1" ht="33" customHeight="1">
      <c r="A22" s="55">
        <f t="shared" si="0"/>
        <v>12</v>
      </c>
      <c r="B22" s="56"/>
      <c r="C22" s="91"/>
      <c r="D22" s="92" t="s">
        <v>296</v>
      </c>
      <c r="E22" s="3" t="s">
        <v>297</v>
      </c>
      <c r="F22" s="2">
        <v>1</v>
      </c>
      <c r="G22" s="111" t="s">
        <v>298</v>
      </c>
      <c r="H22" s="94" t="s">
        <v>299</v>
      </c>
      <c r="I22" s="96" t="s">
        <v>300</v>
      </c>
      <c r="J22" s="96" t="s">
        <v>58</v>
      </c>
      <c r="K22" s="95" t="s">
        <v>301</v>
      </c>
      <c r="L22" s="57">
        <v>234</v>
      </c>
      <c r="M22" s="58">
        <f t="shared" si="1"/>
        <v>63.24324324324324</v>
      </c>
      <c r="N22" s="59">
        <f t="shared" si="2"/>
        <v>9</v>
      </c>
      <c r="O22" s="57">
        <v>219</v>
      </c>
      <c r="P22" s="58">
        <f t="shared" si="3"/>
        <v>59.189189189189186</v>
      </c>
      <c r="Q22" s="59">
        <f t="shared" si="4"/>
        <v>12</v>
      </c>
      <c r="R22" s="57">
        <v>230.5</v>
      </c>
      <c r="S22" s="58">
        <f t="shared" si="5"/>
        <v>62.29729729729729</v>
      </c>
      <c r="T22" s="59">
        <f t="shared" si="6"/>
        <v>12</v>
      </c>
      <c r="U22" s="59"/>
      <c r="V22" s="59"/>
      <c r="W22" s="57">
        <f t="shared" si="8"/>
        <v>683.5</v>
      </c>
      <c r="X22" s="60"/>
      <c r="Y22" s="90">
        <f t="shared" si="7"/>
        <v>61.577</v>
      </c>
      <c r="Z22" s="61">
        <v>3</v>
      </c>
    </row>
    <row r="23" spans="1:25" ht="30" customHeight="1">
      <c r="A23" s="1"/>
      <c r="B23" s="1"/>
      <c r="C23" s="1"/>
      <c r="D23" s="1" t="s">
        <v>16</v>
      </c>
      <c r="E23" s="1"/>
      <c r="F23" s="1"/>
      <c r="G23" s="1"/>
      <c r="H23" s="1"/>
      <c r="I23" s="1" t="s">
        <v>563</v>
      </c>
      <c r="J23" s="1"/>
      <c r="K23" s="76"/>
      <c r="L23" s="77"/>
      <c r="M23" s="76"/>
      <c r="N23" s="1"/>
      <c r="O23" s="78"/>
      <c r="P23" s="79"/>
      <c r="Q23" s="1"/>
      <c r="R23" s="78"/>
      <c r="S23" s="79"/>
      <c r="T23" s="1"/>
      <c r="U23" s="1"/>
      <c r="V23" s="1"/>
      <c r="W23" s="1"/>
      <c r="X23" s="1"/>
      <c r="Y23" s="79"/>
    </row>
    <row r="24" spans="1:25" ht="30" customHeight="1">
      <c r="A24" s="1"/>
      <c r="B24" s="1"/>
      <c r="C24" s="1"/>
      <c r="D24" s="1" t="s">
        <v>17</v>
      </c>
      <c r="E24" s="1"/>
      <c r="F24" s="1"/>
      <c r="G24" s="1"/>
      <c r="H24" s="1"/>
      <c r="I24" s="1" t="s">
        <v>18</v>
      </c>
      <c r="J24" s="1"/>
      <c r="K24" s="76"/>
      <c r="L24" s="77"/>
      <c r="M24" s="80"/>
      <c r="O24" s="78"/>
      <c r="P24" s="79"/>
      <c r="Q24" s="1"/>
      <c r="R24" s="78"/>
      <c r="S24" s="79"/>
      <c r="T24" s="1"/>
      <c r="U24" s="1"/>
      <c r="V24" s="1"/>
      <c r="W24" s="1"/>
      <c r="X24" s="1"/>
      <c r="Y24" s="79"/>
    </row>
    <row r="25" spans="11:13" ht="12.75">
      <c r="K25" s="76"/>
      <c r="L25" s="77"/>
      <c r="M25" s="76"/>
    </row>
    <row r="26" spans="11:13" ht="12.75">
      <c r="K26" s="76"/>
      <c r="L26" s="77"/>
      <c r="M26" s="76"/>
    </row>
  </sheetData>
  <sheetProtection/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60" zoomScaleNormal="50" zoomScalePageLayoutView="0" workbookViewId="0" topLeftCell="A8">
      <selection activeCell="D11" sqref="D11:K19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336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640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3" customFormat="1" ht="12">
      <c r="A6" s="339" t="s">
        <v>335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638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42" customFormat="1" ht="12.75">
      <c r="A8" s="7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8"/>
      <c r="L8" s="49"/>
      <c r="V8" s="7" t="s">
        <v>51</v>
      </c>
      <c r="W8" s="7"/>
    </row>
    <row r="9" spans="1:26" s="51" customFormat="1" ht="19.5" customHeight="1">
      <c r="A9" s="341" t="s">
        <v>37</v>
      </c>
      <c r="B9" s="342" t="s">
        <v>5</v>
      </c>
      <c r="C9" s="343" t="s">
        <v>6</v>
      </c>
      <c r="D9" s="345" t="s">
        <v>24</v>
      </c>
      <c r="E9" s="345" t="s">
        <v>8</v>
      </c>
      <c r="F9" s="341" t="s">
        <v>9</v>
      </c>
      <c r="G9" s="345" t="s">
        <v>25</v>
      </c>
      <c r="H9" s="345" t="s">
        <v>8</v>
      </c>
      <c r="I9" s="345" t="s">
        <v>11</v>
      </c>
      <c r="J9" s="50"/>
      <c r="K9" s="345" t="s">
        <v>13</v>
      </c>
      <c r="L9" s="340" t="s">
        <v>26</v>
      </c>
      <c r="M9" s="340"/>
      <c r="N9" s="340"/>
      <c r="O9" s="340" t="s">
        <v>27</v>
      </c>
      <c r="P9" s="340"/>
      <c r="Q9" s="340"/>
      <c r="R9" s="340" t="s">
        <v>28</v>
      </c>
      <c r="S9" s="340"/>
      <c r="T9" s="340"/>
      <c r="U9" s="347" t="s">
        <v>29</v>
      </c>
      <c r="V9" s="343" t="s">
        <v>30</v>
      </c>
      <c r="W9" s="341" t="s">
        <v>31</v>
      </c>
      <c r="X9" s="342" t="s">
        <v>32</v>
      </c>
      <c r="Y9" s="346" t="s">
        <v>33</v>
      </c>
      <c r="Z9" s="346" t="s">
        <v>34</v>
      </c>
    </row>
    <row r="10" spans="1:26" s="51" customFormat="1" ht="39.75" customHeight="1">
      <c r="A10" s="341"/>
      <c r="B10" s="342"/>
      <c r="C10" s="344"/>
      <c r="D10" s="345"/>
      <c r="E10" s="345"/>
      <c r="F10" s="341"/>
      <c r="G10" s="345"/>
      <c r="H10" s="345"/>
      <c r="I10" s="345"/>
      <c r="J10" s="50"/>
      <c r="K10" s="345"/>
      <c r="L10" s="52" t="s">
        <v>35</v>
      </c>
      <c r="M10" s="53" t="s">
        <v>36</v>
      </c>
      <c r="N10" s="54" t="s">
        <v>37</v>
      </c>
      <c r="O10" s="52" t="s">
        <v>35</v>
      </c>
      <c r="P10" s="53" t="s">
        <v>36</v>
      </c>
      <c r="Q10" s="54" t="s">
        <v>37</v>
      </c>
      <c r="R10" s="52" t="s">
        <v>35</v>
      </c>
      <c r="S10" s="53" t="s">
        <v>36</v>
      </c>
      <c r="T10" s="54" t="s">
        <v>37</v>
      </c>
      <c r="U10" s="348"/>
      <c r="V10" s="344"/>
      <c r="W10" s="341"/>
      <c r="X10" s="342"/>
      <c r="Y10" s="346"/>
      <c r="Z10" s="346"/>
    </row>
    <row r="11" spans="1:26" s="43" customFormat="1" ht="33" customHeight="1">
      <c r="A11" s="55">
        <f aca="true" t="shared" si="0" ref="A11:A19">RANK(Y11,Y$11:Y$19,0)</f>
        <v>1</v>
      </c>
      <c r="B11" s="56"/>
      <c r="C11" s="91"/>
      <c r="D11" s="92" t="s">
        <v>357</v>
      </c>
      <c r="E11" s="3" t="s">
        <v>358</v>
      </c>
      <c r="F11" s="2" t="s">
        <v>359</v>
      </c>
      <c r="G11" s="93" t="s">
        <v>360</v>
      </c>
      <c r="H11" s="94" t="s">
        <v>361</v>
      </c>
      <c r="I11" s="95" t="s">
        <v>113</v>
      </c>
      <c r="J11" s="95" t="s">
        <v>113</v>
      </c>
      <c r="K11" s="95" t="s">
        <v>115</v>
      </c>
      <c r="L11" s="57">
        <v>271</v>
      </c>
      <c r="M11" s="58">
        <f aca="true" t="shared" si="1" ref="M11:M19">L11/3.8</f>
        <v>71.31578947368422</v>
      </c>
      <c r="N11" s="59">
        <f aca="true" t="shared" si="2" ref="N11:N19">RANK(M11,M$11:M$19,0)</f>
        <v>1</v>
      </c>
      <c r="O11" s="57">
        <v>266</v>
      </c>
      <c r="P11" s="58">
        <f aca="true" t="shared" si="3" ref="P11:P19">O11/3.8</f>
        <v>70</v>
      </c>
      <c r="Q11" s="59">
        <f aca="true" t="shared" si="4" ref="Q11:Q19">RANK(P11,P$11:P$19,0)</f>
        <v>1</v>
      </c>
      <c r="R11" s="57">
        <v>263.5</v>
      </c>
      <c r="S11" s="58">
        <f aca="true" t="shared" si="5" ref="S11:S19">R11/3.8</f>
        <v>69.3421052631579</v>
      </c>
      <c r="T11" s="59">
        <f aca="true" t="shared" si="6" ref="T11:T19">RANK(S11,S$11:S$19,0)</f>
        <v>1</v>
      </c>
      <c r="U11" s="59"/>
      <c r="V11" s="59"/>
      <c r="W11" s="57">
        <f>L11+O11+R11</f>
        <v>800.5</v>
      </c>
      <c r="X11" s="60"/>
      <c r="Y11" s="90">
        <f aca="true" t="shared" si="7" ref="Y11:Y19">ROUND(SUM(M11,P11,S11)/3,3)-IF($U11=1,2,IF($U11=2,3,0))</f>
        <v>70.219</v>
      </c>
      <c r="Z11" s="61" t="s">
        <v>39</v>
      </c>
    </row>
    <row r="12" spans="1:26" s="43" customFormat="1" ht="33" customHeight="1">
      <c r="A12" s="55">
        <f t="shared" si="0"/>
        <v>2</v>
      </c>
      <c r="B12" s="56"/>
      <c r="C12" s="91"/>
      <c r="D12" s="92" t="s">
        <v>362</v>
      </c>
      <c r="E12" s="19" t="s">
        <v>38</v>
      </c>
      <c r="F12" s="5" t="s">
        <v>39</v>
      </c>
      <c r="G12" s="111" t="s">
        <v>363</v>
      </c>
      <c r="H12" s="103" t="s">
        <v>364</v>
      </c>
      <c r="I12" s="112" t="s">
        <v>135</v>
      </c>
      <c r="J12" s="96" t="s">
        <v>40</v>
      </c>
      <c r="K12" s="95" t="s">
        <v>41</v>
      </c>
      <c r="L12" s="57">
        <v>262.5</v>
      </c>
      <c r="M12" s="58">
        <f t="shared" si="1"/>
        <v>69.07894736842105</v>
      </c>
      <c r="N12" s="59">
        <f t="shared" si="2"/>
        <v>2</v>
      </c>
      <c r="O12" s="57">
        <v>259.5</v>
      </c>
      <c r="P12" s="58">
        <f t="shared" si="3"/>
        <v>68.28947368421053</v>
      </c>
      <c r="Q12" s="59">
        <f t="shared" si="4"/>
        <v>2</v>
      </c>
      <c r="R12" s="57">
        <v>258.5</v>
      </c>
      <c r="S12" s="58">
        <f t="shared" si="5"/>
        <v>68.02631578947368</v>
      </c>
      <c r="T12" s="59">
        <f t="shared" si="6"/>
        <v>2</v>
      </c>
      <c r="U12" s="59"/>
      <c r="V12" s="59"/>
      <c r="W12" s="57">
        <f aca="true" t="shared" si="8" ref="W12:W19">L12+O12+R12</f>
        <v>780.5</v>
      </c>
      <c r="X12" s="60"/>
      <c r="Y12" s="90">
        <f t="shared" si="7"/>
        <v>68.465</v>
      </c>
      <c r="Z12" s="61" t="s">
        <v>39</v>
      </c>
    </row>
    <row r="13" spans="1:26" s="43" customFormat="1" ht="33" customHeight="1">
      <c r="A13" s="55">
        <f t="shared" si="0"/>
        <v>3</v>
      </c>
      <c r="B13" s="56"/>
      <c r="C13" s="91"/>
      <c r="D13" s="92" t="s">
        <v>369</v>
      </c>
      <c r="E13" s="3" t="s">
        <v>370</v>
      </c>
      <c r="F13" s="2" t="s">
        <v>39</v>
      </c>
      <c r="G13" s="120" t="s">
        <v>371</v>
      </c>
      <c r="H13" s="103" t="s">
        <v>372</v>
      </c>
      <c r="I13" s="95" t="s">
        <v>129</v>
      </c>
      <c r="J13" s="139" t="s">
        <v>155</v>
      </c>
      <c r="K13" s="95" t="s">
        <v>131</v>
      </c>
      <c r="L13" s="57">
        <v>247</v>
      </c>
      <c r="M13" s="58">
        <f t="shared" si="1"/>
        <v>65</v>
      </c>
      <c r="N13" s="59">
        <f t="shared" si="2"/>
        <v>4</v>
      </c>
      <c r="O13" s="57">
        <v>253</v>
      </c>
      <c r="P13" s="58">
        <f t="shared" si="3"/>
        <v>66.57894736842105</v>
      </c>
      <c r="Q13" s="59">
        <f t="shared" si="4"/>
        <v>3</v>
      </c>
      <c r="R13" s="57">
        <v>254.5</v>
      </c>
      <c r="S13" s="58">
        <f t="shared" si="5"/>
        <v>66.97368421052632</v>
      </c>
      <c r="T13" s="59">
        <f t="shared" si="6"/>
        <v>4</v>
      </c>
      <c r="U13" s="59"/>
      <c r="V13" s="59"/>
      <c r="W13" s="57">
        <f t="shared" si="8"/>
        <v>754.5</v>
      </c>
      <c r="X13" s="60"/>
      <c r="Y13" s="90">
        <f t="shared" si="7"/>
        <v>66.184</v>
      </c>
      <c r="Z13" s="61" t="s">
        <v>39</v>
      </c>
    </row>
    <row r="14" spans="1:26" s="43" customFormat="1" ht="33" customHeight="1">
      <c r="A14" s="55">
        <f t="shared" si="0"/>
        <v>4</v>
      </c>
      <c r="B14" s="56"/>
      <c r="C14" s="91"/>
      <c r="D14" s="92" t="s">
        <v>342</v>
      </c>
      <c r="E14" s="3" t="s">
        <v>343</v>
      </c>
      <c r="F14" s="5" t="s">
        <v>39</v>
      </c>
      <c r="G14" s="259" t="s">
        <v>344</v>
      </c>
      <c r="H14" s="105" t="s">
        <v>345</v>
      </c>
      <c r="I14" s="262"/>
      <c r="J14" s="118" t="s">
        <v>159</v>
      </c>
      <c r="K14" s="95" t="s">
        <v>131</v>
      </c>
      <c r="L14" s="57">
        <v>249.5</v>
      </c>
      <c r="M14" s="58">
        <f t="shared" si="1"/>
        <v>65.65789473684211</v>
      </c>
      <c r="N14" s="59">
        <f t="shared" si="2"/>
        <v>3</v>
      </c>
      <c r="O14" s="57">
        <v>249</v>
      </c>
      <c r="P14" s="58">
        <f t="shared" si="3"/>
        <v>65.52631578947368</v>
      </c>
      <c r="Q14" s="59">
        <f t="shared" si="4"/>
        <v>4</v>
      </c>
      <c r="R14" s="57">
        <v>255.5</v>
      </c>
      <c r="S14" s="58">
        <f t="shared" si="5"/>
        <v>67.23684210526316</v>
      </c>
      <c r="T14" s="59">
        <f t="shared" si="6"/>
        <v>3</v>
      </c>
      <c r="U14" s="59"/>
      <c r="V14" s="59"/>
      <c r="W14" s="57">
        <f t="shared" si="8"/>
        <v>754</v>
      </c>
      <c r="X14" s="60"/>
      <c r="Y14" s="90">
        <f t="shared" si="7"/>
        <v>66.14</v>
      </c>
      <c r="Z14" s="61" t="s">
        <v>39</v>
      </c>
    </row>
    <row r="15" spans="1:26" s="43" customFormat="1" ht="33" customHeight="1">
      <c r="A15" s="55">
        <f t="shared" si="0"/>
        <v>5</v>
      </c>
      <c r="B15" s="56"/>
      <c r="C15" s="91"/>
      <c r="D15" s="101" t="s">
        <v>337</v>
      </c>
      <c r="E15" s="3" t="s">
        <v>338</v>
      </c>
      <c r="F15" s="150" t="s">
        <v>39</v>
      </c>
      <c r="G15" s="156" t="s">
        <v>339</v>
      </c>
      <c r="H15" s="121" t="s">
        <v>340</v>
      </c>
      <c r="I15" s="154" t="s">
        <v>341</v>
      </c>
      <c r="J15" s="96" t="s">
        <v>310</v>
      </c>
      <c r="K15" s="95" t="s">
        <v>220</v>
      </c>
      <c r="L15" s="57">
        <v>237</v>
      </c>
      <c r="M15" s="58">
        <f t="shared" si="1"/>
        <v>62.36842105263158</v>
      </c>
      <c r="N15" s="59">
        <f t="shared" si="2"/>
        <v>5</v>
      </c>
      <c r="O15" s="57">
        <v>244.5</v>
      </c>
      <c r="P15" s="58">
        <f t="shared" si="3"/>
        <v>64.3421052631579</v>
      </c>
      <c r="Q15" s="59">
        <f t="shared" si="4"/>
        <v>5</v>
      </c>
      <c r="R15" s="57">
        <v>245.5</v>
      </c>
      <c r="S15" s="58">
        <f t="shared" si="5"/>
        <v>64.60526315789474</v>
      </c>
      <c r="T15" s="59">
        <f t="shared" si="6"/>
        <v>5</v>
      </c>
      <c r="U15" s="59"/>
      <c r="V15" s="59"/>
      <c r="W15" s="57">
        <f t="shared" si="8"/>
        <v>727</v>
      </c>
      <c r="X15" s="60"/>
      <c r="Y15" s="90">
        <f t="shared" si="7"/>
        <v>63.772</v>
      </c>
      <c r="Z15" s="61">
        <v>2</v>
      </c>
    </row>
    <row r="16" spans="1:26" s="43" customFormat="1" ht="33" customHeight="1">
      <c r="A16" s="55">
        <f t="shared" si="0"/>
        <v>6</v>
      </c>
      <c r="B16" s="56"/>
      <c r="C16" s="91"/>
      <c r="D16" s="92" t="s">
        <v>342</v>
      </c>
      <c r="E16" s="3" t="s">
        <v>343</v>
      </c>
      <c r="F16" s="5" t="s">
        <v>39</v>
      </c>
      <c r="G16" s="117" t="s">
        <v>373</v>
      </c>
      <c r="H16" s="103" t="s">
        <v>374</v>
      </c>
      <c r="I16" s="118" t="s">
        <v>375</v>
      </c>
      <c r="J16" s="118" t="s">
        <v>159</v>
      </c>
      <c r="K16" s="95" t="s">
        <v>131</v>
      </c>
      <c r="L16" s="57">
        <v>230.5</v>
      </c>
      <c r="M16" s="58">
        <f t="shared" si="1"/>
        <v>60.65789473684211</v>
      </c>
      <c r="N16" s="59">
        <f t="shared" si="2"/>
        <v>7</v>
      </c>
      <c r="O16" s="57">
        <v>234.5</v>
      </c>
      <c r="P16" s="58">
        <f t="shared" si="3"/>
        <v>61.71052631578948</v>
      </c>
      <c r="Q16" s="59">
        <f t="shared" si="4"/>
        <v>6</v>
      </c>
      <c r="R16" s="57">
        <v>244.5</v>
      </c>
      <c r="S16" s="58">
        <f t="shared" si="5"/>
        <v>64.3421052631579</v>
      </c>
      <c r="T16" s="59">
        <f t="shared" si="6"/>
        <v>6</v>
      </c>
      <c r="U16" s="59"/>
      <c r="V16" s="59"/>
      <c r="W16" s="57">
        <f t="shared" si="8"/>
        <v>709.5</v>
      </c>
      <c r="X16" s="60"/>
      <c r="Y16" s="90">
        <f t="shared" si="7"/>
        <v>62.237</v>
      </c>
      <c r="Z16" s="61">
        <v>2</v>
      </c>
    </row>
    <row r="17" spans="1:26" s="43" customFormat="1" ht="33" customHeight="1">
      <c r="A17" s="55">
        <f t="shared" si="0"/>
        <v>7</v>
      </c>
      <c r="B17" s="56"/>
      <c r="C17" s="91"/>
      <c r="D17" s="151" t="s">
        <v>350</v>
      </c>
      <c r="E17" s="3" t="s">
        <v>351</v>
      </c>
      <c r="F17" s="152" t="s">
        <v>39</v>
      </c>
      <c r="G17" s="260" t="s">
        <v>352</v>
      </c>
      <c r="H17" s="153" t="s">
        <v>353</v>
      </c>
      <c r="I17" s="104" t="s">
        <v>354</v>
      </c>
      <c r="J17" s="155" t="s">
        <v>355</v>
      </c>
      <c r="K17" s="95" t="s">
        <v>356</v>
      </c>
      <c r="L17" s="57">
        <v>228</v>
      </c>
      <c r="M17" s="58">
        <f t="shared" si="1"/>
        <v>60</v>
      </c>
      <c r="N17" s="59">
        <f t="shared" si="2"/>
        <v>8</v>
      </c>
      <c r="O17" s="57">
        <v>230.5</v>
      </c>
      <c r="P17" s="58">
        <f t="shared" si="3"/>
        <v>60.65789473684211</v>
      </c>
      <c r="Q17" s="59">
        <f t="shared" si="4"/>
        <v>8</v>
      </c>
      <c r="R17" s="57">
        <v>236.5</v>
      </c>
      <c r="S17" s="58">
        <f t="shared" si="5"/>
        <v>62.23684210526316</v>
      </c>
      <c r="T17" s="59">
        <f t="shared" si="6"/>
        <v>7</v>
      </c>
      <c r="U17" s="59"/>
      <c r="V17" s="59"/>
      <c r="W17" s="57">
        <f t="shared" si="8"/>
        <v>695</v>
      </c>
      <c r="X17" s="60"/>
      <c r="Y17" s="90">
        <f t="shared" si="7"/>
        <v>60.965</v>
      </c>
      <c r="Z17" s="61">
        <v>3</v>
      </c>
    </row>
    <row r="18" spans="1:26" s="43" customFormat="1" ht="33" customHeight="1">
      <c r="A18" s="55">
        <f t="shared" si="0"/>
        <v>8</v>
      </c>
      <c r="B18" s="56"/>
      <c r="C18" s="91"/>
      <c r="D18" s="92" t="s">
        <v>346</v>
      </c>
      <c r="E18" s="3" t="s">
        <v>347</v>
      </c>
      <c r="F18" s="2" t="s">
        <v>39</v>
      </c>
      <c r="G18" s="93" t="s">
        <v>348</v>
      </c>
      <c r="H18" s="103" t="s">
        <v>349</v>
      </c>
      <c r="I18" s="95" t="s">
        <v>129</v>
      </c>
      <c r="J18" s="96" t="s">
        <v>155</v>
      </c>
      <c r="K18" s="95" t="s">
        <v>131</v>
      </c>
      <c r="L18" s="57">
        <v>231</v>
      </c>
      <c r="M18" s="58">
        <f t="shared" si="1"/>
        <v>60.78947368421053</v>
      </c>
      <c r="N18" s="59">
        <f t="shared" si="2"/>
        <v>6</v>
      </c>
      <c r="O18" s="57">
        <v>233</v>
      </c>
      <c r="P18" s="58">
        <f t="shared" si="3"/>
        <v>61.31578947368421</v>
      </c>
      <c r="Q18" s="59">
        <f t="shared" si="4"/>
        <v>7</v>
      </c>
      <c r="R18" s="57">
        <v>230</v>
      </c>
      <c r="S18" s="58">
        <f t="shared" si="5"/>
        <v>60.526315789473685</v>
      </c>
      <c r="T18" s="59">
        <f t="shared" si="6"/>
        <v>8</v>
      </c>
      <c r="U18" s="59"/>
      <c r="V18" s="59"/>
      <c r="W18" s="57">
        <f t="shared" si="8"/>
        <v>694</v>
      </c>
      <c r="X18" s="60"/>
      <c r="Y18" s="90">
        <f t="shared" si="7"/>
        <v>60.877</v>
      </c>
      <c r="Z18" s="61">
        <v>3</v>
      </c>
    </row>
    <row r="19" spans="1:26" s="43" customFormat="1" ht="33" customHeight="1">
      <c r="A19" s="55">
        <f t="shared" si="0"/>
        <v>9</v>
      </c>
      <c r="B19" s="56"/>
      <c r="C19" s="91"/>
      <c r="D19" s="92" t="s">
        <v>365</v>
      </c>
      <c r="E19" s="3" t="s">
        <v>366</v>
      </c>
      <c r="F19" s="5" t="s">
        <v>39</v>
      </c>
      <c r="G19" s="157" t="s">
        <v>367</v>
      </c>
      <c r="H19" s="129" t="s">
        <v>368</v>
      </c>
      <c r="I19" s="95" t="s">
        <v>129</v>
      </c>
      <c r="J19" s="96" t="s">
        <v>155</v>
      </c>
      <c r="K19" s="95" t="s">
        <v>131</v>
      </c>
      <c r="L19" s="57">
        <v>227</v>
      </c>
      <c r="M19" s="58">
        <f t="shared" si="1"/>
        <v>59.73684210526316</v>
      </c>
      <c r="N19" s="59">
        <f t="shared" si="2"/>
        <v>9</v>
      </c>
      <c r="O19" s="57">
        <v>228.5</v>
      </c>
      <c r="P19" s="58">
        <f t="shared" si="3"/>
        <v>60.131578947368425</v>
      </c>
      <c r="Q19" s="59">
        <f t="shared" si="4"/>
        <v>9</v>
      </c>
      <c r="R19" s="57">
        <v>230</v>
      </c>
      <c r="S19" s="58">
        <f t="shared" si="5"/>
        <v>60.526315789473685</v>
      </c>
      <c r="T19" s="59">
        <f t="shared" si="6"/>
        <v>8</v>
      </c>
      <c r="U19" s="59"/>
      <c r="V19" s="59"/>
      <c r="W19" s="57">
        <f t="shared" si="8"/>
        <v>685.5</v>
      </c>
      <c r="X19" s="60"/>
      <c r="Y19" s="90">
        <f t="shared" si="7"/>
        <v>60.132</v>
      </c>
      <c r="Z19" s="61">
        <v>3</v>
      </c>
    </row>
    <row r="20" spans="1:25" ht="30" customHeight="1">
      <c r="A20" s="1"/>
      <c r="B20" s="1"/>
      <c r="C20" s="1"/>
      <c r="D20" s="1" t="s">
        <v>16</v>
      </c>
      <c r="E20" s="1"/>
      <c r="F20" s="1"/>
      <c r="G20" s="1"/>
      <c r="H20" s="1"/>
      <c r="I20" s="1" t="s">
        <v>563</v>
      </c>
      <c r="J20" s="1"/>
      <c r="K20" s="76"/>
      <c r="L20" s="77"/>
      <c r="M20" s="76"/>
      <c r="N20" s="1"/>
      <c r="O20" s="78"/>
      <c r="P20" s="79"/>
      <c r="Q20" s="1"/>
      <c r="R20" s="78"/>
      <c r="S20" s="79"/>
      <c r="T20" s="1"/>
      <c r="U20" s="1"/>
      <c r="V20" s="1"/>
      <c r="W20" s="1"/>
      <c r="X20" s="1"/>
      <c r="Y20" s="79"/>
    </row>
    <row r="21" spans="1:25" ht="30" customHeight="1">
      <c r="A21" s="1"/>
      <c r="B21" s="1"/>
      <c r="C21" s="1"/>
      <c r="D21" s="1" t="s">
        <v>17</v>
      </c>
      <c r="E21" s="1"/>
      <c r="F21" s="1"/>
      <c r="G21" s="1"/>
      <c r="H21" s="1"/>
      <c r="I21" s="1" t="s">
        <v>18</v>
      </c>
      <c r="J21" s="1"/>
      <c r="K21" s="76"/>
      <c r="L21" s="77"/>
      <c r="M21" s="80"/>
      <c r="O21" s="78"/>
      <c r="P21" s="79"/>
      <c r="Q21" s="1"/>
      <c r="R21" s="78"/>
      <c r="S21" s="79"/>
      <c r="T21" s="1"/>
      <c r="U21" s="1"/>
      <c r="V21" s="1"/>
      <c r="W21" s="1"/>
      <c r="X21" s="1"/>
      <c r="Y21" s="79"/>
    </row>
    <row r="22" spans="11:13" ht="12.75">
      <c r="K22" s="76"/>
      <c r="L22" s="77"/>
      <c r="M22" s="76"/>
    </row>
    <row r="23" spans="11:13" ht="12.75">
      <c r="K23" s="76"/>
      <c r="L23" s="77"/>
      <c r="M23" s="76"/>
    </row>
  </sheetData>
  <sheetProtection/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60" zoomScaleNormal="50" zoomScalePageLayoutView="0" workbookViewId="0" topLeftCell="A8">
      <selection activeCell="G10" sqref="G10"/>
    </sheetView>
  </sheetViews>
  <sheetFormatPr defaultColWidth="9.140625" defaultRowHeight="15"/>
  <cols>
    <col min="1" max="1" width="3.7109375" style="44" customWidth="1"/>
    <col min="2" max="2" width="4.7109375" style="44" hidden="1" customWidth="1"/>
    <col min="3" max="3" width="5.421875" style="44" hidden="1" customWidth="1"/>
    <col min="4" max="4" width="19.140625" style="44" customWidth="1"/>
    <col min="5" max="5" width="8.7109375" style="44" customWidth="1"/>
    <col min="6" max="6" width="4.8515625" style="44" customWidth="1"/>
    <col min="7" max="7" width="39.57421875" style="44" customWidth="1"/>
    <col min="8" max="8" width="8.7109375" style="44" customWidth="1"/>
    <col min="9" max="9" width="15.7109375" style="44" customWidth="1"/>
    <col min="10" max="10" width="12.7109375" style="44" hidden="1" customWidth="1"/>
    <col min="11" max="11" width="19.7109375" style="44" customWidth="1"/>
    <col min="12" max="12" width="6.7109375" style="88" customWidth="1"/>
    <col min="13" max="13" width="9.8515625" style="89" customWidth="1"/>
    <col min="14" max="14" width="3.7109375" style="44" customWidth="1"/>
    <col min="15" max="15" width="6.8515625" style="88" customWidth="1"/>
    <col min="16" max="16" width="9.8515625" style="89" customWidth="1"/>
    <col min="17" max="17" width="3.7109375" style="44" customWidth="1"/>
    <col min="18" max="18" width="6.8515625" style="88" customWidth="1"/>
    <col min="19" max="19" width="9.57421875" style="89" customWidth="1"/>
    <col min="20" max="20" width="3.7109375" style="44" customWidth="1"/>
    <col min="21" max="22" width="4.8515625" style="44" customWidth="1"/>
    <col min="23" max="23" width="6.7109375" style="44" customWidth="1"/>
    <col min="24" max="24" width="6.7109375" style="44" hidden="1" customWidth="1"/>
    <col min="25" max="25" width="9.7109375" style="89" customWidth="1"/>
    <col min="26" max="16384" width="9.140625" style="44" customWidth="1"/>
  </cols>
  <sheetData>
    <row r="1" spans="1:25" s="86" customFormat="1" ht="7.5" customHeight="1" hidden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3"/>
      <c r="N1" s="84"/>
      <c r="O1" s="85"/>
      <c r="P1" s="83"/>
      <c r="Q1" s="84"/>
      <c r="R1" s="85"/>
      <c r="S1" s="83"/>
      <c r="T1" s="84"/>
      <c r="Y1" s="87"/>
    </row>
    <row r="2" spans="1:26" s="42" customFormat="1" ht="39" customHeight="1">
      <c r="A2" s="335" t="s">
        <v>377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42" customFormat="1" ht="15" customHeight="1">
      <c r="A3" s="336" t="s">
        <v>22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42" customFormat="1" ht="19.5" customHeight="1">
      <c r="A4" s="337" t="s">
        <v>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42" customFormat="1" ht="26.25" customHeight="1">
      <c r="A5" s="338" t="s">
        <v>430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ht="18.75" customHeight="1">
      <c r="A6" s="334" t="s">
        <v>641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42" customFormat="1" ht="12.75">
      <c r="A7" s="7" t="s">
        <v>2</v>
      </c>
      <c r="B7" s="46"/>
      <c r="C7" s="47"/>
      <c r="D7" s="47"/>
      <c r="E7" s="47"/>
      <c r="F7" s="47"/>
      <c r="G7" s="47"/>
      <c r="H7" s="47"/>
      <c r="I7" s="47"/>
      <c r="J7" s="47"/>
      <c r="K7" s="48"/>
      <c r="L7" s="49"/>
      <c r="V7" s="7" t="s">
        <v>51</v>
      </c>
      <c r="W7" s="7"/>
    </row>
    <row r="8" spans="1:26" s="51" customFormat="1" ht="19.5" customHeight="1">
      <c r="A8" s="341" t="s">
        <v>37</v>
      </c>
      <c r="B8" s="342" t="s">
        <v>5</v>
      </c>
      <c r="C8" s="343" t="s">
        <v>6</v>
      </c>
      <c r="D8" s="345" t="s">
        <v>24</v>
      </c>
      <c r="E8" s="345" t="s">
        <v>8</v>
      </c>
      <c r="F8" s="341" t="s">
        <v>9</v>
      </c>
      <c r="G8" s="345" t="s">
        <v>25</v>
      </c>
      <c r="H8" s="345" t="s">
        <v>8</v>
      </c>
      <c r="I8" s="345" t="s">
        <v>11</v>
      </c>
      <c r="J8" s="50"/>
      <c r="K8" s="345" t="s">
        <v>13</v>
      </c>
      <c r="L8" s="340" t="s">
        <v>26</v>
      </c>
      <c r="M8" s="340"/>
      <c r="N8" s="340"/>
      <c r="O8" s="340" t="s">
        <v>27</v>
      </c>
      <c r="P8" s="340"/>
      <c r="Q8" s="340"/>
      <c r="R8" s="340" t="s">
        <v>28</v>
      </c>
      <c r="S8" s="340"/>
      <c r="T8" s="340"/>
      <c r="U8" s="347" t="s">
        <v>29</v>
      </c>
      <c r="V8" s="343" t="s">
        <v>30</v>
      </c>
      <c r="W8" s="341" t="s">
        <v>31</v>
      </c>
      <c r="X8" s="342" t="s">
        <v>32</v>
      </c>
      <c r="Y8" s="346" t="s">
        <v>33</v>
      </c>
      <c r="Z8" s="346" t="s">
        <v>34</v>
      </c>
    </row>
    <row r="9" spans="1:26" s="51" customFormat="1" ht="39.75" customHeight="1">
      <c r="A9" s="341"/>
      <c r="B9" s="342"/>
      <c r="C9" s="344"/>
      <c r="D9" s="345"/>
      <c r="E9" s="345"/>
      <c r="F9" s="341"/>
      <c r="G9" s="345"/>
      <c r="H9" s="345"/>
      <c r="I9" s="345"/>
      <c r="J9" s="50"/>
      <c r="K9" s="345"/>
      <c r="L9" s="52" t="s">
        <v>35</v>
      </c>
      <c r="M9" s="53" t="s">
        <v>36</v>
      </c>
      <c r="N9" s="54" t="s">
        <v>37</v>
      </c>
      <c r="O9" s="52" t="s">
        <v>35</v>
      </c>
      <c r="P9" s="53" t="s">
        <v>36</v>
      </c>
      <c r="Q9" s="54" t="s">
        <v>37</v>
      </c>
      <c r="R9" s="52" t="s">
        <v>35</v>
      </c>
      <c r="S9" s="53" t="s">
        <v>36</v>
      </c>
      <c r="T9" s="54" t="s">
        <v>37</v>
      </c>
      <c r="U9" s="348"/>
      <c r="V9" s="344"/>
      <c r="W9" s="341"/>
      <c r="X9" s="342"/>
      <c r="Y9" s="346"/>
      <c r="Z9" s="346"/>
    </row>
    <row r="10" spans="1:26" s="43" customFormat="1" ht="33" customHeight="1">
      <c r="A10" s="55">
        <f aca="true" t="shared" si="0" ref="A10:A21">RANK(Y10,Y$10:Y$21,0)</f>
        <v>1</v>
      </c>
      <c r="B10" s="56"/>
      <c r="C10" s="91"/>
      <c r="D10" s="101" t="s">
        <v>431</v>
      </c>
      <c r="E10" s="3" t="s">
        <v>432</v>
      </c>
      <c r="F10" s="20" t="s">
        <v>55</v>
      </c>
      <c r="G10" s="93" t="s">
        <v>482</v>
      </c>
      <c r="H10" s="102" t="s">
        <v>483</v>
      </c>
      <c r="I10" s="96" t="s">
        <v>484</v>
      </c>
      <c r="J10" s="96" t="s">
        <v>272</v>
      </c>
      <c r="K10" s="95" t="s">
        <v>436</v>
      </c>
      <c r="L10" s="57">
        <v>217.5</v>
      </c>
      <c r="M10" s="58">
        <f aca="true" t="shared" si="1" ref="M10:M21">L10/3.1</f>
        <v>70.16129032258064</v>
      </c>
      <c r="N10" s="59">
        <f aca="true" t="shared" si="2" ref="N10:N21">RANK(M10,M$10:M$21,0)</f>
        <v>1</v>
      </c>
      <c r="O10" s="57">
        <v>207</v>
      </c>
      <c r="P10" s="58">
        <f aca="true" t="shared" si="3" ref="P10:P21">O10/3.1</f>
        <v>66.77419354838709</v>
      </c>
      <c r="Q10" s="59">
        <f aca="true" t="shared" si="4" ref="Q10:Q21">RANK(P10,P$10:P$21,0)</f>
        <v>2</v>
      </c>
      <c r="R10" s="57">
        <v>210.5</v>
      </c>
      <c r="S10" s="58">
        <f aca="true" t="shared" si="5" ref="S10:S21">R10/3.1</f>
        <v>67.90322580645162</v>
      </c>
      <c r="T10" s="59">
        <f aca="true" t="shared" si="6" ref="T10:T21">RANK(S10,S$10:S$21,0)</f>
        <v>1</v>
      </c>
      <c r="U10" s="59"/>
      <c r="V10" s="59"/>
      <c r="W10" s="57">
        <f>L10+O10+R10</f>
        <v>635</v>
      </c>
      <c r="X10" s="60"/>
      <c r="Y10" s="90">
        <f aca="true" t="shared" si="7" ref="Y10:Y21">ROUND(SUM(M10,P10,S10)/3,3)-IF($U10=1,2,IF($U10=2,3,0))</f>
        <v>68.28</v>
      </c>
      <c r="Z10" s="61" t="s">
        <v>629</v>
      </c>
    </row>
    <row r="11" spans="1:26" s="43" customFormat="1" ht="33" customHeight="1">
      <c r="A11" s="55">
        <f t="shared" si="0"/>
        <v>2</v>
      </c>
      <c r="B11" s="56"/>
      <c r="C11" s="91"/>
      <c r="D11" s="101" t="s">
        <v>431</v>
      </c>
      <c r="E11" s="3" t="s">
        <v>432</v>
      </c>
      <c r="F11" s="20" t="s">
        <v>55</v>
      </c>
      <c r="G11" s="93" t="s">
        <v>433</v>
      </c>
      <c r="H11" s="102" t="s">
        <v>434</v>
      </c>
      <c r="I11" s="96" t="s">
        <v>639</v>
      </c>
      <c r="J11" s="96" t="s">
        <v>272</v>
      </c>
      <c r="K11" s="95" t="s">
        <v>436</v>
      </c>
      <c r="L11" s="57">
        <v>214.5</v>
      </c>
      <c r="M11" s="58">
        <f t="shared" si="1"/>
        <v>69.19354838709677</v>
      </c>
      <c r="N11" s="59">
        <f t="shared" si="2"/>
        <v>2</v>
      </c>
      <c r="O11" s="57">
        <v>212.5</v>
      </c>
      <c r="P11" s="58">
        <f t="shared" si="3"/>
        <v>68.54838709677419</v>
      </c>
      <c r="Q11" s="59">
        <f t="shared" si="4"/>
        <v>1</v>
      </c>
      <c r="R11" s="57">
        <v>204</v>
      </c>
      <c r="S11" s="58">
        <f t="shared" si="5"/>
        <v>65.80645161290322</v>
      </c>
      <c r="T11" s="59">
        <f t="shared" si="6"/>
        <v>6</v>
      </c>
      <c r="U11" s="59"/>
      <c r="V11" s="59"/>
      <c r="W11" s="57">
        <f aca="true" t="shared" si="8" ref="W11:W21">L11+O11+R11</f>
        <v>631</v>
      </c>
      <c r="X11" s="60"/>
      <c r="Y11" s="90">
        <f t="shared" si="7"/>
        <v>67.849</v>
      </c>
      <c r="Z11" s="61" t="s">
        <v>629</v>
      </c>
    </row>
    <row r="12" spans="1:26" s="43" customFormat="1" ht="33" customHeight="1">
      <c r="A12" s="55">
        <f t="shared" si="0"/>
        <v>3</v>
      </c>
      <c r="B12" s="56"/>
      <c r="C12" s="91"/>
      <c r="D12" s="92" t="s">
        <v>450</v>
      </c>
      <c r="E12" s="3"/>
      <c r="F12" s="2" t="s">
        <v>55</v>
      </c>
      <c r="G12" s="93" t="s">
        <v>451</v>
      </c>
      <c r="H12" s="94" t="s">
        <v>452</v>
      </c>
      <c r="I12" s="104" t="s">
        <v>453</v>
      </c>
      <c r="J12" s="96" t="s">
        <v>114</v>
      </c>
      <c r="K12" s="95" t="s">
        <v>148</v>
      </c>
      <c r="L12" s="57">
        <v>203.5</v>
      </c>
      <c r="M12" s="58">
        <f t="shared" si="1"/>
        <v>65.64516129032258</v>
      </c>
      <c r="N12" s="59">
        <f t="shared" si="2"/>
        <v>4</v>
      </c>
      <c r="O12" s="57">
        <v>205.5</v>
      </c>
      <c r="P12" s="58">
        <f t="shared" si="3"/>
        <v>66.29032258064515</v>
      </c>
      <c r="Q12" s="59">
        <f t="shared" si="4"/>
        <v>3</v>
      </c>
      <c r="R12" s="57">
        <v>204</v>
      </c>
      <c r="S12" s="58">
        <f t="shared" si="5"/>
        <v>65.80645161290322</v>
      </c>
      <c r="T12" s="59">
        <f t="shared" si="6"/>
        <v>6</v>
      </c>
      <c r="U12" s="59"/>
      <c r="V12" s="59"/>
      <c r="W12" s="57">
        <f t="shared" si="8"/>
        <v>613</v>
      </c>
      <c r="X12" s="60"/>
      <c r="Y12" s="90">
        <f t="shared" si="7"/>
        <v>65.914</v>
      </c>
      <c r="Z12" s="61" t="s">
        <v>629</v>
      </c>
    </row>
    <row r="13" spans="1:26" s="43" customFormat="1" ht="33" customHeight="1">
      <c r="A13" s="55">
        <f t="shared" si="0"/>
        <v>4</v>
      </c>
      <c r="B13" s="56"/>
      <c r="C13" s="91"/>
      <c r="D13" s="101" t="s">
        <v>446</v>
      </c>
      <c r="E13" s="3"/>
      <c r="F13" s="107" t="s">
        <v>55</v>
      </c>
      <c r="G13" s="93" t="s">
        <v>447</v>
      </c>
      <c r="H13" s="108" t="s">
        <v>448</v>
      </c>
      <c r="I13" s="104"/>
      <c r="J13" s="104" t="s">
        <v>159</v>
      </c>
      <c r="K13" s="95" t="s">
        <v>449</v>
      </c>
      <c r="L13" s="57">
        <v>200.5</v>
      </c>
      <c r="M13" s="58">
        <f t="shared" si="1"/>
        <v>64.6774193548387</v>
      </c>
      <c r="N13" s="59">
        <f t="shared" si="2"/>
        <v>5</v>
      </c>
      <c r="O13" s="57">
        <v>203</v>
      </c>
      <c r="P13" s="58">
        <f t="shared" si="3"/>
        <v>65.48387096774194</v>
      </c>
      <c r="Q13" s="59">
        <f t="shared" si="4"/>
        <v>5</v>
      </c>
      <c r="R13" s="57">
        <v>206.5</v>
      </c>
      <c r="S13" s="58">
        <f t="shared" si="5"/>
        <v>66.61290322580645</v>
      </c>
      <c r="T13" s="59">
        <f t="shared" si="6"/>
        <v>2</v>
      </c>
      <c r="U13" s="59"/>
      <c r="V13" s="59"/>
      <c r="W13" s="57">
        <f t="shared" si="8"/>
        <v>610</v>
      </c>
      <c r="X13" s="60"/>
      <c r="Y13" s="90">
        <f t="shared" si="7"/>
        <v>65.591</v>
      </c>
      <c r="Z13" s="61" t="s">
        <v>629</v>
      </c>
    </row>
    <row r="14" spans="1:26" s="43" customFormat="1" ht="33" customHeight="1">
      <c r="A14" s="55">
        <f t="shared" si="0"/>
        <v>5</v>
      </c>
      <c r="B14" s="56"/>
      <c r="C14" s="91"/>
      <c r="D14" s="101" t="s">
        <v>441</v>
      </c>
      <c r="E14" s="3" t="s">
        <v>442</v>
      </c>
      <c r="F14" s="20">
        <v>2</v>
      </c>
      <c r="G14" s="93" t="s">
        <v>443</v>
      </c>
      <c r="H14" s="140" t="s">
        <v>444</v>
      </c>
      <c r="I14" s="96" t="s">
        <v>445</v>
      </c>
      <c r="J14" s="96" t="s">
        <v>328</v>
      </c>
      <c r="K14" s="95" t="s">
        <v>148</v>
      </c>
      <c r="L14" s="57">
        <v>199.5</v>
      </c>
      <c r="M14" s="58">
        <f t="shared" si="1"/>
        <v>64.35483870967742</v>
      </c>
      <c r="N14" s="59">
        <f t="shared" si="2"/>
        <v>7</v>
      </c>
      <c r="O14" s="57">
        <v>203.5</v>
      </c>
      <c r="P14" s="58">
        <f t="shared" si="3"/>
        <v>65.64516129032258</v>
      </c>
      <c r="Q14" s="59">
        <f t="shared" si="4"/>
        <v>4</v>
      </c>
      <c r="R14" s="57">
        <v>206.5</v>
      </c>
      <c r="S14" s="58">
        <f t="shared" si="5"/>
        <v>66.61290322580645</v>
      </c>
      <c r="T14" s="59">
        <f t="shared" si="6"/>
        <v>2</v>
      </c>
      <c r="U14" s="59"/>
      <c r="V14" s="59"/>
      <c r="W14" s="57">
        <f t="shared" si="8"/>
        <v>609.5</v>
      </c>
      <c r="X14" s="60"/>
      <c r="Y14" s="90">
        <f t="shared" si="7"/>
        <v>65.538</v>
      </c>
      <c r="Z14" s="61" t="s">
        <v>629</v>
      </c>
    </row>
    <row r="15" spans="1:26" s="43" customFormat="1" ht="33" customHeight="1">
      <c r="A15" s="55">
        <f t="shared" si="0"/>
        <v>6</v>
      </c>
      <c r="B15" s="56"/>
      <c r="C15" s="91"/>
      <c r="D15" s="101" t="s">
        <v>454</v>
      </c>
      <c r="E15" s="3" t="s">
        <v>455</v>
      </c>
      <c r="F15" s="110" t="s">
        <v>55</v>
      </c>
      <c r="G15" s="135" t="s">
        <v>456</v>
      </c>
      <c r="H15" s="136" t="s">
        <v>457</v>
      </c>
      <c r="I15" s="148" t="s">
        <v>458</v>
      </c>
      <c r="J15" s="138" t="s">
        <v>328</v>
      </c>
      <c r="K15" s="95" t="s">
        <v>115</v>
      </c>
      <c r="L15" s="57">
        <v>200</v>
      </c>
      <c r="M15" s="58">
        <f t="shared" si="1"/>
        <v>64.51612903225806</v>
      </c>
      <c r="N15" s="59">
        <f t="shared" si="2"/>
        <v>6</v>
      </c>
      <c r="O15" s="57">
        <v>203</v>
      </c>
      <c r="P15" s="58">
        <f t="shared" si="3"/>
        <v>65.48387096774194</v>
      </c>
      <c r="Q15" s="59">
        <f t="shared" si="4"/>
        <v>5</v>
      </c>
      <c r="R15" s="57">
        <v>204.5</v>
      </c>
      <c r="S15" s="58">
        <f t="shared" si="5"/>
        <v>65.96774193548387</v>
      </c>
      <c r="T15" s="59">
        <f t="shared" si="6"/>
        <v>4</v>
      </c>
      <c r="U15" s="59"/>
      <c r="V15" s="59"/>
      <c r="W15" s="57">
        <f t="shared" si="8"/>
        <v>607.5</v>
      </c>
      <c r="X15" s="60"/>
      <c r="Y15" s="90">
        <f t="shared" si="7"/>
        <v>65.323</v>
      </c>
      <c r="Z15" s="61" t="s">
        <v>629</v>
      </c>
    </row>
    <row r="16" spans="1:26" s="43" customFormat="1" ht="33" customHeight="1">
      <c r="A16" s="55">
        <f t="shared" si="0"/>
        <v>7</v>
      </c>
      <c r="B16" s="56"/>
      <c r="C16" s="91"/>
      <c r="D16" s="101" t="s">
        <v>437</v>
      </c>
      <c r="E16" s="3"/>
      <c r="F16" s="20" t="s">
        <v>55</v>
      </c>
      <c r="G16" s="93" t="s">
        <v>438</v>
      </c>
      <c r="H16" s="102" t="s">
        <v>439</v>
      </c>
      <c r="I16" s="95" t="s">
        <v>440</v>
      </c>
      <c r="J16" s="96" t="s">
        <v>272</v>
      </c>
      <c r="K16" s="95" t="s">
        <v>72</v>
      </c>
      <c r="L16" s="57">
        <v>199.5</v>
      </c>
      <c r="M16" s="58">
        <f t="shared" si="1"/>
        <v>64.35483870967742</v>
      </c>
      <c r="N16" s="59">
        <f t="shared" si="2"/>
        <v>7</v>
      </c>
      <c r="O16" s="57">
        <v>203</v>
      </c>
      <c r="P16" s="58">
        <f t="shared" si="3"/>
        <v>65.48387096774194</v>
      </c>
      <c r="Q16" s="59">
        <f t="shared" si="4"/>
        <v>5</v>
      </c>
      <c r="R16" s="57">
        <v>204.5</v>
      </c>
      <c r="S16" s="58">
        <f t="shared" si="5"/>
        <v>65.96774193548387</v>
      </c>
      <c r="T16" s="59">
        <f t="shared" si="6"/>
        <v>4</v>
      </c>
      <c r="U16" s="59"/>
      <c r="V16" s="59"/>
      <c r="W16" s="57">
        <f t="shared" si="8"/>
        <v>607</v>
      </c>
      <c r="X16" s="60"/>
      <c r="Y16" s="90">
        <f t="shared" si="7"/>
        <v>65.269</v>
      </c>
      <c r="Z16" s="61" t="s">
        <v>629</v>
      </c>
    </row>
    <row r="17" spans="1:26" s="43" customFormat="1" ht="33" customHeight="1">
      <c r="A17" s="55">
        <f t="shared" si="0"/>
        <v>8</v>
      </c>
      <c r="B17" s="56"/>
      <c r="C17" s="91"/>
      <c r="D17" s="101" t="s">
        <v>477</v>
      </c>
      <c r="E17" s="3" t="s">
        <v>478</v>
      </c>
      <c r="F17" s="20" t="s">
        <v>55</v>
      </c>
      <c r="G17" s="93" t="s">
        <v>479</v>
      </c>
      <c r="H17" s="108" t="s">
        <v>480</v>
      </c>
      <c r="I17" s="104" t="s">
        <v>481</v>
      </c>
      <c r="J17" s="104" t="s">
        <v>422</v>
      </c>
      <c r="K17" s="95" t="s">
        <v>423</v>
      </c>
      <c r="L17" s="57">
        <v>204.5</v>
      </c>
      <c r="M17" s="58">
        <f t="shared" si="1"/>
        <v>65.96774193548387</v>
      </c>
      <c r="N17" s="59">
        <f t="shared" si="2"/>
        <v>3</v>
      </c>
      <c r="O17" s="57">
        <v>201.5</v>
      </c>
      <c r="P17" s="58">
        <f t="shared" si="3"/>
        <v>65</v>
      </c>
      <c r="Q17" s="59">
        <f t="shared" si="4"/>
        <v>8</v>
      </c>
      <c r="R17" s="57">
        <v>200</v>
      </c>
      <c r="S17" s="58">
        <f t="shared" si="5"/>
        <v>64.51612903225806</v>
      </c>
      <c r="T17" s="59">
        <f t="shared" si="6"/>
        <v>9</v>
      </c>
      <c r="U17" s="59"/>
      <c r="V17" s="59"/>
      <c r="W17" s="57">
        <f t="shared" si="8"/>
        <v>606</v>
      </c>
      <c r="X17" s="60"/>
      <c r="Y17" s="90">
        <f t="shared" si="7"/>
        <v>65.161</v>
      </c>
      <c r="Z17" s="61" t="s">
        <v>629</v>
      </c>
    </row>
    <row r="18" spans="1:26" s="43" customFormat="1" ht="33" customHeight="1">
      <c r="A18" s="55">
        <f t="shared" si="0"/>
        <v>9</v>
      </c>
      <c r="B18" s="56"/>
      <c r="C18" s="91"/>
      <c r="D18" s="92" t="s">
        <v>467</v>
      </c>
      <c r="E18" s="3" t="s">
        <v>468</v>
      </c>
      <c r="F18" s="6" t="s">
        <v>55</v>
      </c>
      <c r="G18" s="93" t="s">
        <v>469</v>
      </c>
      <c r="H18" s="119" t="s">
        <v>470</v>
      </c>
      <c r="I18" s="104" t="s">
        <v>471</v>
      </c>
      <c r="J18" s="104" t="s">
        <v>472</v>
      </c>
      <c r="K18" s="95" t="s">
        <v>417</v>
      </c>
      <c r="L18" s="57">
        <v>197</v>
      </c>
      <c r="M18" s="58">
        <f t="shared" si="1"/>
        <v>63.54838709677419</v>
      </c>
      <c r="N18" s="59">
        <f t="shared" si="2"/>
        <v>9</v>
      </c>
      <c r="O18" s="57">
        <v>196.5</v>
      </c>
      <c r="P18" s="58">
        <f t="shared" si="3"/>
        <v>63.387096774193544</v>
      </c>
      <c r="Q18" s="59">
        <f t="shared" si="4"/>
        <v>9</v>
      </c>
      <c r="R18" s="57">
        <v>201</v>
      </c>
      <c r="S18" s="58">
        <f t="shared" si="5"/>
        <v>64.83870967741936</v>
      </c>
      <c r="T18" s="59">
        <f t="shared" si="6"/>
        <v>8</v>
      </c>
      <c r="U18" s="59"/>
      <c r="V18" s="59"/>
      <c r="W18" s="57">
        <f t="shared" si="8"/>
        <v>594.5</v>
      </c>
      <c r="X18" s="60"/>
      <c r="Y18" s="90">
        <f t="shared" si="7"/>
        <v>63.925</v>
      </c>
      <c r="Z18" s="61" t="s">
        <v>629</v>
      </c>
    </row>
    <row r="19" spans="1:26" s="43" customFormat="1" ht="33" customHeight="1">
      <c r="A19" s="161">
        <f t="shared" si="0"/>
        <v>10</v>
      </c>
      <c r="B19" s="162"/>
      <c r="C19" s="115"/>
      <c r="D19" s="184" t="s">
        <v>463</v>
      </c>
      <c r="E19" s="3"/>
      <c r="F19" s="4" t="s">
        <v>55</v>
      </c>
      <c r="G19" s="135" t="s">
        <v>464</v>
      </c>
      <c r="H19" s="136" t="s">
        <v>465</v>
      </c>
      <c r="I19" s="148" t="s">
        <v>466</v>
      </c>
      <c r="J19" s="118" t="s">
        <v>272</v>
      </c>
      <c r="K19" s="95" t="s">
        <v>72</v>
      </c>
      <c r="L19" s="167">
        <v>196.5</v>
      </c>
      <c r="M19" s="58">
        <f t="shared" si="1"/>
        <v>63.387096774193544</v>
      </c>
      <c r="N19" s="168">
        <f t="shared" si="2"/>
        <v>10</v>
      </c>
      <c r="O19" s="167">
        <v>193.5</v>
      </c>
      <c r="P19" s="58">
        <f t="shared" si="3"/>
        <v>62.41935483870967</v>
      </c>
      <c r="Q19" s="168">
        <f t="shared" si="4"/>
        <v>10</v>
      </c>
      <c r="R19" s="167">
        <v>192.5</v>
      </c>
      <c r="S19" s="58">
        <f t="shared" si="5"/>
        <v>62.096774193548384</v>
      </c>
      <c r="T19" s="168">
        <f t="shared" si="6"/>
        <v>10</v>
      </c>
      <c r="U19" s="168"/>
      <c r="V19" s="168"/>
      <c r="W19" s="57">
        <f t="shared" si="8"/>
        <v>582.5</v>
      </c>
      <c r="X19" s="169"/>
      <c r="Y19" s="90">
        <f t="shared" si="7"/>
        <v>62.634</v>
      </c>
      <c r="Z19" s="61" t="s">
        <v>629</v>
      </c>
    </row>
    <row r="20" spans="1:26" s="43" customFormat="1" ht="33" customHeight="1">
      <c r="A20" s="55">
        <f t="shared" si="0"/>
        <v>11</v>
      </c>
      <c r="B20" s="56"/>
      <c r="C20" s="91"/>
      <c r="D20" s="101" t="s">
        <v>459</v>
      </c>
      <c r="E20" s="3"/>
      <c r="F20" s="5" t="s">
        <v>55</v>
      </c>
      <c r="G20" s="111" t="s">
        <v>460</v>
      </c>
      <c r="H20" s="102" t="s">
        <v>461</v>
      </c>
      <c r="I20" s="137" t="s">
        <v>462</v>
      </c>
      <c r="J20" s="96" t="s">
        <v>272</v>
      </c>
      <c r="K20" s="95" t="s">
        <v>72</v>
      </c>
      <c r="L20" s="57">
        <v>184</v>
      </c>
      <c r="M20" s="58">
        <f t="shared" si="1"/>
        <v>59.354838709677416</v>
      </c>
      <c r="N20" s="59">
        <f t="shared" si="2"/>
        <v>11</v>
      </c>
      <c r="O20" s="57">
        <v>189.5</v>
      </c>
      <c r="P20" s="58">
        <f t="shared" si="3"/>
        <v>61.12903225806451</v>
      </c>
      <c r="Q20" s="59">
        <f t="shared" si="4"/>
        <v>12</v>
      </c>
      <c r="R20" s="57">
        <v>186.5</v>
      </c>
      <c r="S20" s="58">
        <f t="shared" si="5"/>
        <v>60.16129032258064</v>
      </c>
      <c r="T20" s="59">
        <f t="shared" si="6"/>
        <v>12</v>
      </c>
      <c r="U20" s="59"/>
      <c r="V20" s="59"/>
      <c r="W20" s="57">
        <f t="shared" si="8"/>
        <v>560</v>
      </c>
      <c r="X20" s="60"/>
      <c r="Y20" s="90">
        <f t="shared" si="7"/>
        <v>60.215</v>
      </c>
      <c r="Z20" s="61" t="s">
        <v>629</v>
      </c>
    </row>
    <row r="21" spans="1:26" s="43" customFormat="1" ht="33" customHeight="1">
      <c r="A21" s="55">
        <f t="shared" si="0"/>
        <v>12</v>
      </c>
      <c r="B21" s="56"/>
      <c r="C21" s="91"/>
      <c r="D21" s="101" t="s">
        <v>473</v>
      </c>
      <c r="E21" s="3"/>
      <c r="F21" s="20" t="s">
        <v>55</v>
      </c>
      <c r="G21" s="93" t="s">
        <v>474</v>
      </c>
      <c r="H21" s="102" t="s">
        <v>475</v>
      </c>
      <c r="I21" s="104" t="s">
        <v>476</v>
      </c>
      <c r="J21" s="104" t="s">
        <v>422</v>
      </c>
      <c r="K21" s="95" t="s">
        <v>423</v>
      </c>
      <c r="L21" s="57">
        <v>177</v>
      </c>
      <c r="M21" s="58">
        <f t="shared" si="1"/>
        <v>57.096774193548384</v>
      </c>
      <c r="N21" s="59">
        <f t="shared" si="2"/>
        <v>12</v>
      </c>
      <c r="O21" s="57">
        <v>190</v>
      </c>
      <c r="P21" s="58">
        <f t="shared" si="3"/>
        <v>61.29032258064516</v>
      </c>
      <c r="Q21" s="59">
        <f t="shared" si="4"/>
        <v>11</v>
      </c>
      <c r="R21" s="57">
        <v>187</v>
      </c>
      <c r="S21" s="58">
        <f t="shared" si="5"/>
        <v>60.32258064516129</v>
      </c>
      <c r="T21" s="59">
        <f t="shared" si="6"/>
        <v>11</v>
      </c>
      <c r="U21" s="59">
        <v>1</v>
      </c>
      <c r="V21" s="59"/>
      <c r="W21" s="57">
        <f t="shared" si="8"/>
        <v>554</v>
      </c>
      <c r="X21" s="60"/>
      <c r="Y21" s="90">
        <f t="shared" si="7"/>
        <v>57.57</v>
      </c>
      <c r="Z21" s="61" t="s">
        <v>629</v>
      </c>
    </row>
    <row r="22" spans="1:25" ht="30" customHeight="1">
      <c r="A22" s="1"/>
      <c r="B22" s="1"/>
      <c r="C22" s="1"/>
      <c r="D22" s="1" t="s">
        <v>16</v>
      </c>
      <c r="E22" s="1"/>
      <c r="F22" s="1"/>
      <c r="G22" s="1"/>
      <c r="H22" s="1"/>
      <c r="I22" s="1" t="s">
        <v>563</v>
      </c>
      <c r="J22" s="1"/>
      <c r="K22" s="76"/>
      <c r="L22" s="77"/>
      <c r="M22" s="76"/>
      <c r="N22" s="1"/>
      <c r="O22" s="78"/>
      <c r="P22" s="79"/>
      <c r="Q22" s="1"/>
      <c r="R22" s="78"/>
      <c r="S22" s="79"/>
      <c r="T22" s="1"/>
      <c r="U22" s="1"/>
      <c r="V22" s="1"/>
      <c r="W22" s="1"/>
      <c r="X22" s="1"/>
      <c r="Y22" s="79"/>
    </row>
    <row r="23" spans="1:25" ht="30" customHeight="1">
      <c r="A23" s="1"/>
      <c r="B23" s="1"/>
      <c r="C23" s="1"/>
      <c r="D23" s="1" t="s">
        <v>17</v>
      </c>
      <c r="E23" s="1"/>
      <c r="F23" s="1"/>
      <c r="G23" s="1"/>
      <c r="H23" s="1"/>
      <c r="I23" s="1" t="s">
        <v>18</v>
      </c>
      <c r="J23" s="1"/>
      <c r="K23" s="76"/>
      <c r="L23" s="77"/>
      <c r="M23" s="80"/>
      <c r="O23" s="78"/>
      <c r="P23" s="79"/>
      <c r="Q23" s="1"/>
      <c r="R23" s="78"/>
      <c r="S23" s="79"/>
      <c r="T23" s="1"/>
      <c r="U23" s="1"/>
      <c r="V23" s="1"/>
      <c r="W23" s="1"/>
      <c r="X23" s="1"/>
      <c r="Y23" s="79"/>
    </row>
    <row r="24" spans="11:13" ht="12.75">
      <c r="K24" s="76"/>
      <c r="L24" s="77"/>
      <c r="M24" s="76"/>
    </row>
    <row r="25" spans="11:13" ht="12.75">
      <c r="K25" s="76"/>
      <c r="L25" s="77"/>
      <c r="M25" s="76"/>
    </row>
  </sheetData>
  <sheetProtection/>
  <protectedRanges>
    <protectedRange sqref="K10" name="Диапазон1_3_1_1_3_11_1_1_3_1_3_1_1_1_1_3_2_1"/>
    <protectedRange sqref="J13" name="Диапазон1_3_1_1_1_1_1_9_1_1_1_1_1"/>
  </protectedRanges>
  <mergeCells count="24"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fkslo</cp:lastModifiedBy>
  <cp:lastPrinted>2017-04-09T17:57:13Z</cp:lastPrinted>
  <dcterms:created xsi:type="dcterms:W3CDTF">2017-04-06T18:59:51Z</dcterms:created>
  <dcterms:modified xsi:type="dcterms:W3CDTF">2017-04-10T09:42:19Z</dcterms:modified>
  <cp:category/>
  <cp:version/>
  <cp:contentType/>
  <cp:contentStatus/>
</cp:coreProperties>
</file>