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0740" tabRatio="905" firstSheet="6" activeTab="25"/>
  </bookViews>
  <sheets>
    <sheet name="МЛ обл" sheetId="172" r:id="rId1"/>
    <sheet name="ППдА д" sheetId="182" r:id="rId2"/>
    <sheet name="КПд д" sheetId="184" r:id="rId3"/>
    <sheet name="КПпони обл" sheetId="190" r:id="rId4"/>
    <sheet name="КПЮн  юн" sheetId="186" r:id="rId5"/>
    <sheet name="СП2 U25" sheetId="187" r:id="rId6"/>
    <sheet name="МП" sheetId="110" r:id="rId7"/>
    <sheet name="БП" sheetId="189" r:id="rId8"/>
    <sheet name="ППюн ок, люб" sheetId="163" r:id="rId9"/>
    <sheet name="ППдА ок" sheetId="129" r:id="rId10"/>
    <sheet name="ППдВ обл" sheetId="195" r:id="rId11"/>
    <sheet name="КПд выбор" sheetId="183" r:id="rId12"/>
    <sheet name="Выбор" sheetId="131" r:id="rId13"/>
    <sheet name="МЕ 1.3" sheetId="132" r:id="rId14"/>
    <sheet name="ЛПд обл" sheetId="197" r:id="rId15"/>
    <sheet name="ЛПпони обл" sheetId="192" r:id="rId16"/>
    <sheet name="ЛПЮн обл" sheetId="200" r:id="rId17"/>
    <sheet name="БП U25 обл" sheetId="201" r:id="rId18"/>
    <sheet name="СП1" sheetId="151" r:id="rId19"/>
    <sheet name="ППюн (юн)" sheetId="165" r:id="rId20"/>
    <sheet name="КПюн (л)" sheetId="168" r:id="rId21"/>
    <sheet name="ППдВ ок" sheetId="191" r:id="rId22"/>
    <sheet name="КПд люб" sheetId="193" r:id="rId23"/>
    <sheet name="ОСФ 1А" sheetId="176" r:id="rId24"/>
    <sheet name="Выбор (2)" sheetId="188" r:id="rId25"/>
    <sheet name="Выбор (3)" sheetId="194" r:id="rId26"/>
    <sheet name="Судейская обл" sheetId="199" r:id="rId27"/>
  </sheets>
  <definedNames>
    <definedName name="_xlnm._FilterDatabase" localSheetId="0" hidden="1">'МЛ обл'!$A$5:$L$50</definedName>
    <definedName name="_xlnm.Print_Area" localSheetId="23">'ОСФ 1А'!$A$1:$U$13</definedName>
  </definedNames>
  <calcPr calcId="125725"/>
</workbook>
</file>

<file path=xl/calcChain.xml><?xml version="1.0" encoding="utf-8"?>
<calcChain xmlns="http://schemas.openxmlformats.org/spreadsheetml/2006/main">
  <c r="S10" i="194"/>
  <c r="P10"/>
  <c r="M10"/>
  <c r="S11" i="193"/>
  <c r="T11" s="1"/>
  <c r="S10"/>
  <c r="P11"/>
  <c r="Q11" s="1"/>
  <c r="P10"/>
  <c r="M11"/>
  <c r="N11" s="1"/>
  <c r="M10"/>
  <c r="S13" i="191"/>
  <c r="S11"/>
  <c r="S10"/>
  <c r="P13"/>
  <c r="P11"/>
  <c r="P10"/>
  <c r="M13"/>
  <c r="M11"/>
  <c r="M10"/>
  <c r="M12"/>
  <c r="S12"/>
  <c r="P12"/>
  <c r="T12" i="168"/>
  <c r="T11"/>
  <c r="Q12"/>
  <c r="Q11"/>
  <c r="N12"/>
  <c r="N11"/>
  <c r="W10" i="201"/>
  <c r="T10"/>
  <c r="S10"/>
  <c r="P10"/>
  <c r="Y10" s="1"/>
  <c r="N10"/>
  <c r="M10"/>
  <c r="W10" i="200"/>
  <c r="S10"/>
  <c r="P10"/>
  <c r="M10"/>
  <c r="W11"/>
  <c r="S11"/>
  <c r="T11" s="1"/>
  <c r="P11"/>
  <c r="M11"/>
  <c r="N11" s="1"/>
  <c r="S12" i="194"/>
  <c r="P12"/>
  <c r="M12"/>
  <c r="S12" i="197"/>
  <c r="T12" s="1"/>
  <c r="M12"/>
  <c r="S13"/>
  <c r="T13" s="1"/>
  <c r="M13"/>
  <c r="S11"/>
  <c r="T11" s="1"/>
  <c r="M11"/>
  <c r="S11" i="195"/>
  <c r="T11" s="1"/>
  <c r="M11"/>
  <c r="W12" i="194"/>
  <c r="W10"/>
  <c r="W11" i="193"/>
  <c r="W10"/>
  <c r="W10" i="192"/>
  <c r="S10"/>
  <c r="T10" s="1"/>
  <c r="P10"/>
  <c r="M10"/>
  <c r="W14"/>
  <c r="S14"/>
  <c r="P14"/>
  <c r="M14"/>
  <c r="W13"/>
  <c r="S13"/>
  <c r="P13"/>
  <c r="M13"/>
  <c r="W11"/>
  <c r="S11"/>
  <c r="P11"/>
  <c r="M11"/>
  <c r="W12"/>
  <c r="S12"/>
  <c r="T12" s="1"/>
  <c r="P12"/>
  <c r="Q12" s="1"/>
  <c r="M12"/>
  <c r="N12" s="1"/>
  <c r="N10"/>
  <c r="W10" i="191"/>
  <c r="W11"/>
  <c r="W13"/>
  <c r="W12"/>
  <c r="M12" i="168"/>
  <c r="P12"/>
  <c r="S12"/>
  <c r="W12"/>
  <c r="M14"/>
  <c r="N14" s="1"/>
  <c r="P14"/>
  <c r="Q14" s="1"/>
  <c r="S14"/>
  <c r="T14" s="1"/>
  <c r="W14"/>
  <c r="T13" i="132"/>
  <c r="T12"/>
  <c r="T11"/>
  <c r="Q13"/>
  <c r="Q12"/>
  <c r="Q11"/>
  <c r="N12"/>
  <c r="N13"/>
  <c r="N11"/>
  <c r="S10" i="188"/>
  <c r="P10"/>
  <c r="M10"/>
  <c r="M10" i="131"/>
  <c r="Y10" s="1"/>
  <c r="P10"/>
  <c r="S10"/>
  <c r="S16" i="129"/>
  <c r="T15" s="1"/>
  <c r="P16"/>
  <c r="M16"/>
  <c r="M11"/>
  <c r="P11"/>
  <c r="Y11" s="1"/>
  <c r="S11"/>
  <c r="W11"/>
  <c r="M10"/>
  <c r="P10"/>
  <c r="Q10" s="1"/>
  <c r="S10"/>
  <c r="W10"/>
  <c r="M13"/>
  <c r="P13"/>
  <c r="Q13" s="1"/>
  <c r="S13"/>
  <c r="W13"/>
  <c r="W16"/>
  <c r="M15"/>
  <c r="Y15" s="1"/>
  <c r="P15"/>
  <c r="S15"/>
  <c r="W15"/>
  <c r="M12"/>
  <c r="N16" s="1"/>
  <c r="P12"/>
  <c r="S12"/>
  <c r="W12"/>
  <c r="M17"/>
  <c r="Y17" s="1"/>
  <c r="P17"/>
  <c r="S17"/>
  <c r="W17"/>
  <c r="T11" i="163"/>
  <c r="W10" i="190"/>
  <c r="S10"/>
  <c r="Y10" s="1"/>
  <c r="P10"/>
  <c r="M10"/>
  <c r="W13"/>
  <c r="S13"/>
  <c r="P13"/>
  <c r="Y13" s="1"/>
  <c r="M13"/>
  <c r="W11"/>
  <c r="S11"/>
  <c r="P11"/>
  <c r="Q10" s="1"/>
  <c r="M11"/>
  <c r="W12"/>
  <c r="S12"/>
  <c r="P12"/>
  <c r="Y12" s="1"/>
  <c r="M12"/>
  <c r="W10" i="189"/>
  <c r="S10"/>
  <c r="T10" s="1"/>
  <c r="P10"/>
  <c r="Q10" s="1"/>
  <c r="N10"/>
  <c r="M10"/>
  <c r="Y10" s="1"/>
  <c r="W10" i="188"/>
  <c r="W10" i="187"/>
  <c r="T10"/>
  <c r="S10"/>
  <c r="P10"/>
  <c r="Q10" s="1"/>
  <c r="N10"/>
  <c r="M10"/>
  <c r="Y10" s="1"/>
  <c r="W10" i="186"/>
  <c r="S10"/>
  <c r="P10"/>
  <c r="M10"/>
  <c r="W11"/>
  <c r="S11"/>
  <c r="T10"/>
  <c r="P11"/>
  <c r="M11"/>
  <c r="Y11"/>
  <c r="T11" i="184"/>
  <c r="S11"/>
  <c r="M11"/>
  <c r="S13"/>
  <c r="T13" s="1"/>
  <c r="M13"/>
  <c r="S14"/>
  <c r="T14"/>
  <c r="Z14" s="1"/>
  <c r="M14"/>
  <c r="S12"/>
  <c r="T12"/>
  <c r="M12"/>
  <c r="N13" s="1"/>
  <c r="S11" i="183"/>
  <c r="T11"/>
  <c r="M11"/>
  <c r="S11" i="182"/>
  <c r="T11" s="1"/>
  <c r="M11"/>
  <c r="S14"/>
  <c r="T14" s="1"/>
  <c r="M14"/>
  <c r="N13" s="1"/>
  <c r="S13"/>
  <c r="T13" s="1"/>
  <c r="Z13" s="1"/>
  <c r="M13"/>
  <c r="S12"/>
  <c r="T12" s="1"/>
  <c r="Z12" s="1"/>
  <c r="M12"/>
  <c r="T9" i="176"/>
  <c r="T8"/>
  <c r="W10" i="131"/>
  <c r="S14" i="129"/>
  <c r="P14"/>
  <c r="Q14" s="1"/>
  <c r="M15" i="163"/>
  <c r="N15" s="1"/>
  <c r="P15"/>
  <c r="S15"/>
  <c r="W15"/>
  <c r="M11"/>
  <c r="N11" s="1"/>
  <c r="P11"/>
  <c r="Q11" s="1"/>
  <c r="S11"/>
  <c r="W11"/>
  <c r="M16"/>
  <c r="Y16" s="1"/>
  <c r="P16"/>
  <c r="S16"/>
  <c r="W16"/>
  <c r="M14"/>
  <c r="Y14" s="1"/>
  <c r="P14"/>
  <c r="S14"/>
  <c r="W14"/>
  <c r="M10" i="165"/>
  <c r="W11" i="168"/>
  <c r="S11"/>
  <c r="P11"/>
  <c r="M11"/>
  <c r="S11" i="151"/>
  <c r="S10"/>
  <c r="S13"/>
  <c r="S14"/>
  <c r="S12"/>
  <c r="P11"/>
  <c r="P10"/>
  <c r="P13"/>
  <c r="P14"/>
  <c r="Y14" s="1"/>
  <c r="P12"/>
  <c r="S15"/>
  <c r="P15"/>
  <c r="M11"/>
  <c r="M10"/>
  <c r="Y10" s="1"/>
  <c r="M13"/>
  <c r="M14"/>
  <c r="M12"/>
  <c r="M15"/>
  <c r="W11"/>
  <c r="W10"/>
  <c r="W13"/>
  <c r="W14"/>
  <c r="W12"/>
  <c r="S11" i="165"/>
  <c r="P11"/>
  <c r="Q11" s="1"/>
  <c r="M11"/>
  <c r="N11" s="1"/>
  <c r="S10"/>
  <c r="P10"/>
  <c r="W11"/>
  <c r="W10"/>
  <c r="W11" i="132"/>
  <c r="W12"/>
  <c r="W13"/>
  <c r="W15"/>
  <c r="S11"/>
  <c r="S12"/>
  <c r="S13"/>
  <c r="S15"/>
  <c r="P11"/>
  <c r="P12"/>
  <c r="P13"/>
  <c r="P15"/>
  <c r="Y15" s="1"/>
  <c r="M11"/>
  <c r="M12"/>
  <c r="Y12"/>
  <c r="M13"/>
  <c r="N15" s="1"/>
  <c r="M15"/>
  <c r="W13" i="163"/>
  <c r="S13"/>
  <c r="P13"/>
  <c r="M13"/>
  <c r="Y13" s="1"/>
  <c r="M12" i="110"/>
  <c r="N13" s="1"/>
  <c r="W12"/>
  <c r="M16"/>
  <c r="M13"/>
  <c r="Y13"/>
  <c r="M14"/>
  <c r="M14" i="129"/>
  <c r="Y14"/>
  <c r="W14"/>
  <c r="M15" i="110"/>
  <c r="P15"/>
  <c r="S15"/>
  <c r="T11" s="1"/>
  <c r="W15"/>
  <c r="M10"/>
  <c r="P10"/>
  <c r="S10"/>
  <c r="W10"/>
  <c r="P14"/>
  <c r="S14"/>
  <c r="W14"/>
  <c r="P12"/>
  <c r="S12"/>
  <c r="P16"/>
  <c r="S16"/>
  <c r="W16"/>
  <c r="P13"/>
  <c r="S13"/>
  <c r="W13"/>
  <c r="W15" i="151"/>
  <c r="P11" i="110"/>
  <c r="M11"/>
  <c r="N10"/>
  <c r="S11"/>
  <c r="W11"/>
  <c r="Y11" i="132"/>
  <c r="N10" i="165"/>
  <c r="T17" i="129"/>
  <c r="T10"/>
  <c r="N15"/>
  <c r="N17"/>
  <c r="Q11"/>
  <c r="T11"/>
  <c r="Y16"/>
  <c r="Q14" i="163"/>
  <c r="T13"/>
  <c r="T14"/>
  <c r="T15"/>
  <c r="T16"/>
  <c r="Q16"/>
  <c r="Q15"/>
  <c r="Q13"/>
  <c r="N14"/>
  <c r="N12" i="190"/>
  <c r="Q12"/>
  <c r="Q11"/>
  <c r="N13"/>
  <c r="N11"/>
  <c r="N10"/>
  <c r="Y14" i="110"/>
  <c r="Y10"/>
  <c r="Y16"/>
  <c r="Q14"/>
  <c r="Q13"/>
  <c r="Q15"/>
  <c r="Q12"/>
  <c r="Q16"/>
  <c r="Y11"/>
  <c r="Q10"/>
  <c r="Q11"/>
  <c r="Y10" i="186"/>
  <c r="Q10"/>
  <c r="N10"/>
  <c r="Q11"/>
  <c r="N11"/>
  <c r="T11"/>
  <c r="Z11" i="184"/>
  <c r="N11"/>
  <c r="Z11" i="183"/>
  <c r="N11" i="182"/>
  <c r="N12"/>
  <c r="T10" i="193" l="1"/>
  <c r="Q10"/>
  <c r="Y10"/>
  <c r="Y11"/>
  <c r="N10"/>
  <c r="N10" i="191"/>
  <c r="Q13"/>
  <c r="Y14" i="168"/>
  <c r="Y12"/>
  <c r="Q10" i="165"/>
  <c r="Q15" i="151"/>
  <c r="Y13"/>
  <c r="T14"/>
  <c r="N14"/>
  <c r="Q10" i="201"/>
  <c r="Y11" i="200"/>
  <c r="Q10"/>
  <c r="Y10"/>
  <c r="Q11"/>
  <c r="N10"/>
  <c r="T10"/>
  <c r="Z12" i="197"/>
  <c r="U13"/>
  <c r="Z13"/>
  <c r="U11"/>
  <c r="Z11"/>
  <c r="U12"/>
  <c r="N12"/>
  <c r="N11"/>
  <c r="N13"/>
  <c r="Z11" i="195"/>
  <c r="N11"/>
  <c r="U11"/>
  <c r="Y10" i="194"/>
  <c r="Y12"/>
  <c r="T13" i="191"/>
  <c r="Q12"/>
  <c r="Q10"/>
  <c r="T12"/>
  <c r="T11"/>
  <c r="T10"/>
  <c r="Q11"/>
  <c r="N12"/>
  <c r="N11"/>
  <c r="N13"/>
  <c r="Y13" i="192"/>
  <c r="Y14"/>
  <c r="Y10"/>
  <c r="T11"/>
  <c r="Q11"/>
  <c r="N11"/>
  <c r="Y12"/>
  <c r="Y11"/>
  <c r="Q13"/>
  <c r="Q14"/>
  <c r="Q10"/>
  <c r="N13"/>
  <c r="T13"/>
  <c r="N14"/>
  <c r="T14"/>
  <c r="Y13" i="191"/>
  <c r="Y12"/>
  <c r="Y11"/>
  <c r="Y10"/>
  <c r="Y11" i="168"/>
  <c r="T10" i="165"/>
  <c r="Y10"/>
  <c r="Y11"/>
  <c r="T11"/>
  <c r="Q11" i="151"/>
  <c r="N11"/>
  <c r="N15"/>
  <c r="T10"/>
  <c r="Q12"/>
  <c r="Q14"/>
  <c r="T12"/>
  <c r="T15"/>
  <c r="T13"/>
  <c r="T11"/>
  <c r="Y11"/>
  <c r="Q13"/>
  <c r="Q10"/>
  <c r="Y15"/>
  <c r="N13"/>
  <c r="N10"/>
  <c r="Y12"/>
  <c r="N12"/>
  <c r="Q15" i="132"/>
  <c r="Y13"/>
  <c r="Y10" i="188"/>
  <c r="T15" i="132"/>
  <c r="Y13" i="129"/>
  <c r="Y10"/>
  <c r="N13"/>
  <c r="N12"/>
  <c r="Q16"/>
  <c r="T14"/>
  <c r="T16"/>
  <c r="Q12"/>
  <c r="Y12"/>
  <c r="Q17"/>
  <c r="N14"/>
  <c r="N10"/>
  <c r="Q15"/>
  <c r="T13"/>
  <c r="T12"/>
  <c r="N11"/>
  <c r="N16" i="163"/>
  <c r="Y15"/>
  <c r="N13"/>
  <c r="Y11"/>
  <c r="Y11" i="190"/>
  <c r="Q13"/>
  <c r="T13"/>
  <c r="T10"/>
  <c r="T12"/>
  <c r="T11"/>
  <c r="T10" i="110"/>
  <c r="N15"/>
  <c r="N12"/>
  <c r="T12"/>
  <c r="Y12"/>
  <c r="N16"/>
  <c r="N11"/>
  <c r="Y15"/>
  <c r="N14"/>
  <c r="T15"/>
  <c r="T16"/>
  <c r="T14"/>
  <c r="T13"/>
  <c r="U13" i="184"/>
  <c r="Z13"/>
  <c r="U11"/>
  <c r="U12"/>
  <c r="U14"/>
  <c r="N12"/>
  <c r="N14"/>
  <c r="Z12"/>
  <c r="N14" i="182"/>
  <c r="Z14"/>
  <c r="U12"/>
  <c r="U14"/>
  <c r="U13"/>
  <c r="Z11"/>
  <c r="U11"/>
</calcChain>
</file>

<file path=xl/sharedStrings.xml><?xml version="1.0" encoding="utf-8"?>
<sst xmlns="http://schemas.openxmlformats.org/spreadsheetml/2006/main" count="2152" uniqueCount="412">
  <si>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</si>
  <si>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</si>
  <si>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</si>
  <si>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</si>
  <si>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</si>
  <si>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</si>
  <si>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</si>
  <si>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</si>
  <si>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</si>
  <si>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</si>
  <si>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</si>
  <si>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</si>
  <si>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</si>
  <si>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</si>
  <si>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</si>
  <si>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</si>
  <si>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</si>
  <si>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Должность</t>
  </si>
  <si>
    <t>ФИО</t>
  </si>
  <si>
    <t>Категория</t>
  </si>
  <si>
    <t>Регион</t>
  </si>
  <si>
    <t>Оценка</t>
  </si>
  <si>
    <t>Санкт-Петербург</t>
  </si>
  <si>
    <t>Ветеринарный врач</t>
  </si>
  <si>
    <t>Технический делегат</t>
  </si>
  <si>
    <t>Технические результаты</t>
  </si>
  <si>
    <t>Место</t>
  </si>
  <si>
    <t>-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</si>
  <si>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</si>
  <si>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</si>
  <si>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</si>
  <si>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</si>
  <si>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</si>
  <si>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</si>
  <si>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</si>
  <si>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</si>
  <si>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</si>
  <si>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</si>
  <si>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Главный судья </t>
  </si>
  <si>
    <t>Езда</t>
  </si>
  <si>
    <t>б/р</t>
  </si>
  <si>
    <t>самостоятельно</t>
  </si>
  <si>
    <t>МС</t>
  </si>
  <si>
    <t>КСК "Дерби" / 
Ленинградская область</t>
  </si>
  <si>
    <t>КСК "Приор" / 
Ленинградская область</t>
  </si>
  <si>
    <t>Выездка (высота в холке до 150 см)</t>
  </si>
  <si>
    <t xml:space="preserve">Выездка </t>
  </si>
  <si>
    <t>С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</si>
  <si>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</si>
  <si>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</si>
  <si>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</si>
  <si>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</si>
  <si>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</si>
  <si>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</si>
  <si>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</si>
  <si>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КОМАНДНЫЙ ПРИЗ. ВСАДНИКИ НА ПОНИ</t>
  </si>
  <si>
    <t>Судья-Член Гранд Жюри</t>
  </si>
  <si>
    <t>Загоруйко С.А.</t>
  </si>
  <si>
    <t>Выездка, выездка (высота в холке до 150 см)</t>
  </si>
  <si>
    <t>ПРЕДВАРИТЕЛЬНЫЙ ПРИЗ. ЮНОШИ</t>
  </si>
  <si>
    <t>ЕЗДА ПО ВЫБОРУ</t>
  </si>
  <si>
    <t>Медиана</t>
  </si>
  <si>
    <t>Красненкова А. - Ленинградская область</t>
  </si>
  <si>
    <t>Локтионов В.</t>
  </si>
  <si>
    <t>Горбачева И.</t>
  </si>
  <si>
    <t xml:space="preserve"> Выездка </t>
  </si>
  <si>
    <t>МАЛЫЙ ПРИЗ</t>
  </si>
  <si>
    <t>Мирецкая И.</t>
  </si>
  <si>
    <t>КСК "Приор" /
 Ленинградская область</t>
  </si>
  <si>
    <t>КОМАНДНЫЙ ПРИЗ. Дети (FEI 2020)</t>
  </si>
  <si>
    <t>КМС</t>
  </si>
  <si>
    <r>
      <t xml:space="preserve">ГУЛАМ </t>
    </r>
    <r>
      <rPr>
        <sz val="8"/>
        <rFont val="Verdana"/>
        <family val="2"/>
        <charset val="204"/>
      </rPr>
      <t>Кристина</t>
    </r>
  </si>
  <si>
    <t>056399</t>
  </si>
  <si>
    <r>
      <t>ДИНАНТ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</si>
  <si>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</si>
  <si>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</si>
  <si>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t>003900</t>
  </si>
  <si>
    <t>ч/в /
 Ленинградская область</t>
  </si>
  <si>
    <t>Резанова С.Г.</t>
  </si>
  <si>
    <t>Вологодская область</t>
  </si>
  <si>
    <r>
      <t>КАЗАНОВА Р</t>
    </r>
    <r>
      <rPr>
        <sz val="8"/>
        <rFont val="Verdana"/>
        <family val="2"/>
        <charset val="204"/>
      </rPr>
      <t>-07, мерин, т.-гн. голл., Индоктро, Нидерланды</t>
    </r>
  </si>
  <si>
    <t>017526</t>
  </si>
  <si>
    <t>Кукушкина В.</t>
  </si>
  <si>
    <t>Лудина И. - ВК - Санкт-Петербург</t>
  </si>
  <si>
    <t>Загоруйко С. - ВК - Санкт-Петербург</t>
  </si>
  <si>
    <t>020448</t>
  </si>
  <si>
    <t>Шерягиня Е.</t>
  </si>
  <si>
    <t>Устрова М.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</si>
  <si>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</si>
  <si>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СРЕДНИЙ ПРИЗ №2</t>
  </si>
  <si>
    <t>001486</t>
  </si>
  <si>
    <t>009985</t>
  </si>
  <si>
    <t>Войнич Ю.</t>
  </si>
  <si>
    <t>Огулова Н.</t>
  </si>
  <si>
    <t>ч/в / 
Ленинградская область</t>
  </si>
  <si>
    <t>КСК "Приор" / 
Санкт-Петербург</t>
  </si>
  <si>
    <t>КОМАНДНЫЙ ПРИЗ. ЮНОШИ</t>
  </si>
  <si>
    <t>ПРЕДВАРИТЕЛЬНЫЙ ПРИЗ А. Дети (FEI 2020)</t>
  </si>
  <si>
    <t>058905</t>
  </si>
  <si>
    <t>023273</t>
  </si>
  <si>
    <t>Сергеенко Н.</t>
  </si>
  <si>
    <r>
      <t xml:space="preserve">СЕРГЕЕНКО </t>
    </r>
    <r>
      <rPr>
        <sz val="8"/>
        <rFont val="Verdana"/>
        <family val="2"/>
        <charset val="204"/>
      </rPr>
      <t>Мария, 2005</t>
    </r>
  </si>
  <si>
    <r>
      <t>КИАН</t>
    </r>
    <r>
      <rPr>
        <sz val="8"/>
        <rFont val="Verdana"/>
        <family val="2"/>
        <charset val="204"/>
      </rPr>
      <t>-15, мер., т.-гнед., KWPN, Фор Грибальди, Нидерланды</t>
    </r>
  </si>
  <si>
    <t>Рыкова А.</t>
  </si>
  <si>
    <t>030107</t>
  </si>
  <si>
    <t>Васильева В.</t>
  </si>
  <si>
    <t>Степанов А.</t>
  </si>
  <si>
    <t>017284</t>
  </si>
  <si>
    <t>023272</t>
  </si>
  <si>
    <t>028485</t>
  </si>
  <si>
    <t>010575</t>
  </si>
  <si>
    <t>Семов В.</t>
  </si>
  <si>
    <t>Кардашина А.</t>
  </si>
  <si>
    <r>
      <t xml:space="preserve">ВАСИЛЬЕВА </t>
    </r>
    <r>
      <rPr>
        <sz val="8"/>
        <rFont val="Verdana"/>
        <family val="2"/>
        <charset val="204"/>
      </rPr>
      <t>Варвара, 2007</t>
    </r>
  </si>
  <si>
    <r>
      <t>БОНДАРЕВА</t>
    </r>
    <r>
      <rPr>
        <sz val="8"/>
        <rFont val="Verdana"/>
        <family val="2"/>
        <charset val="204"/>
      </rPr>
      <t xml:space="preserve"> Марина</t>
    </r>
  </si>
  <si>
    <r>
      <t>РЕАЛИСТ</t>
    </r>
    <r>
      <rPr>
        <sz val="8"/>
        <rFont val="Verdana"/>
        <family val="2"/>
        <charset val="204"/>
      </rPr>
      <t>-09, жер., вор., рус. верх., Романтикер, Старожиловский КЗ</t>
    </r>
  </si>
  <si>
    <r>
      <t xml:space="preserve">КУЗНЕЦОВА </t>
    </r>
    <r>
      <rPr>
        <sz val="8"/>
        <rFont val="Verdana"/>
        <family val="2"/>
        <charset val="204"/>
      </rPr>
      <t>Екатерина</t>
    </r>
  </si>
  <si>
    <r>
      <t>ГЕРДА ВАН ДЕ МАРНЕ</t>
    </r>
    <r>
      <rPr>
        <sz val="8"/>
        <rFont val="Verdana"/>
        <family val="2"/>
        <charset val="204"/>
      </rPr>
      <t>-10, коб., вор., фризская, Maurits, Нидерланды</t>
    </r>
  </si>
  <si>
    <t>М</t>
  </si>
  <si>
    <t>Лудина И.В.</t>
  </si>
  <si>
    <t>Секретарь</t>
  </si>
  <si>
    <t>Судья-инспектор (шеф-стюард)</t>
  </si>
  <si>
    <t>Швецова К.А.</t>
  </si>
  <si>
    <r>
      <t xml:space="preserve">УСТРОВА </t>
    </r>
    <r>
      <rPr>
        <sz val="8"/>
        <rFont val="Verdana"/>
        <family val="2"/>
        <charset val="204"/>
      </rPr>
      <t>Мария</t>
    </r>
  </si>
  <si>
    <r>
      <t>БРАЙТОН</t>
    </r>
    <r>
      <rPr>
        <sz val="8"/>
        <rFont val="Verdana"/>
        <family val="2"/>
        <charset val="204"/>
      </rPr>
      <t>-17, мер., гнед., немец. спорт., Бернау, Германия</t>
    </r>
  </si>
  <si>
    <r>
      <t xml:space="preserve">РЫКОВА </t>
    </r>
    <r>
      <rPr>
        <sz val="8"/>
        <rFont val="Verdana"/>
        <family val="2"/>
        <charset val="204"/>
      </rPr>
      <t>Анна</t>
    </r>
  </si>
  <si>
    <t xml:space="preserve">011487 </t>
  </si>
  <si>
    <r>
      <t xml:space="preserve">ПАХОМОВА </t>
    </r>
    <r>
      <rPr>
        <sz val="8"/>
        <rFont val="Verdana"/>
        <family val="2"/>
        <charset val="204"/>
      </rPr>
      <t>Ольга</t>
    </r>
  </si>
  <si>
    <t>021978</t>
  </si>
  <si>
    <r>
      <t>ДЭВЕЛИНО-</t>
    </r>
    <r>
      <rPr>
        <sz val="8"/>
        <rFont val="Verdana"/>
        <family val="2"/>
        <charset val="204"/>
      </rPr>
      <t>04, мер., бур., ганн., Даймонд Хит, Германия</t>
    </r>
  </si>
  <si>
    <t>010118</t>
  </si>
  <si>
    <t>Манежная езда ФКС СПБ №1.3 (2016 года)</t>
  </si>
  <si>
    <t>КСК "Конная Лахта" / 
Ленинградская область</t>
  </si>
  <si>
    <r>
      <t>АЙ ТИНГ</t>
    </r>
    <r>
      <rPr>
        <sz val="8"/>
        <rFont val="Verdana"/>
        <family val="2"/>
        <charset val="204"/>
      </rPr>
      <t>-13, мер., гнед., KWPN, Джонсон, Нидерланды</t>
    </r>
  </si>
  <si>
    <t>Кольцова Д.Д.</t>
  </si>
  <si>
    <r>
      <t xml:space="preserve">МАКАШОВА </t>
    </r>
    <r>
      <rPr>
        <sz val="8"/>
        <rFont val="Verdana"/>
        <family val="2"/>
        <charset val="204"/>
      </rPr>
      <t>Варвара, 2010</t>
    </r>
  </si>
  <si>
    <t>032210</t>
  </si>
  <si>
    <r>
      <t>РОНДОС БАРБЕРРИ</t>
    </r>
    <r>
      <rPr>
        <sz val="8"/>
        <rFont val="Verdana"/>
        <family val="2"/>
        <charset val="204"/>
      </rPr>
      <t>-11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(133), жер., сол., уэльск. пони, Бостон Бонапарт, Нидерланды</t>
    </r>
  </si>
  <si>
    <t>018608</t>
  </si>
  <si>
    <t>Дука А.</t>
  </si>
  <si>
    <t>Кусмачева Ю.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</si>
  <si>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</si>
  <si>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</si>
  <si>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t>Григорьева Г.</t>
  </si>
  <si>
    <t>Додонова О.</t>
  </si>
  <si>
    <r>
      <t>КВАЕТ БЕЛЬМОНД</t>
    </r>
    <r>
      <rPr>
        <sz val="8"/>
        <rFont val="Verdana"/>
        <family val="2"/>
        <charset val="204"/>
      </rPr>
      <t>-15, мер., гнед., ганн., Кватербэк, Германия</t>
    </r>
  </si>
  <si>
    <t>025806</t>
  </si>
  <si>
    <t>ПРЕДВАРИТЕЛЬНЫЙ ПРИЗ В. Дети (FEI 2020)</t>
  </si>
  <si>
    <t>Лихицкая О.</t>
  </si>
  <si>
    <t>СРЕДНИЙ ПРИЗ №1</t>
  </si>
  <si>
    <t>ЛИЧНЫЙ ПРИЗ. ВСАДНИКИ НА ПОНИ</t>
  </si>
  <si>
    <t>ЛИЧНЫЙ ПРИЗ. ЮНОШИ</t>
  </si>
  <si>
    <r>
      <t>ГОРБАЧЕВА</t>
    </r>
    <r>
      <rPr>
        <sz val="8"/>
        <rFont val="Verdana"/>
        <family val="2"/>
        <charset val="204"/>
      </rPr>
      <t xml:space="preserve"> Юлия</t>
    </r>
  </si>
  <si>
    <t>Веклич Н.</t>
  </si>
  <si>
    <r>
      <t>ОГИНСКИЙ</t>
    </r>
    <r>
      <rPr>
        <sz val="8"/>
        <rFont val="Verdana"/>
        <family val="2"/>
        <charset val="204"/>
      </rPr>
      <t>-13, мер., гнед., УВП, Гон, Украина</t>
    </r>
  </si>
  <si>
    <t>020269</t>
  </si>
  <si>
    <t>КК "Форсайд" / 
Ленинградская область</t>
  </si>
  <si>
    <r>
      <t xml:space="preserve">ЗАЙЦЕВА </t>
    </r>
    <r>
      <rPr>
        <sz val="8"/>
        <rFont val="Verdana"/>
        <family val="2"/>
        <charset val="204"/>
      </rPr>
      <t>Евгения, 2010</t>
    </r>
  </si>
  <si>
    <t>005310</t>
  </si>
  <si>
    <r>
      <t>МАВЕРИК-</t>
    </r>
    <r>
      <rPr>
        <sz val="8"/>
        <rFont val="Verdana"/>
        <family val="2"/>
        <charset val="204"/>
      </rPr>
      <t>08 (147), мер., гнед., нем. верх. пони, Монте Миро, Германия</t>
    </r>
  </si>
  <si>
    <t>020447</t>
  </si>
  <si>
    <t>Зайцева А.</t>
  </si>
  <si>
    <t>Прихожай В.</t>
  </si>
  <si>
    <r>
      <t xml:space="preserve">КАРДАШИНА </t>
    </r>
    <r>
      <rPr>
        <sz val="8"/>
        <rFont val="Verdana"/>
        <family val="2"/>
        <charset val="204"/>
      </rPr>
      <t>Алиса</t>
    </r>
  </si>
  <si>
    <t>030496</t>
  </si>
  <si>
    <r>
      <t xml:space="preserve">КОНЬШИНА </t>
    </r>
    <r>
      <rPr>
        <sz val="8"/>
        <rFont val="Verdana"/>
        <family val="2"/>
        <charset val="204"/>
      </rPr>
      <t>Ульяна, 2005</t>
    </r>
  </si>
  <si>
    <t>067805</t>
  </si>
  <si>
    <r>
      <t>ПАРЦИВАЛЬ</t>
    </r>
    <r>
      <rPr>
        <sz val="8"/>
        <rFont val="Verdana"/>
        <family val="2"/>
        <charset val="204"/>
      </rPr>
      <t>-04, мер.,  вор., вютемберг., Пик Джуниор, Германия</t>
    </r>
  </si>
  <si>
    <t>023210</t>
  </si>
  <si>
    <t>КСК "Приор" /
Ленинградская область</t>
  </si>
  <si>
    <r>
      <t xml:space="preserve">ЛОБАСТОВА </t>
    </r>
    <r>
      <rPr>
        <sz val="8"/>
        <rFont val="Verdana"/>
        <family val="2"/>
        <charset val="204"/>
      </rPr>
      <t>Дарья, 2004</t>
    </r>
  </si>
  <si>
    <t>018504</t>
  </si>
  <si>
    <t>Чистякова А.</t>
  </si>
  <si>
    <t>1Ю</t>
  </si>
  <si>
    <t>Новинская М.</t>
  </si>
  <si>
    <t>027423</t>
  </si>
  <si>
    <r>
      <t xml:space="preserve">ХРАМЦОВА </t>
    </r>
    <r>
      <rPr>
        <sz val="8"/>
        <rFont val="Verdana"/>
        <family val="2"/>
        <charset val="204"/>
      </rPr>
      <t>Диана, 2010</t>
    </r>
  </si>
  <si>
    <t>002210</t>
  </si>
  <si>
    <t>027435</t>
  </si>
  <si>
    <t>Старушенко Е.</t>
  </si>
  <si>
    <r>
      <t xml:space="preserve">ЧЕБУНИНА </t>
    </r>
    <r>
      <rPr>
        <sz val="8"/>
        <rFont val="Verdana"/>
        <family val="2"/>
        <charset val="204"/>
      </rPr>
      <t>Ольга</t>
    </r>
  </si>
  <si>
    <t>019979</t>
  </si>
  <si>
    <r>
      <t>САНРАЙЗ СИ ДЖИ</t>
    </r>
    <r>
      <rPr>
        <sz val="8"/>
        <rFont val="Verdana"/>
        <family val="2"/>
        <charset val="204"/>
      </rPr>
      <t>-14, коб., гнед., ольд., Сезуан, Финляндия</t>
    </r>
  </si>
  <si>
    <t>020417</t>
  </si>
  <si>
    <t>ЦКСК "Александрова дача" /
Санкт-Петербург</t>
  </si>
  <si>
    <t>Ленинградская область</t>
  </si>
  <si>
    <t>ПРЕДВАРИТЕЛЬНЫЙ ПРИЗ А. Дети (FEI 2020) / Открытый класс</t>
  </si>
  <si>
    <t>к-во ош.</t>
  </si>
  <si>
    <t>Средний %</t>
  </si>
  <si>
    <t>Технические ошибки</t>
  </si>
  <si>
    <t>Техгические ошибки</t>
  </si>
  <si>
    <t>027437</t>
  </si>
  <si>
    <t>ПРЕДВАРИТЕЛЬНЫЙ ПРИЗ В. Дети (FEI 2020) / Открытый класс</t>
  </si>
  <si>
    <t>Ассистент главного секретаря</t>
  </si>
  <si>
    <t>Разбитная Е.А.</t>
  </si>
  <si>
    <t>Технические  ошибки</t>
  </si>
  <si>
    <t>ЛИЧНЫЙ ПРИЗ. ДЕТИ (FEI 2020)</t>
  </si>
  <si>
    <t>БОЛЬШОЙ ПРИЗ. ЮНИОРЫ (U25)</t>
  </si>
  <si>
    <t>Состав судейской коллегии</t>
  </si>
  <si>
    <t>СПРАВКА о составе судейской коллегии</t>
  </si>
  <si>
    <t>Астафьева М.В.</t>
  </si>
  <si>
    <t>КСК "Дерби", Ленинградская область</t>
  </si>
  <si>
    <r>
      <t xml:space="preserve">ФИЛИППОВА </t>
    </r>
    <r>
      <rPr>
        <sz val="8"/>
        <rFont val="Verdana"/>
        <family val="2"/>
        <charset val="204"/>
      </rPr>
      <t>Ксения, 2011</t>
    </r>
  </si>
  <si>
    <t>018211</t>
  </si>
  <si>
    <r>
      <t>МИРАКУЛИКС</t>
    </r>
    <r>
      <rPr>
        <sz val="8"/>
        <rFont val="Verdana"/>
        <family val="2"/>
        <charset val="204"/>
      </rPr>
      <t>-08 (147), мер., палом., нем. райтпони, Miraculix S, Голландия</t>
    </r>
  </si>
  <si>
    <t>023263</t>
  </si>
  <si>
    <t>Самоделова А.</t>
  </si>
  <si>
    <t>Портнова М.</t>
  </si>
  <si>
    <r>
      <t xml:space="preserve">КАРАЧЕВЦЕВА </t>
    </r>
    <r>
      <rPr>
        <sz val="8"/>
        <rFont val="Verdana"/>
        <family val="2"/>
        <charset val="204"/>
      </rPr>
      <t>Злата, 2006</t>
    </r>
  </si>
  <si>
    <t>028806</t>
  </si>
  <si>
    <r>
      <t>ЭСКОРТ-</t>
    </r>
    <r>
      <rPr>
        <sz val="8"/>
        <rFont val="Verdana"/>
        <family val="2"/>
        <charset val="204"/>
      </rPr>
      <t>11, жер., вор., укр. верх., Казанова, Украина</t>
    </r>
  </si>
  <si>
    <t>014668</t>
  </si>
  <si>
    <t>Карачевцева Т.</t>
  </si>
  <si>
    <t>ч/в / 
Санкт-Петербург</t>
  </si>
  <si>
    <r>
      <t xml:space="preserve">СИНИЛЬНИКОВА </t>
    </r>
    <r>
      <rPr>
        <sz val="8"/>
        <rFont val="Verdana"/>
        <family val="2"/>
        <charset val="204"/>
      </rPr>
      <t>Наталья</t>
    </r>
  </si>
  <si>
    <t>000372</t>
  </si>
  <si>
    <t>Галактионов Ю.</t>
  </si>
  <si>
    <t>КСК "Перспектива" / 
Санкт-Петербург</t>
  </si>
  <si>
    <r>
      <t>ВЕНТУРА</t>
    </r>
    <r>
      <rPr>
        <sz val="8"/>
        <rFont val="Verdana"/>
        <family val="2"/>
        <charset val="204"/>
      </rPr>
      <t>-11, мер., рыж., вестф., Виталис, Германия</t>
    </r>
  </si>
  <si>
    <t>011337</t>
  </si>
  <si>
    <t>Лудина И. - ССВК - Санкт-Петербург</t>
  </si>
  <si>
    <t>Загоруйко С. - ССВК - Санкт-Петербург</t>
  </si>
  <si>
    <r>
      <t>ВАСЕХОЙС ПАЛИНА-</t>
    </r>
    <r>
      <rPr>
        <sz val="8"/>
        <rFont val="Verdana"/>
        <family val="2"/>
        <charset val="204"/>
      </rPr>
      <t>12 (148), коб., т.-гнед., райд пони, Чарминг Бой, Дания</t>
    </r>
  </si>
  <si>
    <r>
      <t xml:space="preserve">СТЕПАНОВА </t>
    </r>
    <r>
      <rPr>
        <sz val="8"/>
        <rFont val="Verdana"/>
        <family val="2"/>
        <charset val="204"/>
      </rPr>
      <t>Ангелина, 2010</t>
    </r>
  </si>
  <si>
    <t>016910</t>
  </si>
  <si>
    <r>
      <t>ОРЧИДС СИРИЯ</t>
    </r>
    <r>
      <rPr>
        <sz val="8"/>
        <rFont val="Verdana"/>
        <family val="2"/>
        <charset val="204"/>
      </rPr>
      <t>-08 (148), коб., гнед., нью форест пони, Каншеббер, Зеландия</t>
    </r>
  </si>
  <si>
    <t>104MY27</t>
  </si>
  <si>
    <t>027428</t>
  </si>
  <si>
    <r>
      <t>БЕКЗИТС БОЛЕРО</t>
    </r>
    <r>
      <rPr>
        <sz val="8"/>
        <rFont val="Verdana"/>
        <family val="2"/>
        <charset val="204"/>
      </rPr>
      <t>-07 (148), мер., т.-гнед., ньюфорест пони, Эльсхофс Отто, Нидерланды</t>
    </r>
  </si>
  <si>
    <t>023280</t>
  </si>
  <si>
    <r>
      <t>ДЖОНКЕРС ПИЕТЕР</t>
    </r>
    <r>
      <rPr>
        <sz val="8"/>
        <rFont val="Verdana"/>
        <family val="2"/>
        <charset val="204"/>
      </rPr>
      <t>-08 (147), мер., рыж., уэльск. пони, Хагелруис Валентин, Нидерланды</t>
    </r>
  </si>
  <si>
    <t>020441</t>
  </si>
  <si>
    <r>
      <t xml:space="preserve">ТРИПЕЦКАЯ </t>
    </r>
    <r>
      <rPr>
        <sz val="8"/>
        <rFont val="Verdana"/>
        <family val="2"/>
        <charset val="204"/>
      </rPr>
      <t>Божена, 2008</t>
    </r>
  </si>
  <si>
    <t>035708</t>
  </si>
  <si>
    <r>
      <t>ГЕРЦОГ-</t>
    </r>
    <r>
      <rPr>
        <sz val="8"/>
        <rFont val="Verdana"/>
        <family val="2"/>
        <charset val="204"/>
      </rPr>
      <t>13, мер., гнед., полукр., неизв., Россия</t>
    </r>
  </si>
  <si>
    <t>020410</t>
  </si>
  <si>
    <t>Граненко Е.</t>
  </si>
  <si>
    <t>Нестеренко К.</t>
  </si>
  <si>
    <t>ч/в /
Республика Карелия</t>
  </si>
  <si>
    <r>
      <t>ДОННА ДАРЬЯ 8</t>
    </r>
    <r>
      <rPr>
        <sz val="8"/>
        <rFont val="Verdana"/>
        <family val="2"/>
        <charset val="204"/>
      </rPr>
      <t>-13 (146), коб., рыж., нем. верх. пони, Данни Голд, Германия</t>
    </r>
  </si>
  <si>
    <t>допущен</t>
  </si>
  <si>
    <t>30 апреля 2022 г.</t>
  </si>
  <si>
    <r>
      <t>ГУДШЕЙПС КАНН</t>
    </r>
    <r>
      <rPr>
        <sz val="8"/>
        <rFont val="Verdana"/>
        <family val="2"/>
        <charset val="204"/>
      </rPr>
      <t>-13, мер., вор., фелл пони, Урвинс Джаффа, Чехия</t>
    </r>
  </si>
  <si>
    <t>022956</t>
  </si>
  <si>
    <t>Воронина Е.</t>
  </si>
  <si>
    <r>
      <t xml:space="preserve">НОВИКОВА </t>
    </r>
    <r>
      <rPr>
        <sz val="8"/>
        <rFont val="Verdana"/>
        <family val="2"/>
        <charset val="204"/>
      </rPr>
      <t>Мария, 2008</t>
    </r>
  </si>
  <si>
    <t>071608</t>
  </si>
  <si>
    <r>
      <t>МАССАНДРА-</t>
    </r>
    <r>
      <rPr>
        <sz val="8"/>
        <rFont val="Verdana"/>
        <family val="2"/>
        <charset val="204"/>
      </rPr>
      <t>14, коб., изаб., белорусская упряжная, Мускат, Беларусь</t>
    </r>
  </si>
  <si>
    <t>025863</t>
  </si>
  <si>
    <t>Русакова М.</t>
  </si>
  <si>
    <t>Архипова Е.</t>
  </si>
  <si>
    <r>
      <t xml:space="preserve">МАЛИНИНА </t>
    </r>
    <r>
      <rPr>
        <sz val="8"/>
        <rFont val="Verdana"/>
        <family val="2"/>
        <charset val="204"/>
      </rPr>
      <t>Ангелина, 2011</t>
    </r>
  </si>
  <si>
    <t>026711</t>
  </si>
  <si>
    <r>
      <t>ТИНКЕРБЕЛЬ</t>
    </r>
    <r>
      <rPr>
        <sz val="8"/>
        <rFont val="Verdana"/>
        <family val="2"/>
        <charset val="204"/>
      </rPr>
      <t>-10 (121), коб., бул., уэльск. пони, Йесселвлидс Ноу Лимит, Россия</t>
    </r>
  </si>
  <si>
    <t>020516</t>
  </si>
  <si>
    <t>Шевчук Ю.</t>
  </si>
  <si>
    <r>
      <t xml:space="preserve">НОВОСЕЛОВА </t>
    </r>
    <r>
      <rPr>
        <sz val="8"/>
        <rFont val="Verdana"/>
        <family val="2"/>
        <charset val="204"/>
      </rPr>
      <t>Ева, 2009</t>
    </r>
  </si>
  <si>
    <t>037609</t>
  </si>
  <si>
    <t>2Ю</t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</si>
  <si>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Flight, Нидерланды</t>
    </r>
  </si>
  <si>
    <t>010561</t>
  </si>
  <si>
    <r>
      <rPr>
        <b/>
        <sz val="8"/>
        <rFont val="Verdana"/>
        <family val="2"/>
        <charset val="204"/>
      </rPr>
      <t>ПРИГОЖИНА</t>
    </r>
    <r>
      <rPr>
        <sz val="8"/>
        <rFont val="Verdana"/>
        <family val="2"/>
        <charset val="204"/>
      </rPr>
      <t xml:space="preserve"> Вероника, 2005</t>
    </r>
  </si>
  <si>
    <t>001005</t>
  </si>
  <si>
    <r>
      <t>ЭЛЬ ФЕРРОЛЬ</t>
    </r>
    <r>
      <rPr>
        <sz val="8"/>
        <rFont val="Verdana"/>
        <family val="2"/>
        <charset val="204"/>
      </rPr>
      <t>-13, коб., гнед., укр. верх., Феникс, Украина</t>
    </r>
  </si>
  <si>
    <t>016661</t>
  </si>
  <si>
    <t>Гуреева А.</t>
  </si>
  <si>
    <t>КСК "Конная Лахта" /
Санкт-Петербург</t>
  </si>
  <si>
    <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до 13 лет, мальчики и девочки 12-16 лет, мальчики и девочки до 15 лет, 
юноши и девушки 14-18 лет, юниоры и юниорки 16-21 год, юниоры и юниорки 16-25 лет, мужчины и женщины</t>
    </r>
  </si>
  <si>
    <t xml:space="preserve">БОЛЬШОЙ ПРИЗ </t>
  </si>
  <si>
    <r>
      <t xml:space="preserve">АНДРЕЕВА </t>
    </r>
    <r>
      <rPr>
        <sz val="8"/>
        <rFont val="Verdana"/>
        <family val="2"/>
        <charset val="204"/>
      </rPr>
      <t>Полина</t>
    </r>
  </si>
  <si>
    <t>002880</t>
  </si>
  <si>
    <r>
      <t>МЕРИЛИНС</t>
    </r>
    <r>
      <rPr>
        <sz val="8"/>
        <rFont val="Verdana"/>
        <family val="2"/>
        <charset val="204"/>
      </rPr>
      <t>-04, мер., рыж., латв., Моторс, Латвия</t>
    </r>
  </si>
  <si>
    <t>013174</t>
  </si>
  <si>
    <t>Княгиничева Е.</t>
  </si>
  <si>
    <r>
      <t xml:space="preserve">ГУРЦКАЯ </t>
    </r>
    <r>
      <rPr>
        <sz val="8"/>
        <rFont val="Verdana"/>
        <family val="2"/>
        <charset val="204"/>
      </rPr>
      <t>Мариам, 2009</t>
    </r>
  </si>
  <si>
    <t>005209</t>
  </si>
  <si>
    <r>
      <t>СТИНДИКС ЧАМП ОФ ГЛОРИ-</t>
    </r>
    <r>
      <rPr>
        <sz val="8"/>
        <rFont val="Verdana"/>
        <family val="2"/>
        <charset val="204"/>
      </rPr>
      <t>08 (147), жер., бул., нем. верх. пони, ЭфЭс Чамбертин, Германия</t>
    </r>
  </si>
  <si>
    <t>023258</t>
  </si>
  <si>
    <t>Гугучия Ш.</t>
  </si>
  <si>
    <t>Савельева И.</t>
  </si>
  <si>
    <r>
      <t>БОНИФАЦИЙ</t>
    </r>
    <r>
      <rPr>
        <sz val="8"/>
        <rFont val="Verdana"/>
        <family val="2"/>
        <charset val="204"/>
      </rPr>
      <t xml:space="preserve">-14, жер., т.-сер., нем. верх. пони, Нинтендо, Республика Марий Эл </t>
    </r>
  </si>
  <si>
    <t>017488</t>
  </si>
  <si>
    <r>
      <rPr>
        <b/>
        <sz val="14"/>
        <rFont val="Verdana"/>
        <family val="2"/>
        <charset val="204"/>
      </rP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</si>
  <si>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>САНТО ДОМИНГО</t>
    </r>
    <r>
      <rPr>
        <sz val="8"/>
        <rFont val="Verdana"/>
        <family val="2"/>
        <charset val="204"/>
      </rPr>
      <t>-14, мер., гнед., голл. тепл., Ол Эт Уанс, Нидерланды</t>
    </r>
  </si>
  <si>
    <t>026372</t>
  </si>
  <si>
    <t>Волков В.</t>
  </si>
  <si>
    <t>Резанова С. - ВК - Вологодская область</t>
  </si>
  <si>
    <r>
      <t xml:space="preserve">АРХИПОВА </t>
    </r>
    <r>
      <rPr>
        <sz val="8"/>
        <rFont val="Verdana"/>
        <family val="2"/>
        <charset val="204"/>
      </rPr>
      <t>Екатерина</t>
    </r>
  </si>
  <si>
    <t>021592</t>
  </si>
  <si>
    <r>
      <t>НОТТИНГ ХИЛЛ СИ ТУ</t>
    </r>
    <r>
      <rPr>
        <sz val="8"/>
        <rFont val="Verdana"/>
        <family val="2"/>
        <charset val="204"/>
      </rPr>
      <t>-14, мер., паломино, нем. верх. пони, ФС Нумеро Уно, Бельгия</t>
    </r>
  </si>
  <si>
    <t>025882</t>
  </si>
  <si>
    <t>Линникова М.</t>
  </si>
  <si>
    <r>
      <t xml:space="preserve">МАЦНЕВА </t>
    </r>
    <r>
      <rPr>
        <sz val="8"/>
        <rFont val="Verdana"/>
        <family val="2"/>
        <charset val="204"/>
      </rPr>
      <t>Евгения, 2005</t>
    </r>
  </si>
  <si>
    <t>026605</t>
  </si>
  <si>
    <r>
      <t>МАЙКЛ-</t>
    </r>
    <r>
      <rPr>
        <sz val="8"/>
        <rFont val="Verdana"/>
        <family val="2"/>
        <charset val="204"/>
      </rPr>
      <t>17 (132), мер., сол., уэльск. пони, Кармадал, Россия</t>
    </r>
  </si>
  <si>
    <r>
      <t>КУЛЬГОВА</t>
    </r>
    <r>
      <rPr>
        <sz val="8"/>
        <rFont val="Verdana"/>
        <family val="2"/>
        <charset val="204"/>
      </rPr>
      <t xml:space="preserve"> Полина, 2011</t>
    </r>
  </si>
  <si>
    <r>
      <t>ПЕР САЛЬДО ФОН ЗЕВС</t>
    </r>
    <r>
      <rPr>
        <sz val="8"/>
        <rFont val="Verdana"/>
        <family val="2"/>
        <charset val="204"/>
      </rPr>
      <t>-09, мер., гнед., трак., Эрл-Грей, Россия</t>
    </r>
  </si>
  <si>
    <t>010644</t>
  </si>
  <si>
    <t>Григорьева А.</t>
  </si>
  <si>
    <t>ч/в /
 Республика Карелия</t>
  </si>
  <si>
    <r>
      <t>КОНКОРД</t>
    </r>
    <r>
      <rPr>
        <sz val="8"/>
        <rFont val="Verdana"/>
        <family val="2"/>
        <charset val="204"/>
      </rPr>
      <t>-13, жер., гнед., голшт., Командор, Россия</t>
    </r>
  </si>
  <si>
    <t>017433</t>
  </si>
  <si>
    <t>Кисельер А.</t>
  </si>
  <si>
    <t>осф 2а</t>
  </si>
  <si>
    <r>
      <t xml:space="preserve">САВОЧКИНА </t>
    </r>
    <r>
      <rPr>
        <sz val="8"/>
        <rFont val="Verdana"/>
        <family val="2"/>
        <charset val="204"/>
      </rPr>
      <t>Эмилиа, 2013</t>
    </r>
  </si>
  <si>
    <t>002913</t>
  </si>
  <si>
    <r>
      <t>МИСТЕР РОДИН</t>
    </r>
    <r>
      <rPr>
        <sz val="8"/>
        <rFont val="Verdana"/>
        <family val="2"/>
        <charset val="204"/>
      </rPr>
      <t>-06 (127), жер., палом., уэльск. пони, Wolling's Dante, Нидерланды</t>
    </r>
  </si>
  <si>
    <t>007481</t>
  </si>
  <si>
    <t>Савочкина И.</t>
  </si>
  <si>
    <t xml:space="preserve">Траектория </t>
  </si>
  <si>
    <t>Ритм</t>
  </si>
  <si>
    <t>Положение ног</t>
  </si>
  <si>
    <t>Положение рук</t>
  </si>
  <si>
    <t>Гармония</t>
  </si>
  <si>
    <t>30.04.2022-01.05.2022 г.</t>
  </si>
  <si>
    <r>
      <t>ОБЛАСТНЫЕ СОРЕВНОВАНИЯ ПО ВЫЕЗДКЕ НА ПРИЗЫ 
ФЕДЕРАЦИИ КОННОГО СПОРТА ЛЕНИНГРАДСКОЙ ОБЛАСТИ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до 15 лет</t>
    </r>
  </si>
  <si>
    <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</si>
  <si>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t>КОМАНДНЫЙ ПРИЗ. Дети (FEI 2020) / Езда по выбору</t>
  </si>
  <si>
    <t>В</t>
  </si>
  <si>
    <t>Н</t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</si>
  <si>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</si>
  <si>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sz val="12"/>
        <rFont val="Verdana"/>
        <family val="2"/>
        <charset val="204"/>
      </rPr>
      <t xml:space="preserve">
региональные соревнования
</t>
    </r>
    <r>
      <rPr>
        <sz val="10"/>
        <rFont val="Verdana"/>
        <family val="2"/>
        <charset val="204"/>
      </rPr>
      <t>юниоры и юниорки 16-25 лет</t>
    </r>
  </si>
  <si>
    <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</si>
  <si>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</si>
  <si>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Коганова А.</t>
  </si>
  <si>
    <r>
      <t xml:space="preserve">БАРСУКОВА </t>
    </r>
    <r>
      <rPr>
        <sz val="8"/>
        <rFont val="Verdana"/>
        <family val="2"/>
        <charset val="204"/>
      </rPr>
      <t>Наталья</t>
    </r>
  </si>
  <si>
    <t>028385</t>
  </si>
  <si>
    <r>
      <t>ДЕЛОРЕНС</t>
    </r>
    <r>
      <rPr>
        <sz val="8"/>
        <rFont val="Verdana"/>
        <family val="2"/>
        <charset val="204"/>
      </rPr>
      <t>-15, коб., сер., полукр., Домбай, Россия</t>
    </r>
  </si>
  <si>
    <t>020491</t>
  </si>
  <si>
    <t>Нижебовская А.</t>
  </si>
  <si>
    <t>ч/в /
Ленинградская область</t>
  </si>
  <si>
    <r>
      <t xml:space="preserve">АНУФРИЕВА </t>
    </r>
    <r>
      <rPr>
        <sz val="8"/>
        <rFont val="Verdana"/>
        <family val="2"/>
        <charset val="204"/>
      </rPr>
      <t>Ольга</t>
    </r>
  </si>
  <si>
    <t>009873</t>
  </si>
  <si>
    <r>
      <t>КОР ДЕ ГРАНА-</t>
    </r>
    <r>
      <rPr>
        <sz val="8"/>
        <rFont val="Verdana"/>
        <family val="2"/>
        <charset val="204"/>
      </rPr>
      <t>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вор., неизв., Кальвадос 87, Латвия</t>
    </r>
  </si>
  <si>
    <t>009926</t>
  </si>
  <si>
    <r>
      <t>ВИХРОВА</t>
    </r>
    <r>
      <rPr>
        <sz val="8"/>
        <rFont val="Verdana"/>
        <family val="2"/>
        <charset val="204"/>
      </rPr>
      <t xml:space="preserve"> Елена</t>
    </r>
  </si>
  <si>
    <t>005895</t>
  </si>
  <si>
    <r>
      <t>ФЛОРЕНТИНО</t>
    </r>
    <r>
      <rPr>
        <sz val="8"/>
        <rFont val="Verdana"/>
        <family val="2"/>
        <charset val="204"/>
      </rPr>
      <t>-05, мер., рыж., ольд., Florencio 1, Германия</t>
    </r>
  </si>
  <si>
    <t>006810</t>
  </si>
  <si>
    <t>Вихрова Е.</t>
  </si>
  <si>
    <t>Лудина И.</t>
  </si>
  <si>
    <t>КСК "Талисман" /
Санкт-Петербург</t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</si>
  <si>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</si>
  <si>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Обязательная программа №1 (ОСФ) Тест А / Езда по выбору</t>
  </si>
  <si>
    <r>
      <t xml:space="preserve">КАЗВИРОВА </t>
    </r>
    <r>
      <rPr>
        <sz val="8"/>
        <rFont val="Verdana"/>
        <family val="2"/>
        <charset val="204"/>
      </rPr>
      <t>Дарья, 2015</t>
    </r>
  </si>
  <si>
    <t>002515</t>
  </si>
  <si>
    <r>
      <t>ЭСМЕРАЛЬДА ПИНК-</t>
    </r>
    <r>
      <rPr>
        <sz val="8"/>
        <rFont val="Verdana"/>
        <family val="2"/>
        <charset val="204"/>
      </rPr>
      <t>13 (117), коб., сол., уэльск. пони, Купперс Майкл, Россия</t>
    </r>
  </si>
  <si>
    <t>017499</t>
  </si>
  <si>
    <r>
      <t xml:space="preserve">МАСЛЕННИКОВ </t>
    </r>
    <r>
      <rPr>
        <sz val="8"/>
        <rFont val="Verdana"/>
        <family val="2"/>
        <charset val="204"/>
      </rPr>
      <t>Роман, 2014</t>
    </r>
  </si>
  <si>
    <t>007914</t>
  </si>
  <si>
    <r>
      <rPr>
        <b/>
        <sz val="14"/>
        <rFont val="Verdana"/>
        <family val="2"/>
        <charset val="204"/>
      </rP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 xml:space="preserve">региональные соревнования
</t>
    </r>
  </si>
  <si>
    <t>01 мая 2022 г.</t>
  </si>
  <si>
    <r>
      <t>ТАЛУЛА БЭККЕР</t>
    </r>
    <r>
      <rPr>
        <sz val="8"/>
        <rFont val="Verdana"/>
        <family val="2"/>
        <charset val="204"/>
      </rPr>
      <t>-13 (128), коб., рыж., уэльск. пони, Касперхофс Фредди, Санкт-Петербург, Россия</t>
    </r>
  </si>
  <si>
    <t>017480</t>
  </si>
  <si>
    <t xml:space="preserve">КП пони </t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</si>
  <si>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</si>
  <si>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СЕЛЕЗНЕВА </t>
    </r>
    <r>
      <rPr>
        <sz val="8"/>
        <rFont val="Verdana"/>
        <family val="2"/>
        <charset val="204"/>
      </rPr>
      <t>Мария, 2011</t>
    </r>
  </si>
  <si>
    <t>025411</t>
  </si>
  <si>
    <r>
      <t>АЛИБИ ДИ-</t>
    </r>
    <r>
      <rPr>
        <sz val="8"/>
        <rFont val="Verdana"/>
        <family val="2"/>
        <charset val="204"/>
      </rPr>
      <t>10 (132), коб., сер., уэльск. пони, Ветчзичт Хейвл, Нидерланды</t>
    </r>
  </si>
  <si>
    <t>011857</t>
  </si>
  <si>
    <r>
      <t xml:space="preserve">ШЕРСТУНОВА </t>
    </r>
    <r>
      <rPr>
        <sz val="8"/>
        <rFont val="Verdana"/>
        <family val="2"/>
        <charset val="204"/>
      </rPr>
      <t>Ольга, 2013</t>
    </r>
  </si>
  <si>
    <t>113413</t>
  </si>
  <si>
    <r>
      <t>ИСХАН-</t>
    </r>
    <r>
      <rPr>
        <sz val="8"/>
        <rFont val="Verdana"/>
        <family val="2"/>
        <charset val="204"/>
      </rPr>
      <t>03 (115), мер., гнед., шетл. пони., неизв., ГЗК "Лужское", Ленинградская область</t>
    </r>
  </si>
  <si>
    <t>004559</t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</si>
  <si>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sz val="10"/>
        <rFont val="Verdana"/>
        <family val="2"/>
        <charset val="204"/>
      </rPr>
      <t xml:space="preserve">
региональные соревнования
мужчины и женщины</t>
    </r>
  </si>
  <si>
    <t>БП</t>
  </si>
  <si>
    <r>
      <t>БОНИФАЦИЙ</t>
    </r>
    <r>
      <rPr>
        <sz val="8"/>
        <rFont val="Verdana"/>
        <family val="2"/>
        <charset val="204"/>
      </rPr>
      <t xml:space="preserve">-14 (), жер., т.-сер., нем. верх. пони, Нинтендо, Республика Марий Эл </t>
    </r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</si>
  <si>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12-16 лет</t>
    </r>
  </si>
  <si>
    <r>
      <t>Судьи:</t>
    </r>
    <r>
      <rPr>
        <sz val="10"/>
        <color indexed="8"/>
        <rFont val="Verdana"/>
        <family val="2"/>
        <charset val="204"/>
      </rPr>
      <t xml:space="preserve"> Н - Кольцова Д. - СС1К - Санкт-Петербург, </t>
    </r>
    <r>
      <rPr>
        <b/>
        <sz val="10"/>
        <color indexed="8"/>
        <rFont val="Verdana"/>
        <family val="2"/>
        <charset val="204"/>
      </rPr>
      <t xml:space="preserve">С - Резанова С. - ССВК - Вологодская область </t>
    </r>
    <r>
      <rPr>
        <sz val="10"/>
        <color indexed="8"/>
        <rFont val="Verdana"/>
        <family val="2"/>
        <charset val="204"/>
      </rPr>
      <t>, В - Лудина И. - ССВК - Санкт-Петербург</t>
    </r>
  </si>
  <si>
    <t xml:space="preserve">ПРЕДВАРИТЕЛЬНЫЙ ПРИЗ. ЮНОШИ </t>
  </si>
  <si>
    <t>ЛЮБИТЕЛИ</t>
  </si>
  <si>
    <t>ОТКРЫТЫЙ КЛАСС</t>
  </si>
  <si>
    <r>
      <t xml:space="preserve">Судьи: </t>
    </r>
    <r>
      <rPr>
        <sz val="10"/>
        <color indexed="8"/>
        <rFont val="Verdana"/>
        <family val="2"/>
        <charset val="204"/>
      </rPr>
      <t xml:space="preserve">Н - Резанова С. - ССВК - Вологодская область, </t>
    </r>
    <r>
      <rPr>
        <b/>
        <sz val="10"/>
        <color indexed="8"/>
        <rFont val="Verdana"/>
        <family val="2"/>
        <charset val="204"/>
      </rPr>
      <t>С - Русинова Е. - ССВК - Ленинградская область</t>
    </r>
    <r>
      <rPr>
        <sz val="10"/>
        <color indexed="8"/>
        <rFont val="Verdana"/>
        <family val="2"/>
        <charset val="204"/>
      </rPr>
      <t>, В - Кольцова Д. - СС1К - Санкт-Петербург</t>
    </r>
  </si>
  <si>
    <r>
      <rPr>
        <b/>
        <sz val="10"/>
        <rFont val="Verdana"/>
        <family val="2"/>
        <charset val="204"/>
      </rPr>
      <t>Судьи:</t>
    </r>
    <r>
      <rPr>
        <b/>
        <sz val="16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 xml:space="preserve">Н - Русинова Е. - ССВК - Ленинградская область, , </t>
    </r>
    <r>
      <rPr>
        <b/>
        <sz val="10"/>
        <rFont val="Verdana"/>
        <family val="2"/>
        <charset val="204"/>
      </rPr>
      <t xml:space="preserve">С </t>
    </r>
    <r>
      <rPr>
        <sz val="10"/>
        <rFont val="Verdana"/>
        <family val="2"/>
        <charset val="204"/>
      </rPr>
      <t xml:space="preserve">- </t>
    </r>
    <r>
      <rPr>
        <b/>
        <sz val="10"/>
        <rFont val="Verdana"/>
        <family val="2"/>
        <charset val="204"/>
      </rPr>
      <t>Лудина И. -ССВК - Санкт-Петербург</t>
    </r>
    <r>
      <rPr>
        <sz val="10"/>
        <rFont val="Verdana"/>
        <family val="2"/>
        <charset val="204"/>
      </rPr>
      <t>, В - Кольцова Д. - СС1К - Санкт-Петербург</t>
    </r>
  </si>
  <si>
    <r>
      <rPr>
        <b/>
        <sz val="14"/>
        <rFont val="Verdana"/>
        <family val="2"/>
        <charset val="204"/>
      </rPr>
      <t xml:space="preserve">ОБЛАСТНЫЕ СОРЕВНОВАНИЯ ПО ВЫЕЗДКЕ НА ПРИЗЫ 
ФЕДЕРАЦИИ КОННОГО СПОРТА ЛЕНИНГРАДСКОЙ ОБЛАСТИ
</t>
    </r>
    <r>
      <rPr>
        <sz val="12"/>
        <rFont val="Verdana"/>
        <family val="2"/>
        <charset val="204"/>
      </rPr>
      <t>региональные соревнования</t>
    </r>
  </si>
  <si>
    <r>
      <rPr>
        <b/>
        <sz val="10"/>
        <rFont val="Verdana"/>
        <family val="2"/>
        <charset val="204"/>
      </rP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Резанова С. - ССВК - Вологодская область</t>
    </r>
    <r>
      <rPr>
        <sz val="10"/>
        <rFont val="Verdana"/>
        <family val="2"/>
        <charset val="204"/>
      </rPr>
      <t>, В - Лудина И. - ССВК - Санкт-Петербург, Русинова Е. - ССВК - Ленинградская область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</si>
  <si>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 </t>
    </r>
    <r>
      <rPr>
        <b/>
        <sz val="10"/>
        <rFont val="Verdana"/>
        <family val="2"/>
        <charset val="204"/>
      </rPr>
      <t>С - Русинова Е. - ССВК - Ленинградская область</t>
    </r>
    <r>
      <rPr>
        <sz val="10"/>
        <rFont val="Verdana"/>
        <family val="2"/>
        <charset val="204"/>
      </rPr>
      <t>, В - Лудина И. - ССВК - Санкт-Петербург, Резанова С. - ССВК - Вологодская область</t>
    </r>
  </si>
  <si>
    <r>
      <rPr>
        <b/>
        <sz val="10"/>
        <rFont val="Verdana"/>
        <family val="2"/>
        <charset val="204"/>
      </rPr>
      <t>Судьи:</t>
    </r>
    <r>
      <rPr>
        <b/>
        <sz val="16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 xml:space="preserve">Н - Лудина И. - ССВК - Санкт-Петербург, </t>
    </r>
    <r>
      <rPr>
        <b/>
        <sz val="10"/>
        <rFont val="Verdana"/>
        <family val="2"/>
        <charset val="204"/>
      </rPr>
      <t>С - Русинова Е. - ССВК - Ленинградская область</t>
    </r>
    <r>
      <rPr>
        <sz val="10"/>
        <rFont val="Verdana"/>
        <family val="2"/>
        <charset val="204"/>
      </rPr>
      <t>, В - Резанова С. - ССВК - Вологодская область</t>
    </r>
  </si>
  <si>
    <r>
      <rPr>
        <b/>
        <sz val="10"/>
        <rFont val="Verdana"/>
        <family val="2"/>
        <charset val="204"/>
      </rPr>
      <t>Судьи:</t>
    </r>
    <r>
      <rPr>
        <b/>
        <sz val="16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 xml:space="preserve">Н - Кольцова Д. - СС1К - Санкт-Петербург, </t>
    </r>
    <r>
      <rPr>
        <b/>
        <sz val="10"/>
        <rFont val="Verdana"/>
        <family val="2"/>
        <charset val="204"/>
      </rPr>
      <t>С - Русинова Е. - ССВК - Ленинградская область</t>
    </r>
    <r>
      <rPr>
        <sz val="10"/>
        <rFont val="Verdana"/>
        <family val="2"/>
        <charset val="204"/>
      </rPr>
      <t>, В - Резанова С. - ССВК - Вологодская область</t>
    </r>
  </si>
  <si>
    <r>
      <t xml:space="preserve">КОРОТУН </t>
    </r>
    <r>
      <rPr>
        <sz val="8"/>
        <rFont val="Verdana"/>
        <family val="2"/>
        <charset val="204"/>
      </rPr>
      <t>Анастасия, 2006</t>
    </r>
  </si>
  <si>
    <t>013606</t>
  </si>
  <si>
    <r>
      <t>САНЦИСКО ДЖУНИОР-</t>
    </r>
    <r>
      <rPr>
        <sz val="8"/>
        <rFont val="Verdana"/>
        <family val="2"/>
        <charset val="204"/>
      </rPr>
      <t>11, мер., вор., немецкая спорт., Санциско, Германия</t>
    </r>
  </si>
  <si>
    <t>011859</t>
  </si>
  <si>
    <r>
      <rPr>
        <b/>
        <sz val="10"/>
        <rFont val="Verdana"/>
        <family val="2"/>
        <charset val="204"/>
      </rPr>
      <t>Судьи:</t>
    </r>
    <r>
      <rPr>
        <b/>
        <sz val="16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 xml:space="preserve">Н - Лудина И. - ССВК - Санкт-Петербург, </t>
    </r>
    <r>
      <rPr>
        <b/>
        <sz val="10"/>
        <rFont val="Verdana"/>
        <family val="2"/>
        <charset val="204"/>
      </rPr>
      <t>С - Кольцова Д. - СС1К - Санкт-Петербург</t>
    </r>
    <r>
      <rPr>
        <sz val="10"/>
        <rFont val="Verdana"/>
        <family val="2"/>
        <charset val="204"/>
      </rPr>
      <t>, В - Русинова Е. - ССВК - Ленинградская область</t>
    </r>
  </si>
  <si>
    <t>зачет</t>
  </si>
  <si>
    <r>
      <t>Судьи</t>
    </r>
    <r>
      <rPr>
        <sz val="10"/>
        <rFont val="Verdana"/>
        <family val="2"/>
        <charset val="204"/>
      </rPr>
      <t>: Лудина И. - ССВК - Санкт-Петербург, Резанова С. - ССВК - Вологодская область, , Кольцова Д. - СС1К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</si>
  <si>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Н - Резанова С. - ССВК - Вологодская область, </t>
    </r>
    <r>
      <rPr>
        <b/>
        <sz val="10"/>
        <rFont val="Verdana"/>
        <family val="2"/>
        <charset val="204"/>
      </rPr>
      <t>С - Лудина И. - ССВК - Санкт-Петербург</t>
    </r>
    <r>
      <rPr>
        <sz val="10"/>
        <rFont val="Verdana"/>
        <family val="2"/>
        <charset val="204"/>
      </rPr>
      <t>, М - Кольцова Д. - СС1К - Санкт-Петербург</t>
    </r>
  </si>
  <si>
    <t>ДЕТИ</t>
  </si>
  <si>
    <r>
      <t xml:space="preserve">Судьи: </t>
    </r>
    <r>
      <rPr>
        <sz val="10"/>
        <rFont val="Verdana"/>
        <family val="2"/>
        <charset val="204"/>
      </rPr>
      <t xml:space="preserve">Н - Кольцова Д. - СС1К - Санкт-Петербург, </t>
    </r>
    <r>
      <rPr>
        <b/>
        <sz val="10"/>
        <rFont val="Verdana"/>
        <family val="2"/>
        <charset val="204"/>
      </rPr>
      <t>С - Резанова С. - ССВК - Вологодская область</t>
    </r>
    <r>
      <rPr>
        <sz val="10"/>
        <rFont val="Verdana"/>
        <family val="2"/>
        <charset val="204"/>
      </rPr>
      <t>, В - Лудина И. - ССВК - Санкт-Петербург</t>
    </r>
  </si>
  <si>
    <t xml:space="preserve">КОМАНДНЫЙ ПРИЗ. ЮНОШИ </t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</si>
  <si>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12-16 лет</t>
    </r>
  </si>
  <si>
    <r>
      <t xml:space="preserve">МАМАЕВА </t>
    </r>
    <r>
      <rPr>
        <sz val="8"/>
        <rFont val="Verdana"/>
        <family val="2"/>
        <charset val="204"/>
      </rPr>
      <t>Тамила, 2006</t>
    </r>
  </si>
  <si>
    <t>018106</t>
  </si>
  <si>
    <r>
      <t>ИЗДАТЕЛЬ</t>
    </r>
    <r>
      <rPr>
        <sz val="8"/>
        <rFont val="Verdana"/>
        <family val="2"/>
        <charset val="204"/>
      </rPr>
      <t>-10, жер., св.-зол.-рыж., буд., Избранник 24, к/з им. С.М.Буденного</t>
    </r>
  </si>
  <si>
    <t>020425</t>
  </si>
  <si>
    <t>Попова О.</t>
  </si>
  <si>
    <t>Алексеева Т.</t>
  </si>
  <si>
    <t>КОМАНДНЫЙ ПРИЗ. Дети (FEI 2020) / Любители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</si>
  <si>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Русинова С. - ССВК - Ленинградская  область</t>
    </r>
    <r>
      <rPr>
        <sz val="10"/>
        <rFont val="Verdana"/>
        <family val="2"/>
        <charset val="204"/>
      </rPr>
      <t>, В - Резанова С. - ССВК - Вологодская область, Кольцова Д. - СС1К - Санкт-Петербург</t>
    </r>
  </si>
  <si>
    <t>ССВК</t>
  </si>
  <si>
    <t>СС1К</t>
  </si>
  <si>
    <t>Русинова Е.П.</t>
  </si>
  <si>
    <t>СС3К</t>
  </si>
  <si>
    <t>Ассистент шеф-стюарда</t>
  </si>
  <si>
    <t>Остапенко О.П.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</si>
  <si>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Резанова С. - ССВК - Вологодская область</t>
    </r>
    <r>
      <rPr>
        <sz val="10"/>
        <rFont val="Verdana"/>
        <family val="2"/>
        <charset val="204"/>
      </rPr>
      <t>, В - Лудина И. - ССВК - Санкт-Петербург, Русинова Е. - ССВК - Ленинградская область</t>
    </r>
  </si>
  <si>
    <r>
      <t xml:space="preserve">ОБЛАСТНЫЕ СОРЕВНОВАНИЯ ПО ВЫЕЗДКЕ НА ПРИЗЫ 
ФЕДЕРАЦИИ КОННОГО СПОРТА ЛЕНИНГРАДСКОЙ ОБЛАСТИ
</t>
    </r>
    <r>
      <rPr>
        <sz val="10"/>
        <rFont val="Verdana"/>
        <family val="2"/>
        <charset val="204"/>
      </rPr>
      <t>региональные соревнования
 мальчики и девочки до 13 лет, мальчики и девочки 12-16 лет, мальчики и девочки до 15 лет, 
юноши и девушки 14-18 лет, юниоры и юниорки 16-21 год, 
юниоры и юниорки 16-25 лет,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</si>
  <si>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Н - Русинова Е. - ССВК - Ленинградская область, </t>
    </r>
    <r>
      <rPr>
        <b/>
        <sz val="10"/>
        <rFont val="Verdana"/>
        <family val="2"/>
        <charset val="204"/>
      </rPr>
      <t>С - Лудина И. - ССВК - Санкт-Петербург</t>
    </r>
    <r>
      <rPr>
        <sz val="10"/>
        <rFont val="Verdana"/>
        <family val="2"/>
        <charset val="204"/>
      </rPr>
      <t>, В - Кольцова Д. - СС1К - Санкт-Петербург</t>
    </r>
  </si>
  <si>
    <r>
      <rPr>
        <b/>
        <sz val="10"/>
        <rFont val="Verdana"/>
        <family val="2"/>
        <charset val="204"/>
      </rPr>
      <t>Судьи:</t>
    </r>
    <r>
      <rPr>
        <b/>
        <sz val="16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 xml:space="preserve">Н - Кольцова Д. - СС1К - Санкт-Петербург, </t>
    </r>
    <r>
      <rPr>
        <b/>
        <sz val="10"/>
        <rFont val="Verdana"/>
        <family val="2"/>
        <charset val="204"/>
      </rPr>
      <t>С - Резанова С. - ССВК - Вологодская область</t>
    </r>
    <r>
      <rPr>
        <sz val="10"/>
        <rFont val="Verdana"/>
        <family val="2"/>
        <charset val="204"/>
      </rPr>
      <t>, В - Русинова Е. - ССВК - Ленинградская область</t>
    </r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</si>
  <si>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юниоры и юниорки 16-25 год</t>
    </r>
  </si>
  <si>
    <r>
      <rPr>
        <b/>
        <sz val="14"/>
        <rFont val="Verdana"/>
        <family val="2"/>
        <charset val="204"/>
      </rPr>
      <t>ОБЛАСТНЫЕ СОРЕВНОВАНИЯ ПО ВЫЕЗДКЕ НА ПРИЗЫ 
ФЕДЕРАЦИИ КОННОГО СПОРТА ЛЕНИНГРАДСКОЙ ОБЛАСТИ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2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</si>
  <si>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t xml:space="preserve">Судьи: </t>
    </r>
    <r>
      <rPr>
        <sz val="10"/>
        <rFont val="Verdana"/>
        <family val="2"/>
        <charset val="204"/>
      </rPr>
      <t xml:space="preserve">Н - Кольцова Д. - СС1К - Санкт-Петербург, </t>
    </r>
    <r>
      <rPr>
        <b/>
        <sz val="10"/>
        <rFont val="Verdana"/>
        <family val="2"/>
        <charset val="204"/>
      </rPr>
      <t>С - Русинова Е. - ССВК - Ленинградская область</t>
    </r>
    <r>
      <rPr>
        <sz val="10"/>
        <rFont val="Verdana"/>
        <family val="2"/>
        <charset val="204"/>
      </rPr>
      <t>, В - Резанова С. - ССВК - Вологодская область</t>
    </r>
  </si>
</sst>
</file>

<file path=xl/styles.xml><?xml version="1.0" encoding="utf-8"?>
<styleSheet xmlns="http://schemas.openxmlformats.org/spreadsheetml/2006/main">
  <numFmts count="16">
    <numFmt numFmtId="44" formatCode="_-* #,##0.00\ &quot;₽&quot;_-;\-* #,##0.00\ &quot;₽&quot;_-;_-* &quot;-&quot;??\ &quot;₽&quot;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&quot;€&quot;#,##0.00;\-&quot;€&quot;#,##0.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  <numFmt numFmtId="178" formatCode="[$-FC19]d\ mmmm\ yyyy\ &quot;г.&quot;"/>
  </numFmts>
  <fonts count="4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sz val="11"/>
      <color indexed="8"/>
      <name val="Calibri"/>
      <family val="2"/>
      <charset val="204"/>
    </font>
    <font>
      <sz val="16"/>
      <name val="Verdana"/>
      <family val="2"/>
      <charset val="204"/>
    </font>
    <font>
      <sz val="14"/>
      <name val="Verdana"/>
      <family val="2"/>
      <charset val="204"/>
    </font>
    <font>
      <b/>
      <sz val="16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name val="Verdana"/>
      <family val="2"/>
      <charset val="204"/>
    </font>
    <font>
      <b/>
      <i/>
      <sz val="9"/>
      <name val="Verdana"/>
      <family val="2"/>
      <charset val="204"/>
    </font>
    <font>
      <b/>
      <sz val="9"/>
      <name val="Verdana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Verdana"/>
      <family val="2"/>
      <charset val="204"/>
    </font>
    <font>
      <b/>
      <sz val="10"/>
      <name val="Arial"/>
      <family val="2"/>
      <charset val="204"/>
    </font>
    <font>
      <b/>
      <i/>
      <sz val="9"/>
      <name val="Arial Cyr"/>
      <charset val="204"/>
    </font>
    <font>
      <sz val="11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10"/>
      <name val="Verdana"/>
      <family val="2"/>
      <charset val="204"/>
    </font>
    <font>
      <sz val="11"/>
      <color indexed="8"/>
      <name val="Verdan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14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27" fillId="0" borderId="0"/>
    <xf numFmtId="0" fontId="9" fillId="0" borderId="0"/>
    <xf numFmtId="0" fontId="8" fillId="0" borderId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5" fillId="12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3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5" fillId="12" borderId="1" applyNumberFormat="0" applyAlignment="0" applyProtection="0"/>
    <xf numFmtId="0" fontId="6" fillId="38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9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6" fillId="38" borderId="2" applyNumberFormat="0" applyAlignment="0" applyProtection="0"/>
    <xf numFmtId="0" fontId="7" fillId="38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9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0" fontId="7" fillId="38" borderId="1" applyNumberFormat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9" fillId="0" borderId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8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8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5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4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5" fontId="9" fillId="0" borderId="0" applyFill="0" applyBorder="0" applyAlignment="0" applyProtection="0"/>
    <xf numFmtId="175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2" fontId="8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1" fontId="9" fillId="0" borderId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65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27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72" fontId="27" fillId="0" borderId="0" applyFill="0" applyBorder="0" applyAlignment="0" applyProtection="0"/>
    <xf numFmtId="171" fontId="9" fillId="0" borderId="0" applyFill="0" applyBorder="0" applyAlignment="0" applyProtection="0"/>
    <xf numFmtId="172" fontId="27" fillId="0" borderId="0" applyFill="0" applyBorder="0" applyAlignment="0" applyProtection="0"/>
    <xf numFmtId="171" fontId="9" fillId="0" borderId="0" applyFill="0" applyBorder="0" applyAlignment="0" applyProtection="0"/>
    <xf numFmtId="165" fontId="3" fillId="0" borderId="0" applyFont="0" applyFill="0" applyBorder="0" applyAlignment="0" applyProtection="0"/>
    <xf numFmtId="172" fontId="27" fillId="0" borderId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68" fontId="8" fillId="0" borderId="0" applyFont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171" fontId="8" fillId="0" borderId="0" applyFill="0" applyBorder="0" applyAlignment="0" applyProtection="0"/>
    <xf numFmtId="171" fontId="9" fillId="0" borderId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5" fillId="40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</cellStyleXfs>
  <cellXfs count="151">
    <xf numFmtId="0" fontId="0" fillId="0" borderId="0" xfId="0"/>
    <xf numFmtId="0" fontId="36" fillId="0" borderId="0" xfId="4659" applyFont="1" applyAlignment="1" applyProtection="1">
      <alignment vertical="center"/>
      <protection locked="0"/>
    </xf>
    <xf numFmtId="0" fontId="37" fillId="0" borderId="0" xfId="4659" applyFont="1" applyProtection="1">
      <protection locked="0"/>
    </xf>
    <xf numFmtId="0" fontId="37" fillId="0" borderId="0" xfId="4659" applyFont="1" applyAlignment="1" applyProtection="1">
      <alignment wrapText="1"/>
      <protection locked="0"/>
    </xf>
    <xf numFmtId="0" fontId="37" fillId="0" borderId="0" xfId="4659" applyFont="1" applyAlignment="1" applyProtection="1">
      <alignment shrinkToFit="1"/>
      <protection locked="0"/>
    </xf>
    <xf numFmtId="0" fontId="37" fillId="0" borderId="0" xfId="4659" applyFont="1" applyAlignment="1" applyProtection="1">
      <alignment horizontal="left"/>
      <protection locked="0"/>
    </xf>
    <xf numFmtId="14" fontId="36" fillId="44" borderId="0" xfId="4661" applyNumberFormat="1" applyFont="1" applyFill="1" applyBorder="1" applyAlignment="1" applyProtection="1">
      <alignment horizontal="right" vertical="center"/>
      <protection locked="0"/>
    </xf>
    <xf numFmtId="0" fontId="21" fillId="44" borderId="8" xfId="4659" applyFont="1" applyFill="1" applyBorder="1" applyAlignment="1" applyProtection="1">
      <alignment horizontal="center" vertical="center" textRotation="90" wrapText="1"/>
      <protection locked="0"/>
    </xf>
    <xf numFmtId="0" fontId="8" fillId="0" borderId="8" xfId="4659" applyNumberFormat="1" applyFont="1" applyFill="1" applyBorder="1" applyAlignment="1" applyProtection="1">
      <alignment vertical="center" wrapText="1"/>
      <protection locked="0"/>
    </xf>
    <xf numFmtId="0" fontId="21" fillId="44" borderId="8" xfId="4659" applyFont="1" applyFill="1" applyBorder="1" applyAlignment="1" applyProtection="1">
      <alignment horizontal="center" vertical="center" wrapText="1"/>
      <protection locked="0"/>
    </xf>
    <xf numFmtId="0" fontId="22" fillId="44" borderId="8" xfId="4659" applyNumberFormat="1" applyFont="1" applyFill="1" applyBorder="1" applyAlignment="1" applyProtection="1">
      <alignment horizontal="center" vertical="center"/>
      <protection locked="0"/>
    </xf>
    <xf numFmtId="0" fontId="22" fillId="44" borderId="8" xfId="4659" applyNumberFormat="1" applyFont="1" applyFill="1" applyBorder="1" applyAlignment="1" applyProtection="1">
      <alignment horizontal="center" vertical="center" wrapText="1"/>
      <protection locked="0"/>
    </xf>
    <xf numFmtId="0" fontId="38" fillId="44" borderId="8" xfId="4659" applyNumberFormat="1" applyFont="1" applyFill="1" applyBorder="1" applyAlignment="1" applyProtection="1">
      <alignment vertical="center" wrapText="1"/>
      <protection locked="0"/>
    </xf>
    <xf numFmtId="0" fontId="21" fillId="44" borderId="8" xfId="4660" applyFont="1" applyFill="1" applyBorder="1" applyAlignment="1" applyProtection="1">
      <alignment vertical="center" wrapText="1"/>
      <protection locked="0"/>
    </xf>
    <xf numFmtId="49" fontId="22" fillId="44" borderId="8" xfId="4660" applyNumberFormat="1" applyFont="1" applyFill="1" applyBorder="1" applyAlignment="1" applyProtection="1">
      <alignment horizontal="center" vertical="center" wrapText="1"/>
      <protection locked="0"/>
    </xf>
    <xf numFmtId="0" fontId="22" fillId="44" borderId="8" xfId="4660" applyFont="1" applyFill="1" applyBorder="1" applyAlignment="1" applyProtection="1">
      <alignment horizontal="center" vertical="center" wrapText="1"/>
      <protection locked="0"/>
    </xf>
    <xf numFmtId="0" fontId="21" fillId="44" borderId="8" xfId="4660" applyFont="1" applyFill="1" applyBorder="1" applyAlignment="1" applyProtection="1">
      <alignment horizontal="left" vertical="center" wrapText="1"/>
      <protection locked="0"/>
    </xf>
    <xf numFmtId="0" fontId="22" fillId="44" borderId="8" xfId="4658" applyFont="1" applyFill="1" applyBorder="1" applyAlignment="1" applyProtection="1">
      <alignment horizontal="center" vertical="center" wrapText="1"/>
      <protection locked="0"/>
    </xf>
    <xf numFmtId="0" fontId="22" fillId="44" borderId="8" xfId="4662" applyNumberFormat="1" applyFont="1" applyFill="1" applyBorder="1" applyAlignment="1" applyProtection="1">
      <alignment horizontal="center" vertical="center"/>
      <protection locked="0"/>
    </xf>
    <xf numFmtId="0" fontId="19" fillId="0" borderId="0" xfId="4657" applyFont="1" applyAlignment="1" applyProtection="1">
      <alignment vertical="center"/>
      <protection locked="0"/>
    </xf>
    <xf numFmtId="0" fontId="8" fillId="0" borderId="0" xfId="4657" applyFont="1" applyAlignment="1" applyProtection="1">
      <alignment vertical="center"/>
      <protection locked="0"/>
    </xf>
    <xf numFmtId="0" fontId="19" fillId="0" borderId="0" xfId="4656" applyNumberFormat="1" applyFont="1" applyFill="1" applyBorder="1" applyAlignment="1" applyProtection="1">
      <alignment vertical="center"/>
      <protection locked="0"/>
    </xf>
    <xf numFmtId="0" fontId="37" fillId="0" borderId="0" xfId="4659" applyFont="1" applyAlignment="1" applyProtection="1">
      <alignment horizontal="right"/>
      <protection locked="0"/>
    </xf>
    <xf numFmtId="0" fontId="0" fillId="0" borderId="0" xfId="0"/>
    <xf numFmtId="0" fontId="8" fillId="0" borderId="0" xfId="0" applyFont="1"/>
    <xf numFmtId="0" fontId="21" fillId="44" borderId="8" xfId="4662" applyFont="1" applyFill="1" applyBorder="1" applyAlignment="1" applyProtection="1">
      <alignment horizontal="center" vertical="center" textRotation="90" wrapText="1"/>
      <protection locked="0"/>
    </xf>
    <xf numFmtId="0" fontId="37" fillId="44" borderId="8" xfId="4662" applyFont="1" applyFill="1" applyBorder="1" applyAlignment="1" applyProtection="1">
      <alignment horizontal="center" vertical="center" wrapText="1"/>
      <protection locked="0"/>
    </xf>
    <xf numFmtId="1" fontId="23" fillId="44" borderId="8" xfId="4805" applyNumberFormat="1" applyFont="1" applyFill="1" applyBorder="1" applyAlignment="1" applyProtection="1">
      <alignment horizontal="center" vertical="center" textRotation="90" wrapText="1"/>
      <protection locked="0"/>
    </xf>
    <xf numFmtId="169" fontId="23" fillId="44" borderId="8" xfId="4805" applyNumberFormat="1" applyFont="1" applyFill="1" applyBorder="1" applyAlignment="1" applyProtection="1">
      <alignment horizontal="center" vertical="center" wrapText="1"/>
      <protection locked="0"/>
    </xf>
    <xf numFmtId="1" fontId="37" fillId="44" borderId="8" xfId="4805" applyNumberFormat="1" applyFont="1" applyFill="1" applyBorder="1" applyAlignment="1" applyProtection="1">
      <alignment horizontal="center" vertical="center" textRotation="90" wrapText="1"/>
      <protection locked="0"/>
    </xf>
    <xf numFmtId="0" fontId="28" fillId="44" borderId="8" xfId="4806" applyFont="1" applyFill="1" applyBorder="1" applyAlignment="1" applyProtection="1">
      <alignment horizontal="center" vertical="center"/>
      <protection locked="0"/>
    </xf>
    <xf numFmtId="0" fontId="22" fillId="44" borderId="8" xfId="4806" applyNumberFormat="1" applyFont="1" applyFill="1" applyBorder="1" applyAlignment="1" applyProtection="1">
      <alignment horizontal="center" vertical="center" wrapText="1"/>
      <protection locked="0"/>
    </xf>
    <xf numFmtId="0" fontId="19" fillId="44" borderId="8" xfId="4807" applyFont="1" applyFill="1" applyBorder="1" applyAlignment="1" applyProtection="1">
      <alignment horizontal="center" vertical="center" wrapText="1"/>
      <protection locked="0"/>
    </xf>
    <xf numFmtId="170" fontId="22" fillId="44" borderId="8" xfId="4657" applyNumberFormat="1" applyFont="1" applyFill="1" applyBorder="1" applyAlignment="1" applyProtection="1">
      <alignment horizontal="center" vertical="center" wrapText="1"/>
      <protection locked="0"/>
    </xf>
    <xf numFmtId="169" fontId="36" fillId="44" borderId="8" xfId="4657" applyNumberFormat="1" applyFont="1" applyFill="1" applyBorder="1" applyAlignment="1" applyProtection="1">
      <alignment horizontal="center" vertical="center" wrapText="1"/>
      <protection locked="0"/>
    </xf>
    <xf numFmtId="0" fontId="21" fillId="44" borderId="8" xfId="4808" applyFont="1" applyFill="1" applyBorder="1" applyAlignment="1" applyProtection="1">
      <alignment horizontal="center" vertical="center" wrapText="1"/>
      <protection locked="0"/>
    </xf>
    <xf numFmtId="170" fontId="21" fillId="44" borderId="8" xfId="4657" applyNumberFormat="1" applyFont="1" applyFill="1" applyBorder="1" applyAlignment="1" applyProtection="1">
      <alignment horizontal="center" vertical="center" wrapText="1"/>
      <protection locked="0"/>
    </xf>
    <xf numFmtId="0" fontId="42" fillId="44" borderId="8" xfId="0" applyFont="1" applyFill="1" applyBorder="1" applyAlignment="1">
      <alignment horizontal="center" vertical="center"/>
    </xf>
    <xf numFmtId="0" fontId="8" fillId="44" borderId="8" xfId="0" applyFont="1" applyFill="1" applyBorder="1"/>
    <xf numFmtId="0" fontId="28" fillId="44" borderId="8" xfId="4808" applyFont="1" applyFill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37" fillId="44" borderId="8" xfId="4662" applyFont="1" applyFill="1" applyBorder="1" applyAlignment="1" applyProtection="1">
      <alignment horizontal="center" vertical="center" wrapText="1"/>
      <protection locked="0"/>
    </xf>
    <xf numFmtId="0" fontId="21" fillId="44" borderId="8" xfId="466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3" fillId="44" borderId="8" xfId="4805" applyFont="1" applyFill="1" applyBorder="1" applyAlignment="1" applyProtection="1">
      <alignment horizontal="center" vertical="center" textRotation="90" wrapText="1"/>
      <protection locked="0"/>
    </xf>
    <xf numFmtId="170" fontId="22" fillId="0" borderId="8" xfId="4657" applyNumberFormat="1" applyFont="1" applyBorder="1" applyAlignment="1" applyProtection="1">
      <alignment horizontal="center" vertical="center" wrapText="1"/>
      <protection locked="0"/>
    </xf>
    <xf numFmtId="169" fontId="36" fillId="0" borderId="8" xfId="4657" applyNumberFormat="1" applyFont="1" applyBorder="1" applyAlignment="1" applyProtection="1">
      <alignment horizontal="center" vertical="center" wrapText="1"/>
      <protection locked="0"/>
    </xf>
    <xf numFmtId="0" fontId="21" fillId="0" borderId="8" xfId="4808" applyFont="1" applyBorder="1" applyAlignment="1" applyProtection="1">
      <alignment horizontal="center" vertical="center" wrapText="1"/>
      <protection locked="0"/>
    </xf>
    <xf numFmtId="0" fontId="37" fillId="0" borderId="8" xfId="4657" applyFont="1" applyBorder="1" applyAlignment="1" applyProtection="1">
      <alignment horizontal="center" vertical="center" wrapText="1"/>
      <protection locked="0"/>
    </xf>
    <xf numFmtId="1" fontId="23" fillId="0" borderId="8" xfId="4657" applyNumberFormat="1" applyFont="1" applyBorder="1" applyAlignment="1" applyProtection="1">
      <alignment horizontal="center" vertical="center" wrapText="1"/>
      <protection locked="0"/>
    </xf>
    <xf numFmtId="0" fontId="28" fillId="0" borderId="8" xfId="4657" applyFont="1" applyBorder="1" applyAlignment="1" applyProtection="1">
      <alignment horizontal="center" vertical="center" wrapText="1"/>
      <protection locked="0"/>
    </xf>
    <xf numFmtId="0" fontId="36" fillId="0" borderId="0" xfId="4806" applyFont="1" applyAlignment="1" applyProtection="1">
      <alignment vertical="center"/>
      <protection locked="0"/>
    </xf>
    <xf numFmtId="0" fontId="37" fillId="0" borderId="0" xfId="4662" applyFont="1" applyProtection="1">
      <protection locked="0"/>
    </xf>
    <xf numFmtId="0" fontId="37" fillId="0" borderId="0" xfId="4662" applyFont="1" applyAlignment="1" applyProtection="1">
      <alignment wrapText="1"/>
      <protection locked="0"/>
    </xf>
    <xf numFmtId="0" fontId="37" fillId="0" borderId="0" xfId="4662" applyFont="1" applyAlignment="1" applyProtection="1">
      <alignment shrinkToFit="1"/>
      <protection locked="0"/>
    </xf>
    <xf numFmtId="1" fontId="43" fillId="0" borderId="0" xfId="4662" applyNumberFormat="1" applyFont="1" applyProtection="1">
      <protection locked="0"/>
    </xf>
    <xf numFmtId="14" fontId="36" fillId="44" borderId="0" xfId="4806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21" fillId="44" borderId="8" xfId="4662" applyFont="1" applyFill="1" applyBorder="1" applyAlignment="1" applyProtection="1">
      <alignment horizontal="center" vertical="center" wrapText="1"/>
      <protection locked="0"/>
    </xf>
    <xf numFmtId="0" fontId="37" fillId="44" borderId="8" xfId="466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1" fillId="44" borderId="8" xfId="466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37" fillId="44" borderId="8" xfId="4662" applyFont="1" applyFill="1" applyBorder="1" applyAlignment="1" applyProtection="1">
      <alignment horizontal="center" vertical="center" wrapText="1"/>
      <protection locked="0"/>
    </xf>
    <xf numFmtId="0" fontId="36" fillId="0" borderId="0" xfId="4806" applyFont="1" applyAlignment="1" applyProtection="1">
      <protection locked="0"/>
    </xf>
    <xf numFmtId="14" fontId="36" fillId="44" borderId="0" xfId="4806" applyNumberFormat="1" applyFont="1" applyFill="1" applyBorder="1" applyAlignment="1" applyProtection="1">
      <alignment horizontal="right"/>
      <protection locked="0"/>
    </xf>
    <xf numFmtId="0" fontId="22" fillId="44" borderId="8" xfId="4662" applyFont="1" applyFill="1" applyBorder="1" applyAlignment="1" applyProtection="1">
      <alignment horizontal="center" vertical="center" wrapText="1"/>
      <protection locked="0"/>
    </xf>
    <xf numFmtId="0" fontId="19" fillId="0" borderId="8" xfId="0" applyNumberFormat="1" applyFont="1" applyFill="1" applyBorder="1" applyAlignment="1">
      <alignment horizontal="center" vertical="center"/>
    </xf>
    <xf numFmtId="0" fontId="22" fillId="0" borderId="8" xfId="4806" applyFont="1" applyFill="1" applyBorder="1" applyAlignment="1" applyProtection="1">
      <alignment horizontal="center" vertical="center" wrapText="1"/>
      <protection locked="0"/>
    </xf>
    <xf numFmtId="0" fontId="21" fillId="0" borderId="8" xfId="0" applyFont="1" applyFill="1" applyBorder="1" applyAlignment="1">
      <alignment horizontal="left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0" fontId="22" fillId="0" borderId="8" xfId="4809" applyFont="1" applyFill="1" applyBorder="1" applyAlignment="1" applyProtection="1">
      <alignment horizontal="center" vertical="center" wrapText="1"/>
      <protection locked="0"/>
    </xf>
    <xf numFmtId="0" fontId="21" fillId="0" borderId="8" xfId="4810" applyFont="1" applyFill="1" applyBorder="1" applyAlignment="1" applyProtection="1">
      <alignment horizontal="left" vertical="center" wrapText="1"/>
      <protection locked="0"/>
    </xf>
    <xf numFmtId="0" fontId="22" fillId="0" borderId="8" xfId="0" applyFont="1" applyFill="1" applyBorder="1" applyAlignment="1" applyProtection="1">
      <alignment horizontal="center" vertical="center"/>
      <protection locked="0"/>
    </xf>
    <xf numFmtId="0" fontId="23" fillId="0" borderId="8" xfId="4806" applyFont="1" applyFill="1" applyBorder="1" applyAlignment="1" applyProtection="1">
      <alignment horizontal="center" vertical="center" wrapText="1"/>
      <protection locked="0"/>
    </xf>
    <xf numFmtId="169" fontId="37" fillId="0" borderId="8" xfId="4808" applyNumberFormat="1" applyFont="1" applyBorder="1" applyAlignment="1" applyProtection="1">
      <alignment horizontal="center" vertical="center" wrapText="1"/>
      <protection locked="0"/>
    </xf>
    <xf numFmtId="0" fontId="28" fillId="44" borderId="0" xfId="4806" applyFont="1" applyFill="1" applyBorder="1" applyAlignment="1" applyProtection="1">
      <alignment horizontal="center" vertical="center"/>
      <protection locked="0"/>
    </xf>
    <xf numFmtId="0" fontId="22" fillId="44" borderId="0" xfId="480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806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4809" applyFont="1" applyFill="1" applyBorder="1" applyAlignment="1" applyProtection="1">
      <alignment horizontal="center" vertical="center" wrapText="1"/>
      <protection locked="0"/>
    </xf>
    <xf numFmtId="0" fontId="21" fillId="0" borderId="0" xfId="481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4806" applyFont="1" applyFill="1" applyBorder="1" applyAlignment="1" applyProtection="1">
      <alignment horizontal="center" vertical="center" wrapText="1"/>
      <protection locked="0"/>
    </xf>
    <xf numFmtId="170" fontId="22" fillId="0" borderId="0" xfId="4657" applyNumberFormat="1" applyFont="1" applyBorder="1" applyAlignment="1" applyProtection="1">
      <alignment horizontal="center" vertical="center" wrapText="1"/>
      <protection locked="0"/>
    </xf>
    <xf numFmtId="169" fontId="36" fillId="0" borderId="0" xfId="4657" applyNumberFormat="1" applyFont="1" applyBorder="1" applyAlignment="1" applyProtection="1">
      <alignment horizontal="center" vertical="center" wrapText="1"/>
      <protection locked="0"/>
    </xf>
    <xf numFmtId="0" fontId="21" fillId="0" borderId="0" xfId="4808" applyFont="1" applyBorder="1" applyAlignment="1" applyProtection="1">
      <alignment horizontal="center" vertical="center" wrapText="1"/>
      <protection locked="0"/>
    </xf>
    <xf numFmtId="0" fontId="37" fillId="0" borderId="0" xfId="4657" applyFont="1" applyBorder="1" applyAlignment="1" applyProtection="1">
      <alignment horizontal="center" vertical="center" wrapText="1"/>
      <protection locked="0"/>
    </xf>
    <xf numFmtId="1" fontId="23" fillId="0" borderId="0" xfId="4657" applyNumberFormat="1" applyFont="1" applyBorder="1" applyAlignment="1" applyProtection="1">
      <alignment horizontal="center" vertical="center" wrapText="1"/>
      <protection locked="0"/>
    </xf>
    <xf numFmtId="0" fontId="28" fillId="0" borderId="0" xfId="4657" applyFont="1" applyBorder="1" applyAlignment="1" applyProtection="1">
      <alignment horizontal="center" vertical="center" wrapText="1"/>
      <protection locked="0"/>
    </xf>
    <xf numFmtId="0" fontId="8" fillId="0" borderId="0" xfId="4002"/>
    <xf numFmtId="0" fontId="34" fillId="0" borderId="0" xfId="4811" applyFont="1"/>
    <xf numFmtId="0" fontId="33" fillId="0" borderId="8" xfId="4811" applyFont="1" applyBorder="1"/>
    <xf numFmtId="0" fontId="46" fillId="0" borderId="8" xfId="4811" applyFont="1" applyBorder="1"/>
    <xf numFmtId="0" fontId="19" fillId="0" borderId="8" xfId="4811" applyFont="1" applyBorder="1" applyAlignment="1">
      <alignment wrapText="1"/>
    </xf>
    <xf numFmtId="0" fontId="44" fillId="0" borderId="8" xfId="4811" applyFont="1" applyBorder="1"/>
    <xf numFmtId="0" fontId="8" fillId="0" borderId="0" xfId="4002" applyFont="1"/>
    <xf numFmtId="0" fontId="47" fillId="0" borderId="8" xfId="4811" applyFont="1" applyBorder="1"/>
    <xf numFmtId="0" fontId="19" fillId="0" borderId="0" xfId="4812" applyFont="1" applyAlignment="1" applyProtection="1">
      <alignment vertical="center"/>
      <protection locked="0"/>
    </xf>
    <xf numFmtId="0" fontId="19" fillId="0" borderId="0" xfId="4813" applyNumberFormat="1" applyFont="1" applyFill="1" applyBorder="1" applyAlignment="1" applyProtection="1">
      <alignment vertical="center"/>
      <protection locked="0"/>
    </xf>
    <xf numFmtId="0" fontId="48" fillId="0" borderId="0" xfId="4811" applyFont="1" applyBorder="1"/>
    <xf numFmtId="0" fontId="34" fillId="0" borderId="0" xfId="4811" applyFont="1" applyBorder="1" applyAlignment="1">
      <alignment wrapText="1"/>
    </xf>
    <xf numFmtId="0" fontId="19" fillId="0" borderId="0" xfId="4804" applyFont="1" applyAlignment="1" applyProtection="1">
      <alignment vertical="center"/>
      <protection locked="0"/>
    </xf>
    <xf numFmtId="0" fontId="48" fillId="0" borderId="0" xfId="4811" applyFont="1"/>
    <xf numFmtId="0" fontId="22" fillId="44" borderId="0" xfId="4659" applyNumberFormat="1" applyFont="1" applyFill="1" applyBorder="1" applyAlignment="1" applyProtection="1">
      <alignment horizontal="center" vertical="center"/>
      <protection locked="0"/>
    </xf>
    <xf numFmtId="0" fontId="22" fillId="44" borderId="0" xfId="4659" applyNumberFormat="1" applyFont="1" applyFill="1" applyBorder="1" applyAlignment="1" applyProtection="1">
      <alignment horizontal="center" vertical="center" wrapText="1"/>
      <protection locked="0"/>
    </xf>
    <xf numFmtId="0" fontId="38" fillId="44" borderId="0" xfId="4659" applyNumberFormat="1" applyFont="1" applyFill="1" applyBorder="1" applyAlignment="1" applyProtection="1">
      <alignment vertical="center" wrapText="1"/>
      <protection locked="0"/>
    </xf>
    <xf numFmtId="0" fontId="21" fillId="44" borderId="0" xfId="4660" applyFont="1" applyFill="1" applyBorder="1" applyAlignment="1" applyProtection="1">
      <alignment vertical="center" wrapText="1"/>
      <protection locked="0"/>
    </xf>
    <xf numFmtId="49" fontId="22" fillId="44" borderId="0" xfId="4660" applyNumberFormat="1" applyFont="1" applyFill="1" applyBorder="1" applyAlignment="1" applyProtection="1">
      <alignment horizontal="center" vertical="center" wrapText="1"/>
      <protection locked="0"/>
    </xf>
    <xf numFmtId="0" fontId="22" fillId="44" borderId="0" xfId="4660" applyFont="1" applyFill="1" applyBorder="1" applyAlignment="1" applyProtection="1">
      <alignment horizontal="center" vertical="center" wrapText="1"/>
      <protection locked="0"/>
    </xf>
    <xf numFmtId="0" fontId="21" fillId="44" borderId="0" xfId="4660" applyFont="1" applyFill="1" applyBorder="1" applyAlignment="1" applyProtection="1">
      <alignment horizontal="left" vertical="center" wrapText="1"/>
      <protection locked="0"/>
    </xf>
    <xf numFmtId="0" fontId="22" fillId="44" borderId="0" xfId="4658" applyFont="1" applyFill="1" applyBorder="1" applyAlignment="1" applyProtection="1">
      <alignment horizontal="center" vertical="center" wrapText="1"/>
      <protection locked="0"/>
    </xf>
    <xf numFmtId="0" fontId="22" fillId="44" borderId="0" xfId="4662" applyNumberFormat="1" applyFont="1" applyFill="1" applyBorder="1" applyAlignment="1" applyProtection="1">
      <alignment horizontal="center" vertical="center"/>
      <protection locked="0"/>
    </xf>
    <xf numFmtId="0" fontId="19" fillId="44" borderId="8" xfId="4806" applyFont="1" applyFill="1" applyBorder="1" applyAlignment="1" applyProtection="1">
      <alignment horizontal="center" vertical="center"/>
      <protection locked="0"/>
    </xf>
    <xf numFmtId="0" fontId="18" fillId="0" borderId="0" xfId="4659" applyFont="1" applyAlignment="1" applyProtection="1">
      <alignment horizontal="center" vertical="center" wrapText="1"/>
      <protection locked="0"/>
    </xf>
    <xf numFmtId="0" fontId="28" fillId="0" borderId="0" xfId="4659" applyFont="1" applyAlignment="1" applyProtection="1">
      <alignment horizontal="center" vertical="center" wrapText="1"/>
      <protection locked="0"/>
    </xf>
    <xf numFmtId="0" fontId="19" fillId="0" borderId="0" xfId="4659" applyFont="1" applyAlignment="1" applyProtection="1">
      <alignment horizontal="center" vertical="center" wrapText="1"/>
      <protection locked="0"/>
    </xf>
    <xf numFmtId="0" fontId="37" fillId="44" borderId="8" xfId="4662" applyFont="1" applyFill="1" applyBorder="1" applyAlignment="1" applyProtection="1">
      <alignment horizontal="center" vertical="center" wrapText="1"/>
      <protection locked="0"/>
    </xf>
    <xf numFmtId="0" fontId="21" fillId="44" borderId="8" xfId="4662" applyFont="1" applyFill="1" applyBorder="1" applyAlignment="1" applyProtection="1">
      <alignment horizontal="center" vertical="center" textRotation="90" wrapText="1"/>
      <protection locked="0"/>
    </xf>
    <xf numFmtId="0" fontId="28" fillId="44" borderId="8" xfId="4662" applyFont="1" applyFill="1" applyBorder="1" applyAlignment="1" applyProtection="1">
      <alignment horizontal="center" vertical="center" wrapText="1"/>
      <protection locked="0"/>
    </xf>
    <xf numFmtId="0" fontId="37" fillId="44" borderId="8" xfId="4662" applyFont="1" applyFill="1" applyBorder="1" applyAlignment="1" applyProtection="1">
      <alignment horizontal="center" vertical="center" textRotation="90" wrapText="1"/>
      <protection locked="0"/>
    </xf>
    <xf numFmtId="0" fontId="28" fillId="44" borderId="8" xfId="4805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4662" applyFont="1" applyAlignment="1" applyProtection="1">
      <alignment horizontal="center" vertical="center" wrapText="1"/>
      <protection locked="0"/>
    </xf>
    <xf numFmtId="0" fontId="35" fillId="0" borderId="0" xfId="4660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 wrapText="1"/>
    </xf>
    <xf numFmtId="0" fontId="37" fillId="44" borderId="9" xfId="4662" applyFont="1" applyFill="1" applyBorder="1" applyAlignment="1" applyProtection="1">
      <alignment horizontal="center" vertical="center" textRotation="90" wrapText="1"/>
      <protection locked="0"/>
    </xf>
    <xf numFmtId="0" fontId="37" fillId="44" borderId="14" xfId="4662" applyFont="1" applyFill="1" applyBorder="1" applyAlignment="1" applyProtection="1">
      <alignment horizontal="center" vertical="center" textRotation="90" wrapText="1"/>
      <protection locked="0"/>
    </xf>
    <xf numFmtId="169" fontId="37" fillId="44" borderId="8" xfId="4662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8" fillId="44" borderId="10" xfId="4805" applyFont="1" applyFill="1" applyBorder="1" applyAlignment="1" applyProtection="1">
      <alignment horizontal="center" vertical="center"/>
      <protection locked="0"/>
    </xf>
    <xf numFmtId="0" fontId="28" fillId="44" borderId="11" xfId="4805" applyFont="1" applyFill="1" applyBorder="1" applyAlignment="1" applyProtection="1">
      <alignment horizontal="center" vertical="center"/>
      <protection locked="0"/>
    </xf>
    <xf numFmtId="0" fontId="28" fillId="44" borderId="12" xfId="4805" applyFon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21" fillId="44" borderId="9" xfId="466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1" fillId="44" borderId="14" xfId="4662" applyFont="1" applyFill="1" applyBorder="1" applyAlignment="1" applyProtection="1">
      <alignment horizontal="center" vertical="center" textRotation="90" wrapText="1"/>
      <protection locked="0"/>
    </xf>
    <xf numFmtId="0" fontId="21" fillId="44" borderId="13" xfId="4662" applyFont="1" applyFill="1" applyBorder="1" applyAlignment="1" applyProtection="1">
      <alignment horizontal="center" vertical="center" textRotation="90" wrapText="1"/>
      <protection locked="0"/>
    </xf>
    <xf numFmtId="0" fontId="21" fillId="44" borderId="15" xfId="4662" applyFont="1" applyFill="1" applyBorder="1" applyAlignment="1" applyProtection="1">
      <alignment horizontal="center" vertical="center" textRotation="90" wrapText="1"/>
      <protection locked="0"/>
    </xf>
    <xf numFmtId="0" fontId="18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1" fillId="0" borderId="0" xfId="4662" applyFont="1" applyAlignment="1" applyProtection="1">
      <alignment horizontal="center" vertical="center" wrapText="1"/>
      <protection locked="0"/>
    </xf>
    <xf numFmtId="0" fontId="28" fillId="0" borderId="0" xfId="4811" applyFont="1" applyAlignment="1">
      <alignment horizontal="center" vertical="center" wrapText="1"/>
    </xf>
    <xf numFmtId="0" fontId="33" fillId="0" borderId="0" xfId="4811" applyFont="1" applyAlignment="1">
      <alignment horizontal="center" vertical="center" wrapText="1"/>
    </xf>
    <xf numFmtId="0" fontId="45" fillId="0" borderId="0" xfId="4811" applyFont="1" applyAlignment="1">
      <alignment horizontal="center"/>
    </xf>
    <xf numFmtId="0" fontId="8" fillId="0" borderId="0" xfId="4002"/>
    <xf numFmtId="0" fontId="41" fillId="0" borderId="8" xfId="0" applyFont="1" applyBorder="1" applyAlignment="1">
      <alignment horizontal="center" vertical="center" wrapText="1"/>
    </xf>
    <xf numFmtId="49" fontId="28" fillId="0" borderId="8" xfId="4013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814">
    <cellStyle name="20% - Акцент1 10" xfId="1"/>
    <cellStyle name="20% - Акцент1 10 2" xfId="2"/>
    <cellStyle name="20% - Акцент1 10 2 2" xfId="3"/>
    <cellStyle name="20% - Акцент1 10 3" xfId="4"/>
    <cellStyle name="20% - Акцент1 10 4" xfId="5"/>
    <cellStyle name="20% - Акцент1 11" xfId="6"/>
    <cellStyle name="20% - Акцент1 11 2" xfId="7"/>
    <cellStyle name="20% - Акцент1 12" xfId="8"/>
    <cellStyle name="20% - Акцент1 12 2" xfId="9"/>
    <cellStyle name="20% - Акцент1 2" xfId="10"/>
    <cellStyle name="20% — акцент1 2" xfId="11"/>
    <cellStyle name="20% - Акцент1 2 10" xfId="12"/>
    <cellStyle name="20% - Акцент1 2 11" xfId="13"/>
    <cellStyle name="20% - Акцент1 2 12" xfId="14"/>
    <cellStyle name="20% - Акцент1 2 13" xfId="15"/>
    <cellStyle name="20% - Акцент1 2 14" xfId="16"/>
    <cellStyle name="20% - Акцент1 2 15" xfId="17"/>
    <cellStyle name="20% - Акцент1 2 16" xfId="18"/>
    <cellStyle name="20% - Акцент1 2 17" xfId="19"/>
    <cellStyle name="20% - Акцент1 2 2" xfId="20"/>
    <cellStyle name="20% — акцент1 2 2" xfId="21"/>
    <cellStyle name="20% - Акцент1 2 2 2" xfId="22"/>
    <cellStyle name="20% - Акцент1 2 2 2 2" xfId="23"/>
    <cellStyle name="20% - Акцент1 2 2 3" xfId="24"/>
    <cellStyle name="20% - Акцент1 2 2 4" xfId="25"/>
    <cellStyle name="20% - Акцент1 2 3" xfId="26"/>
    <cellStyle name="20% - Акцент1 2 3 2" xfId="27"/>
    <cellStyle name="20% - Акцент1 2 3 2 2" xfId="28"/>
    <cellStyle name="20% - Акцент1 2 3 3" xfId="29"/>
    <cellStyle name="20% - Акцент1 2 3 4" xfId="30"/>
    <cellStyle name="20% - Акцент1 2 4" xfId="31"/>
    <cellStyle name="20% - Акцент1 2 4 2" xfId="32"/>
    <cellStyle name="20% - Акцент1 2 5" xfId="33"/>
    <cellStyle name="20% - Акцент1 2 5 2" xfId="34"/>
    <cellStyle name="20% - Акцент1 2 6" xfId="35"/>
    <cellStyle name="20% - Акцент1 2 6 2" xfId="36"/>
    <cellStyle name="20% - Акцент1 2 7" xfId="37"/>
    <cellStyle name="20% - Акцент1 2 8" xfId="38"/>
    <cellStyle name="20% - Акцент1 2 9" xfId="39"/>
    <cellStyle name="20% - Акцент1 2_29-30 мая" xfId="40"/>
    <cellStyle name="20% - Акцент1 3" xfId="41"/>
    <cellStyle name="20% - Акцент1 3 2" xfId="42"/>
    <cellStyle name="20% - Акцент1 3 2 2" xfId="43"/>
    <cellStyle name="20% - Акцент1 3 3" xfId="44"/>
    <cellStyle name="20% - Акцент1 3 3 2" xfId="45"/>
    <cellStyle name="20% - Акцент1 3 4" xfId="46"/>
    <cellStyle name="20% - Акцент1 3 5" xfId="47"/>
    <cellStyle name="20% - Акцент1 4" xfId="48"/>
    <cellStyle name="20% - Акцент1 4 2" xfId="49"/>
    <cellStyle name="20% - Акцент1 4 2 2" xfId="50"/>
    <cellStyle name="20% - Акцент1 4 3" xfId="51"/>
    <cellStyle name="20% - Акцент1 4 4" xfId="52"/>
    <cellStyle name="20% - Акцент1 5" xfId="53"/>
    <cellStyle name="20% - Акцент1 5 2" xfId="54"/>
    <cellStyle name="20% - Акцент1 5 2 2" xfId="55"/>
    <cellStyle name="20% - Акцент1 5 3" xfId="56"/>
    <cellStyle name="20% - Акцент1 5 4" xfId="57"/>
    <cellStyle name="20% - Акцент1 6" xfId="58"/>
    <cellStyle name="20% - Акцент1 6 2" xfId="59"/>
    <cellStyle name="20% - Акцент1 6 2 2" xfId="60"/>
    <cellStyle name="20% - Акцент1 6 3" xfId="61"/>
    <cellStyle name="20% - Акцент1 6 4" xfId="62"/>
    <cellStyle name="20% - Акцент1 7" xfId="63"/>
    <cellStyle name="20% - Акцент1 7 2" xfId="64"/>
    <cellStyle name="20% - Акцент1 7 2 2" xfId="65"/>
    <cellStyle name="20% - Акцент1 7 3" xfId="66"/>
    <cellStyle name="20% - Акцент1 7 4" xfId="67"/>
    <cellStyle name="20% - Акцент1 8" xfId="68"/>
    <cellStyle name="20% - Акцент1 8 2" xfId="69"/>
    <cellStyle name="20% - Акцент1 8 2 2" xfId="70"/>
    <cellStyle name="20% - Акцент1 8 3" xfId="71"/>
    <cellStyle name="20% - Акцент1 8 4" xfId="72"/>
    <cellStyle name="20% - Акцент1 9" xfId="73"/>
    <cellStyle name="20% - Акцент1 9 2" xfId="74"/>
    <cellStyle name="20% - Акцент1 9 2 2" xfId="75"/>
    <cellStyle name="20% - Акцент1 9 3" xfId="76"/>
    <cellStyle name="20% - Акцент1 9 4" xfId="77"/>
    <cellStyle name="20% - Акцент2 10" xfId="78"/>
    <cellStyle name="20% - Акцент2 10 2" xfId="79"/>
    <cellStyle name="20% - Акцент2 10 2 2" xfId="80"/>
    <cellStyle name="20% - Акцент2 10 3" xfId="81"/>
    <cellStyle name="20% - Акцент2 10 4" xfId="82"/>
    <cellStyle name="20% - Акцент2 11" xfId="83"/>
    <cellStyle name="20% - Акцент2 11 2" xfId="84"/>
    <cellStyle name="20% - Акцент2 12" xfId="85"/>
    <cellStyle name="20% - Акцент2 12 2" xfId="86"/>
    <cellStyle name="20% - Акцент2 2" xfId="87"/>
    <cellStyle name="20% — акцент2 2" xfId="88"/>
    <cellStyle name="20% - Акцент2 2 10" xfId="89"/>
    <cellStyle name="20% - Акцент2 2 11" xfId="90"/>
    <cellStyle name="20% - Акцент2 2 12" xfId="91"/>
    <cellStyle name="20% - Акцент2 2 13" xfId="92"/>
    <cellStyle name="20% - Акцент2 2 14" xfId="93"/>
    <cellStyle name="20% - Акцент2 2 15" xfId="94"/>
    <cellStyle name="20% - Акцент2 2 16" xfId="95"/>
    <cellStyle name="20% - Акцент2 2 17" xfId="96"/>
    <cellStyle name="20% - Акцент2 2 2" xfId="97"/>
    <cellStyle name="20% — акцент2 2 2" xfId="98"/>
    <cellStyle name="20% - Акцент2 2 2 2" xfId="99"/>
    <cellStyle name="20% - Акцент2 2 2 2 2" xfId="100"/>
    <cellStyle name="20% - Акцент2 2 2 3" xfId="101"/>
    <cellStyle name="20% - Акцент2 2 2 4" xfId="102"/>
    <cellStyle name="20% - Акцент2 2 3" xfId="103"/>
    <cellStyle name="20% - Акцент2 2 3 2" xfId="104"/>
    <cellStyle name="20% - Акцент2 2 3 2 2" xfId="105"/>
    <cellStyle name="20% - Акцент2 2 3 3" xfId="106"/>
    <cellStyle name="20% - Акцент2 2 3 4" xfId="107"/>
    <cellStyle name="20% - Акцент2 2 4" xfId="108"/>
    <cellStyle name="20% - Акцент2 2 4 2" xfId="109"/>
    <cellStyle name="20% - Акцент2 2 5" xfId="110"/>
    <cellStyle name="20% - Акцент2 2 5 2" xfId="111"/>
    <cellStyle name="20% - Акцент2 2 6" xfId="112"/>
    <cellStyle name="20% - Акцент2 2 6 2" xfId="113"/>
    <cellStyle name="20% - Акцент2 2 7" xfId="114"/>
    <cellStyle name="20% - Акцент2 2 8" xfId="115"/>
    <cellStyle name="20% - Акцент2 2 9" xfId="116"/>
    <cellStyle name="20% - Акцент2 2_29-30 мая" xfId="117"/>
    <cellStyle name="20% - Акцент2 3" xfId="118"/>
    <cellStyle name="20% - Акцент2 3 2" xfId="119"/>
    <cellStyle name="20% - Акцент2 3 2 2" xfId="120"/>
    <cellStyle name="20% - Акцент2 3 3" xfId="121"/>
    <cellStyle name="20% - Акцент2 3 3 2" xfId="122"/>
    <cellStyle name="20% - Акцент2 3 4" xfId="123"/>
    <cellStyle name="20% - Акцент2 3 5" xfId="124"/>
    <cellStyle name="20% - Акцент2 4" xfId="125"/>
    <cellStyle name="20% - Акцент2 4 2" xfId="126"/>
    <cellStyle name="20% - Акцент2 4 2 2" xfId="127"/>
    <cellStyle name="20% - Акцент2 4 3" xfId="128"/>
    <cellStyle name="20% - Акцент2 4 4" xfId="129"/>
    <cellStyle name="20% - Акцент2 5" xfId="130"/>
    <cellStyle name="20% - Акцент2 5 2" xfId="131"/>
    <cellStyle name="20% - Акцент2 5 2 2" xfId="132"/>
    <cellStyle name="20% - Акцент2 5 3" xfId="133"/>
    <cellStyle name="20% - Акцент2 5 4" xfId="134"/>
    <cellStyle name="20% - Акцент2 6" xfId="135"/>
    <cellStyle name="20% - Акцент2 6 2" xfId="136"/>
    <cellStyle name="20% - Акцент2 6 2 2" xfId="137"/>
    <cellStyle name="20% - Акцент2 6 3" xfId="138"/>
    <cellStyle name="20% - Акцент2 6 4" xfId="139"/>
    <cellStyle name="20% - Акцент2 7" xfId="140"/>
    <cellStyle name="20% - Акцент2 7 2" xfId="141"/>
    <cellStyle name="20% - Акцент2 7 2 2" xfId="142"/>
    <cellStyle name="20% - Акцент2 7 3" xfId="143"/>
    <cellStyle name="20% - Акцент2 7 4" xfId="144"/>
    <cellStyle name="20% - Акцент2 8" xfId="145"/>
    <cellStyle name="20% - Акцент2 8 2" xfId="146"/>
    <cellStyle name="20% - Акцент2 8 2 2" xfId="147"/>
    <cellStyle name="20% - Акцент2 8 3" xfId="148"/>
    <cellStyle name="20% - Акцент2 8 4" xfId="149"/>
    <cellStyle name="20% - Акцент2 9" xfId="150"/>
    <cellStyle name="20% - Акцент2 9 2" xfId="151"/>
    <cellStyle name="20% - Акцент2 9 2 2" xfId="152"/>
    <cellStyle name="20% - Акцент2 9 3" xfId="153"/>
    <cellStyle name="20% - Акцент2 9 4" xfId="154"/>
    <cellStyle name="20% - Акцент3 10" xfId="155"/>
    <cellStyle name="20% - Акцент3 10 2" xfId="156"/>
    <cellStyle name="20% - Акцент3 10 2 2" xfId="157"/>
    <cellStyle name="20% - Акцент3 10 3" xfId="158"/>
    <cellStyle name="20% - Акцент3 10 4" xfId="159"/>
    <cellStyle name="20% - Акцент3 11" xfId="160"/>
    <cellStyle name="20% - Акцент3 11 2" xfId="161"/>
    <cellStyle name="20% - Акцент3 12" xfId="162"/>
    <cellStyle name="20% - Акцент3 12 2" xfId="163"/>
    <cellStyle name="20% - Акцент3 2" xfId="164"/>
    <cellStyle name="20% — акцент3 2" xfId="165"/>
    <cellStyle name="20% - Акцент3 2 10" xfId="166"/>
    <cellStyle name="20% - Акцент3 2 11" xfId="167"/>
    <cellStyle name="20% - Акцент3 2 12" xfId="168"/>
    <cellStyle name="20% - Акцент3 2 13" xfId="169"/>
    <cellStyle name="20% - Акцент3 2 14" xfId="170"/>
    <cellStyle name="20% - Акцент3 2 15" xfId="171"/>
    <cellStyle name="20% - Акцент3 2 16" xfId="172"/>
    <cellStyle name="20% - Акцент3 2 17" xfId="173"/>
    <cellStyle name="20% - Акцент3 2 2" xfId="174"/>
    <cellStyle name="20% — акцент3 2 2" xfId="175"/>
    <cellStyle name="20% - Акцент3 2 2 2" xfId="176"/>
    <cellStyle name="20% - Акцент3 2 2 2 2" xfId="177"/>
    <cellStyle name="20% - Акцент3 2 2 3" xfId="178"/>
    <cellStyle name="20% - Акцент3 2 2 4" xfId="179"/>
    <cellStyle name="20% - Акцент3 2 3" xfId="180"/>
    <cellStyle name="20% - Акцент3 2 3 2" xfId="181"/>
    <cellStyle name="20% - Акцент3 2 3 2 2" xfId="182"/>
    <cellStyle name="20% - Акцент3 2 3 3" xfId="183"/>
    <cellStyle name="20% - Акцент3 2 3 4" xfId="184"/>
    <cellStyle name="20% - Акцент3 2 4" xfId="185"/>
    <cellStyle name="20% - Акцент3 2 4 2" xfId="186"/>
    <cellStyle name="20% - Акцент3 2 5" xfId="187"/>
    <cellStyle name="20% - Акцент3 2 5 2" xfId="188"/>
    <cellStyle name="20% - Акцент3 2 6" xfId="189"/>
    <cellStyle name="20% - Акцент3 2 6 2" xfId="190"/>
    <cellStyle name="20% - Акцент3 2 7" xfId="191"/>
    <cellStyle name="20% - Акцент3 2 8" xfId="192"/>
    <cellStyle name="20% - Акцент3 2 9" xfId="193"/>
    <cellStyle name="20% - Акцент3 2_29-30 мая" xfId="194"/>
    <cellStyle name="20% - Акцент3 3" xfId="195"/>
    <cellStyle name="20% - Акцент3 3 2" xfId="196"/>
    <cellStyle name="20% - Акцент3 3 2 2" xfId="197"/>
    <cellStyle name="20% - Акцент3 3 3" xfId="198"/>
    <cellStyle name="20% - Акцент3 3 3 2" xfId="199"/>
    <cellStyle name="20% - Акцент3 3 4" xfId="200"/>
    <cellStyle name="20% - Акцент3 3 5" xfId="201"/>
    <cellStyle name="20% - Акцент3 4" xfId="202"/>
    <cellStyle name="20% - Акцент3 4 2" xfId="203"/>
    <cellStyle name="20% - Акцент3 4 2 2" xfId="204"/>
    <cellStyle name="20% - Акцент3 4 3" xfId="205"/>
    <cellStyle name="20% - Акцент3 4 4" xfId="206"/>
    <cellStyle name="20% - Акцент3 5" xfId="207"/>
    <cellStyle name="20% - Акцент3 5 2" xfId="208"/>
    <cellStyle name="20% - Акцент3 5 2 2" xfId="209"/>
    <cellStyle name="20% - Акцент3 5 3" xfId="210"/>
    <cellStyle name="20% - Акцент3 5 4" xfId="211"/>
    <cellStyle name="20% - Акцент3 6" xfId="212"/>
    <cellStyle name="20% - Акцент3 6 2" xfId="213"/>
    <cellStyle name="20% - Акцент3 6 2 2" xfId="214"/>
    <cellStyle name="20% - Акцент3 6 3" xfId="215"/>
    <cellStyle name="20% - Акцент3 6 4" xfId="216"/>
    <cellStyle name="20% - Акцент3 7" xfId="217"/>
    <cellStyle name="20% - Акцент3 7 2" xfId="218"/>
    <cellStyle name="20% - Акцент3 7 2 2" xfId="219"/>
    <cellStyle name="20% - Акцент3 7 3" xfId="220"/>
    <cellStyle name="20% - Акцент3 7 4" xfId="221"/>
    <cellStyle name="20% - Акцент3 8" xfId="222"/>
    <cellStyle name="20% - Акцент3 8 2" xfId="223"/>
    <cellStyle name="20% - Акцент3 8 2 2" xfId="224"/>
    <cellStyle name="20% - Акцент3 8 3" xfId="225"/>
    <cellStyle name="20% - Акцент3 8 4" xfId="226"/>
    <cellStyle name="20% - Акцент3 9" xfId="227"/>
    <cellStyle name="20% - Акцент3 9 2" xfId="228"/>
    <cellStyle name="20% - Акцент3 9 2 2" xfId="229"/>
    <cellStyle name="20% - Акцент3 9 3" xfId="230"/>
    <cellStyle name="20% - Акцент3 9 4" xfId="231"/>
    <cellStyle name="20% - Акцент4 10" xfId="232"/>
    <cellStyle name="20% - Акцент4 10 2" xfId="233"/>
    <cellStyle name="20% - Акцент4 10 2 2" xfId="234"/>
    <cellStyle name="20% - Акцент4 10 3" xfId="235"/>
    <cellStyle name="20% - Акцент4 10 4" xfId="236"/>
    <cellStyle name="20% - Акцент4 11" xfId="237"/>
    <cellStyle name="20% - Акцент4 11 2" xfId="238"/>
    <cellStyle name="20% - Акцент4 12" xfId="239"/>
    <cellStyle name="20% - Акцент4 12 2" xfId="240"/>
    <cellStyle name="20% - Акцент4 2" xfId="241"/>
    <cellStyle name="20% — акцент4 2" xfId="242"/>
    <cellStyle name="20% - Акцент4 2 10" xfId="243"/>
    <cellStyle name="20% - Акцент4 2 11" xfId="244"/>
    <cellStyle name="20% - Акцент4 2 12" xfId="245"/>
    <cellStyle name="20% - Акцент4 2 13" xfId="246"/>
    <cellStyle name="20% - Акцент4 2 14" xfId="247"/>
    <cellStyle name="20% - Акцент4 2 15" xfId="248"/>
    <cellStyle name="20% - Акцент4 2 16" xfId="249"/>
    <cellStyle name="20% - Акцент4 2 17" xfId="250"/>
    <cellStyle name="20% - Акцент4 2 2" xfId="251"/>
    <cellStyle name="20% — акцент4 2 2" xfId="252"/>
    <cellStyle name="20% - Акцент4 2 2 2" xfId="253"/>
    <cellStyle name="20% - Акцент4 2 2 2 2" xfId="254"/>
    <cellStyle name="20% - Акцент4 2 2 3" xfId="255"/>
    <cellStyle name="20% - Акцент4 2 2 4" xfId="256"/>
    <cellStyle name="20% - Акцент4 2 3" xfId="257"/>
    <cellStyle name="20% - Акцент4 2 3 2" xfId="258"/>
    <cellStyle name="20% - Акцент4 2 3 2 2" xfId="259"/>
    <cellStyle name="20% - Акцент4 2 3 3" xfId="260"/>
    <cellStyle name="20% - Акцент4 2 3 4" xfId="261"/>
    <cellStyle name="20% - Акцент4 2 4" xfId="262"/>
    <cellStyle name="20% - Акцент4 2 4 2" xfId="263"/>
    <cellStyle name="20% - Акцент4 2 5" xfId="264"/>
    <cellStyle name="20% - Акцент4 2 5 2" xfId="265"/>
    <cellStyle name="20% - Акцент4 2 6" xfId="266"/>
    <cellStyle name="20% - Акцент4 2 6 2" xfId="267"/>
    <cellStyle name="20% - Акцент4 2 7" xfId="268"/>
    <cellStyle name="20% - Акцент4 2 8" xfId="269"/>
    <cellStyle name="20% - Акцент4 2 9" xfId="270"/>
    <cellStyle name="20% - Акцент4 2_29-30 мая" xfId="271"/>
    <cellStyle name="20% - Акцент4 3" xfId="272"/>
    <cellStyle name="20% - Акцент4 3 2" xfId="273"/>
    <cellStyle name="20% - Акцент4 3 2 2" xfId="274"/>
    <cellStyle name="20% - Акцент4 3 3" xfId="275"/>
    <cellStyle name="20% - Акцент4 3 3 2" xfId="276"/>
    <cellStyle name="20% - Акцент4 3 4" xfId="277"/>
    <cellStyle name="20% - Акцент4 3 5" xfId="278"/>
    <cellStyle name="20% - Акцент4 4" xfId="279"/>
    <cellStyle name="20% - Акцент4 4 2" xfId="280"/>
    <cellStyle name="20% - Акцент4 4 2 2" xfId="281"/>
    <cellStyle name="20% - Акцент4 4 3" xfId="282"/>
    <cellStyle name="20% - Акцент4 4 4" xfId="283"/>
    <cellStyle name="20% - Акцент4 5" xfId="284"/>
    <cellStyle name="20% - Акцент4 5 2" xfId="285"/>
    <cellStyle name="20% - Акцент4 5 2 2" xfId="286"/>
    <cellStyle name="20% - Акцент4 5 3" xfId="287"/>
    <cellStyle name="20% - Акцент4 5 4" xfId="288"/>
    <cellStyle name="20% - Акцент4 6" xfId="289"/>
    <cellStyle name="20% - Акцент4 6 2" xfId="290"/>
    <cellStyle name="20% - Акцент4 6 2 2" xfId="291"/>
    <cellStyle name="20% - Акцент4 6 3" xfId="292"/>
    <cellStyle name="20% - Акцент4 6 4" xfId="293"/>
    <cellStyle name="20% - Акцент4 7" xfId="294"/>
    <cellStyle name="20% - Акцент4 7 2" xfId="295"/>
    <cellStyle name="20% - Акцент4 7 2 2" xfId="296"/>
    <cellStyle name="20% - Акцент4 7 3" xfId="297"/>
    <cellStyle name="20% - Акцент4 7 4" xfId="298"/>
    <cellStyle name="20% - Акцент4 8" xfId="299"/>
    <cellStyle name="20% - Акцент4 8 2" xfId="300"/>
    <cellStyle name="20% - Акцент4 8 2 2" xfId="301"/>
    <cellStyle name="20% - Акцент4 8 3" xfId="302"/>
    <cellStyle name="20% - Акцент4 8 4" xfId="303"/>
    <cellStyle name="20% - Акцент4 9" xfId="304"/>
    <cellStyle name="20% - Акцент4 9 2" xfId="305"/>
    <cellStyle name="20% - Акцент4 9 2 2" xfId="306"/>
    <cellStyle name="20% - Акцент4 9 3" xfId="307"/>
    <cellStyle name="20% - Акцент4 9 4" xfId="308"/>
    <cellStyle name="20% - Акцент5 10" xfId="309"/>
    <cellStyle name="20% - Акцент5 10 2" xfId="310"/>
    <cellStyle name="20% - Акцент5 10 2 2" xfId="311"/>
    <cellStyle name="20% - Акцент5 10 3" xfId="312"/>
    <cellStyle name="20% - Акцент5 10 4" xfId="313"/>
    <cellStyle name="20% - Акцент5 11" xfId="314"/>
    <cellStyle name="20% - Акцент5 11 2" xfId="315"/>
    <cellStyle name="20% - Акцент5 12" xfId="316"/>
    <cellStyle name="20% - Акцент5 12 2" xfId="317"/>
    <cellStyle name="20% - Акцент5 2" xfId="318"/>
    <cellStyle name="20% — акцент5 2" xfId="319"/>
    <cellStyle name="20% - Акцент5 2 10" xfId="320"/>
    <cellStyle name="20% - Акцент5 2 11" xfId="321"/>
    <cellStyle name="20% - Акцент5 2 12" xfId="322"/>
    <cellStyle name="20% - Акцент5 2 13" xfId="323"/>
    <cellStyle name="20% - Акцент5 2 14" xfId="324"/>
    <cellStyle name="20% - Акцент5 2 15" xfId="325"/>
    <cellStyle name="20% - Акцент5 2 16" xfId="326"/>
    <cellStyle name="20% - Акцент5 2 17" xfId="327"/>
    <cellStyle name="20% - Акцент5 2 2" xfId="328"/>
    <cellStyle name="20% — акцент5 2 2" xfId="329"/>
    <cellStyle name="20% - Акцент5 2 2 2" xfId="330"/>
    <cellStyle name="20% - Акцент5 2 2 2 2" xfId="331"/>
    <cellStyle name="20% - Акцент5 2 2 3" xfId="332"/>
    <cellStyle name="20% - Акцент5 2 2 4" xfId="333"/>
    <cellStyle name="20% - Акцент5 2 3" xfId="334"/>
    <cellStyle name="20% - Акцент5 2 3 2" xfId="335"/>
    <cellStyle name="20% - Акцент5 2 3 2 2" xfId="336"/>
    <cellStyle name="20% - Акцент5 2 3 3" xfId="337"/>
    <cellStyle name="20% - Акцент5 2 3 4" xfId="338"/>
    <cellStyle name="20% - Акцент5 2 4" xfId="339"/>
    <cellStyle name="20% - Акцент5 2 4 2" xfId="340"/>
    <cellStyle name="20% - Акцент5 2 5" xfId="341"/>
    <cellStyle name="20% - Акцент5 2 5 2" xfId="342"/>
    <cellStyle name="20% - Акцент5 2 6" xfId="343"/>
    <cellStyle name="20% - Акцент5 2 6 2" xfId="344"/>
    <cellStyle name="20% - Акцент5 2 7" xfId="345"/>
    <cellStyle name="20% - Акцент5 2 8" xfId="346"/>
    <cellStyle name="20% - Акцент5 2 9" xfId="347"/>
    <cellStyle name="20% - Акцент5 2_29-30 мая" xfId="348"/>
    <cellStyle name="20% - Акцент5 3" xfId="349"/>
    <cellStyle name="20% - Акцент5 3 2" xfId="350"/>
    <cellStyle name="20% - Акцент5 3 2 2" xfId="351"/>
    <cellStyle name="20% - Акцент5 3 3" xfId="352"/>
    <cellStyle name="20% - Акцент5 3 3 2" xfId="353"/>
    <cellStyle name="20% - Акцент5 3 4" xfId="354"/>
    <cellStyle name="20% - Акцент5 3 5" xfId="355"/>
    <cellStyle name="20% - Акцент5 4" xfId="356"/>
    <cellStyle name="20% - Акцент5 4 2" xfId="357"/>
    <cellStyle name="20% - Акцент5 4 2 2" xfId="358"/>
    <cellStyle name="20% - Акцент5 4 3" xfId="359"/>
    <cellStyle name="20% - Акцент5 4 4" xfId="360"/>
    <cellStyle name="20% - Акцент5 5" xfId="361"/>
    <cellStyle name="20% - Акцент5 5 2" xfId="362"/>
    <cellStyle name="20% - Акцент5 5 2 2" xfId="363"/>
    <cellStyle name="20% - Акцент5 5 3" xfId="364"/>
    <cellStyle name="20% - Акцент5 5 4" xfId="365"/>
    <cellStyle name="20% - Акцент5 6" xfId="366"/>
    <cellStyle name="20% - Акцент5 6 2" xfId="367"/>
    <cellStyle name="20% - Акцент5 6 2 2" xfId="368"/>
    <cellStyle name="20% - Акцент5 6 3" xfId="369"/>
    <cellStyle name="20% - Акцент5 6 4" xfId="370"/>
    <cellStyle name="20% - Акцент5 7" xfId="371"/>
    <cellStyle name="20% - Акцент5 7 2" xfId="372"/>
    <cellStyle name="20% - Акцент5 7 2 2" xfId="373"/>
    <cellStyle name="20% - Акцент5 7 3" xfId="374"/>
    <cellStyle name="20% - Акцент5 7 4" xfId="375"/>
    <cellStyle name="20% - Акцент5 8" xfId="376"/>
    <cellStyle name="20% - Акцент5 8 2" xfId="377"/>
    <cellStyle name="20% - Акцент5 8 2 2" xfId="378"/>
    <cellStyle name="20% - Акцент5 8 3" xfId="379"/>
    <cellStyle name="20% - Акцент5 8 4" xfId="380"/>
    <cellStyle name="20% - Акцент5 9" xfId="381"/>
    <cellStyle name="20% - Акцент5 9 2" xfId="382"/>
    <cellStyle name="20% - Акцент5 9 2 2" xfId="383"/>
    <cellStyle name="20% - Акцент5 9 3" xfId="384"/>
    <cellStyle name="20% - Акцент5 9 4" xfId="385"/>
    <cellStyle name="20% - Акцент6 10" xfId="386"/>
    <cellStyle name="20% - Акцент6 10 2" xfId="387"/>
    <cellStyle name="20% - Акцент6 10 2 2" xfId="388"/>
    <cellStyle name="20% - Акцент6 10 3" xfId="389"/>
    <cellStyle name="20% - Акцент6 10 4" xfId="390"/>
    <cellStyle name="20% - Акцент6 11" xfId="391"/>
    <cellStyle name="20% - Акцент6 11 2" xfId="392"/>
    <cellStyle name="20% - Акцент6 12" xfId="393"/>
    <cellStyle name="20% - Акцент6 12 2" xfId="394"/>
    <cellStyle name="20% - Акцент6 2" xfId="395"/>
    <cellStyle name="20% — акцент6 2" xfId="396"/>
    <cellStyle name="20% - Акцент6 2 10" xfId="397"/>
    <cellStyle name="20% - Акцент6 2 11" xfId="398"/>
    <cellStyle name="20% - Акцент6 2 12" xfId="399"/>
    <cellStyle name="20% - Акцент6 2 13" xfId="400"/>
    <cellStyle name="20% - Акцент6 2 14" xfId="401"/>
    <cellStyle name="20% - Акцент6 2 15" xfId="402"/>
    <cellStyle name="20% - Акцент6 2 16" xfId="403"/>
    <cellStyle name="20% - Акцент6 2 17" xfId="404"/>
    <cellStyle name="20% - Акцент6 2 2" xfId="405"/>
    <cellStyle name="20% — акцент6 2 2" xfId="406"/>
    <cellStyle name="20% - Акцент6 2 2 2" xfId="407"/>
    <cellStyle name="20% - Акцент6 2 2 2 2" xfId="408"/>
    <cellStyle name="20% - Акцент6 2 2 3" xfId="409"/>
    <cellStyle name="20% - Акцент6 2 2 4" xfId="410"/>
    <cellStyle name="20% - Акцент6 2 3" xfId="411"/>
    <cellStyle name="20% - Акцент6 2 3 2" xfId="412"/>
    <cellStyle name="20% - Акцент6 2 3 2 2" xfId="413"/>
    <cellStyle name="20% - Акцент6 2 3 3" xfId="414"/>
    <cellStyle name="20% - Акцент6 2 3 4" xfId="415"/>
    <cellStyle name="20% - Акцент6 2 4" xfId="416"/>
    <cellStyle name="20% - Акцент6 2 4 2" xfId="417"/>
    <cellStyle name="20% - Акцент6 2 5" xfId="418"/>
    <cellStyle name="20% - Акцент6 2 5 2" xfId="419"/>
    <cellStyle name="20% - Акцент6 2 6" xfId="420"/>
    <cellStyle name="20% - Акцент6 2 6 2" xfId="421"/>
    <cellStyle name="20% - Акцент6 2 7" xfId="422"/>
    <cellStyle name="20% - Акцент6 2 8" xfId="423"/>
    <cellStyle name="20% - Акцент6 2 9" xfId="424"/>
    <cellStyle name="20% - Акцент6 2_29-30 мая" xfId="425"/>
    <cellStyle name="20% - Акцент6 3" xfId="426"/>
    <cellStyle name="20% - Акцент6 3 2" xfId="427"/>
    <cellStyle name="20% - Акцент6 3 2 2" xfId="428"/>
    <cellStyle name="20% - Акцент6 3 3" xfId="429"/>
    <cellStyle name="20% - Акцент6 3 3 2" xfId="430"/>
    <cellStyle name="20% - Акцент6 3 4" xfId="431"/>
    <cellStyle name="20% - Акцент6 3 5" xfId="432"/>
    <cellStyle name="20% - Акцент6 4" xfId="433"/>
    <cellStyle name="20% - Акцент6 4 2" xfId="434"/>
    <cellStyle name="20% - Акцент6 4 2 2" xfId="435"/>
    <cellStyle name="20% - Акцент6 4 3" xfId="436"/>
    <cellStyle name="20% - Акцент6 4 4" xfId="437"/>
    <cellStyle name="20% - Акцент6 5" xfId="438"/>
    <cellStyle name="20% - Акцент6 5 2" xfId="439"/>
    <cellStyle name="20% - Акцент6 5 2 2" xfId="440"/>
    <cellStyle name="20% - Акцент6 5 3" xfId="441"/>
    <cellStyle name="20% - Акцент6 5 4" xfId="442"/>
    <cellStyle name="20% - Акцент6 6" xfId="443"/>
    <cellStyle name="20% - Акцент6 6 2" xfId="444"/>
    <cellStyle name="20% - Акцент6 6 2 2" xfId="445"/>
    <cellStyle name="20% - Акцент6 6 3" xfId="446"/>
    <cellStyle name="20% - Акцент6 6 4" xfId="447"/>
    <cellStyle name="20% - Акцент6 7" xfId="448"/>
    <cellStyle name="20% - Акцент6 7 2" xfId="449"/>
    <cellStyle name="20% - Акцент6 7 2 2" xfId="450"/>
    <cellStyle name="20% - Акцент6 7 3" xfId="451"/>
    <cellStyle name="20% - Акцент6 7 4" xfId="452"/>
    <cellStyle name="20% - Акцент6 8" xfId="453"/>
    <cellStyle name="20% - Акцент6 8 2" xfId="454"/>
    <cellStyle name="20% - Акцент6 8 2 2" xfId="455"/>
    <cellStyle name="20% - Акцент6 8 3" xfId="456"/>
    <cellStyle name="20% - Акцент6 8 4" xfId="457"/>
    <cellStyle name="20% - Акцент6 9" xfId="458"/>
    <cellStyle name="20% - Акцент6 9 2" xfId="459"/>
    <cellStyle name="20% - Акцент6 9 2 2" xfId="460"/>
    <cellStyle name="20% - Акцент6 9 3" xfId="461"/>
    <cellStyle name="20% - Акцент6 9 4" xfId="462"/>
    <cellStyle name="40% - Акцент1 10" xfId="463"/>
    <cellStyle name="40% - Акцент1 10 2" xfId="464"/>
    <cellStyle name="40% - Акцент1 10 2 2" xfId="465"/>
    <cellStyle name="40% - Акцент1 10 3" xfId="466"/>
    <cellStyle name="40% - Акцент1 10 4" xfId="467"/>
    <cellStyle name="40% - Акцент1 11" xfId="468"/>
    <cellStyle name="40% - Акцент1 11 2" xfId="469"/>
    <cellStyle name="40% - Акцент1 12" xfId="470"/>
    <cellStyle name="40% - Акцент1 12 2" xfId="471"/>
    <cellStyle name="40% - Акцент1 2" xfId="472"/>
    <cellStyle name="40% — акцент1 2" xfId="473"/>
    <cellStyle name="40% - Акцент1 2 10" xfId="474"/>
    <cellStyle name="40% - Акцент1 2 11" xfId="475"/>
    <cellStyle name="40% - Акцент1 2 12" xfId="476"/>
    <cellStyle name="40% - Акцент1 2 13" xfId="477"/>
    <cellStyle name="40% - Акцент1 2 14" xfId="478"/>
    <cellStyle name="40% - Акцент1 2 15" xfId="479"/>
    <cellStyle name="40% - Акцент1 2 16" xfId="480"/>
    <cellStyle name="40% - Акцент1 2 17" xfId="481"/>
    <cellStyle name="40% - Акцент1 2 2" xfId="482"/>
    <cellStyle name="40% — акцент1 2 2" xfId="483"/>
    <cellStyle name="40% - Акцент1 2 2 2" xfId="484"/>
    <cellStyle name="40% - Акцент1 2 2 2 2" xfId="485"/>
    <cellStyle name="40% - Акцент1 2 2 3" xfId="486"/>
    <cellStyle name="40% - Акцент1 2 2 4" xfId="487"/>
    <cellStyle name="40% - Акцент1 2 3" xfId="488"/>
    <cellStyle name="40% - Акцент1 2 3 2" xfId="489"/>
    <cellStyle name="40% - Акцент1 2 3 2 2" xfId="490"/>
    <cellStyle name="40% - Акцент1 2 3 3" xfId="491"/>
    <cellStyle name="40% - Акцент1 2 3 4" xfId="492"/>
    <cellStyle name="40% - Акцент1 2 4" xfId="493"/>
    <cellStyle name="40% - Акцент1 2 4 2" xfId="494"/>
    <cellStyle name="40% - Акцент1 2 5" xfId="495"/>
    <cellStyle name="40% - Акцент1 2 5 2" xfId="496"/>
    <cellStyle name="40% - Акцент1 2 6" xfId="497"/>
    <cellStyle name="40% - Акцент1 2 6 2" xfId="498"/>
    <cellStyle name="40% - Акцент1 2 7" xfId="499"/>
    <cellStyle name="40% - Акцент1 2 8" xfId="500"/>
    <cellStyle name="40% - Акцент1 2 9" xfId="501"/>
    <cellStyle name="40% - Акцент1 2_29-30 мая" xfId="502"/>
    <cellStyle name="40% - Акцент1 3" xfId="503"/>
    <cellStyle name="40% - Акцент1 3 2" xfId="504"/>
    <cellStyle name="40% - Акцент1 3 2 2" xfId="505"/>
    <cellStyle name="40% - Акцент1 3 3" xfId="506"/>
    <cellStyle name="40% - Акцент1 3 3 2" xfId="507"/>
    <cellStyle name="40% - Акцент1 3 4" xfId="508"/>
    <cellStyle name="40% - Акцент1 3 5" xfId="509"/>
    <cellStyle name="40% - Акцент1 4" xfId="510"/>
    <cellStyle name="40% - Акцент1 4 2" xfId="511"/>
    <cellStyle name="40% - Акцент1 4 2 2" xfId="512"/>
    <cellStyle name="40% - Акцент1 4 3" xfId="513"/>
    <cellStyle name="40% - Акцент1 4 4" xfId="514"/>
    <cellStyle name="40% - Акцент1 5" xfId="515"/>
    <cellStyle name="40% - Акцент1 5 2" xfId="516"/>
    <cellStyle name="40% - Акцент1 5 2 2" xfId="517"/>
    <cellStyle name="40% - Акцент1 5 3" xfId="518"/>
    <cellStyle name="40% - Акцент1 5 4" xfId="519"/>
    <cellStyle name="40% - Акцент1 6" xfId="520"/>
    <cellStyle name="40% - Акцент1 6 2" xfId="521"/>
    <cellStyle name="40% - Акцент1 6 2 2" xfId="522"/>
    <cellStyle name="40% - Акцент1 6 3" xfId="523"/>
    <cellStyle name="40% - Акцент1 6 4" xfId="524"/>
    <cellStyle name="40% - Акцент1 7" xfId="525"/>
    <cellStyle name="40% - Акцент1 7 2" xfId="526"/>
    <cellStyle name="40% - Акцент1 7 2 2" xfId="527"/>
    <cellStyle name="40% - Акцент1 7 3" xfId="528"/>
    <cellStyle name="40% - Акцент1 7 4" xfId="529"/>
    <cellStyle name="40% - Акцент1 8" xfId="530"/>
    <cellStyle name="40% - Акцент1 8 2" xfId="531"/>
    <cellStyle name="40% - Акцент1 8 2 2" xfId="532"/>
    <cellStyle name="40% - Акцент1 8 3" xfId="533"/>
    <cellStyle name="40% - Акцент1 8 4" xfId="534"/>
    <cellStyle name="40% - Акцент1 9" xfId="535"/>
    <cellStyle name="40% - Акцент1 9 2" xfId="536"/>
    <cellStyle name="40% - Акцент1 9 2 2" xfId="537"/>
    <cellStyle name="40% - Акцент1 9 3" xfId="538"/>
    <cellStyle name="40% - Акцент1 9 4" xfId="539"/>
    <cellStyle name="40% - Акцент2 10" xfId="540"/>
    <cellStyle name="40% - Акцент2 10 2" xfId="541"/>
    <cellStyle name="40% - Акцент2 10 2 2" xfId="542"/>
    <cellStyle name="40% - Акцент2 10 3" xfId="543"/>
    <cellStyle name="40% - Акцент2 10 4" xfId="544"/>
    <cellStyle name="40% - Акцент2 11" xfId="545"/>
    <cellStyle name="40% - Акцент2 11 2" xfId="546"/>
    <cellStyle name="40% - Акцент2 12" xfId="547"/>
    <cellStyle name="40% - Акцент2 12 2" xfId="548"/>
    <cellStyle name="40% - Акцент2 2" xfId="549"/>
    <cellStyle name="40% — акцент2 2" xfId="550"/>
    <cellStyle name="40% - Акцент2 2 10" xfId="551"/>
    <cellStyle name="40% - Акцент2 2 11" xfId="552"/>
    <cellStyle name="40% - Акцент2 2 12" xfId="553"/>
    <cellStyle name="40% - Акцент2 2 13" xfId="554"/>
    <cellStyle name="40% - Акцент2 2 14" xfId="555"/>
    <cellStyle name="40% - Акцент2 2 15" xfId="556"/>
    <cellStyle name="40% - Акцент2 2 16" xfId="557"/>
    <cellStyle name="40% - Акцент2 2 17" xfId="558"/>
    <cellStyle name="40% - Акцент2 2 2" xfId="559"/>
    <cellStyle name="40% — акцент2 2 2" xfId="560"/>
    <cellStyle name="40% - Акцент2 2 2 2" xfId="561"/>
    <cellStyle name="40% - Акцент2 2 2 2 2" xfId="562"/>
    <cellStyle name="40% - Акцент2 2 2 3" xfId="563"/>
    <cellStyle name="40% - Акцент2 2 2 4" xfId="564"/>
    <cellStyle name="40% - Акцент2 2 3" xfId="565"/>
    <cellStyle name="40% - Акцент2 2 3 2" xfId="566"/>
    <cellStyle name="40% - Акцент2 2 3 2 2" xfId="567"/>
    <cellStyle name="40% - Акцент2 2 3 3" xfId="568"/>
    <cellStyle name="40% - Акцент2 2 3 4" xfId="569"/>
    <cellStyle name="40% - Акцент2 2 4" xfId="570"/>
    <cellStyle name="40% - Акцент2 2 4 2" xfId="571"/>
    <cellStyle name="40% - Акцент2 2 5" xfId="572"/>
    <cellStyle name="40% - Акцент2 2 5 2" xfId="573"/>
    <cellStyle name="40% - Акцент2 2 6" xfId="574"/>
    <cellStyle name="40% - Акцент2 2 6 2" xfId="575"/>
    <cellStyle name="40% - Акцент2 2 7" xfId="576"/>
    <cellStyle name="40% - Акцент2 2 8" xfId="577"/>
    <cellStyle name="40% - Акцент2 2 9" xfId="578"/>
    <cellStyle name="40% - Акцент2 2_29-30 мая" xfId="579"/>
    <cellStyle name="40% - Акцент2 3" xfId="580"/>
    <cellStyle name="40% - Акцент2 3 2" xfId="581"/>
    <cellStyle name="40% - Акцент2 3 2 2" xfId="582"/>
    <cellStyle name="40% - Акцент2 3 3" xfId="583"/>
    <cellStyle name="40% - Акцент2 3 3 2" xfId="584"/>
    <cellStyle name="40% - Акцент2 3 4" xfId="585"/>
    <cellStyle name="40% - Акцент2 3 5" xfId="586"/>
    <cellStyle name="40% - Акцент2 4" xfId="587"/>
    <cellStyle name="40% - Акцент2 4 2" xfId="588"/>
    <cellStyle name="40% - Акцент2 4 2 2" xfId="589"/>
    <cellStyle name="40% - Акцент2 4 3" xfId="590"/>
    <cellStyle name="40% - Акцент2 4 4" xfId="591"/>
    <cellStyle name="40% - Акцент2 5" xfId="592"/>
    <cellStyle name="40% - Акцент2 5 2" xfId="593"/>
    <cellStyle name="40% - Акцент2 5 2 2" xfId="594"/>
    <cellStyle name="40% - Акцент2 5 3" xfId="595"/>
    <cellStyle name="40% - Акцент2 5 4" xfId="596"/>
    <cellStyle name="40% - Акцент2 6" xfId="597"/>
    <cellStyle name="40% - Акцент2 6 2" xfId="598"/>
    <cellStyle name="40% - Акцент2 6 2 2" xfId="599"/>
    <cellStyle name="40% - Акцент2 6 3" xfId="600"/>
    <cellStyle name="40% - Акцент2 6 4" xfId="601"/>
    <cellStyle name="40% - Акцент2 7" xfId="602"/>
    <cellStyle name="40% - Акцент2 7 2" xfId="603"/>
    <cellStyle name="40% - Акцент2 7 2 2" xfId="604"/>
    <cellStyle name="40% - Акцент2 7 3" xfId="605"/>
    <cellStyle name="40% - Акцент2 7 4" xfId="606"/>
    <cellStyle name="40% - Акцент2 8" xfId="607"/>
    <cellStyle name="40% - Акцент2 8 2" xfId="608"/>
    <cellStyle name="40% - Акцент2 8 2 2" xfId="609"/>
    <cellStyle name="40% - Акцент2 8 3" xfId="610"/>
    <cellStyle name="40% - Акцент2 8 4" xfId="611"/>
    <cellStyle name="40% - Акцент2 9" xfId="612"/>
    <cellStyle name="40% - Акцент2 9 2" xfId="613"/>
    <cellStyle name="40% - Акцент2 9 2 2" xfId="614"/>
    <cellStyle name="40% - Акцент2 9 3" xfId="615"/>
    <cellStyle name="40% - Акцент2 9 4" xfId="616"/>
    <cellStyle name="40% - Акцент3 10" xfId="617"/>
    <cellStyle name="40% - Акцент3 10 2" xfId="618"/>
    <cellStyle name="40% - Акцент3 10 2 2" xfId="619"/>
    <cellStyle name="40% - Акцент3 10 3" xfId="620"/>
    <cellStyle name="40% - Акцент3 10 4" xfId="621"/>
    <cellStyle name="40% - Акцент3 11" xfId="622"/>
    <cellStyle name="40% - Акцент3 11 2" xfId="623"/>
    <cellStyle name="40% - Акцент3 12" xfId="624"/>
    <cellStyle name="40% - Акцент3 12 2" xfId="625"/>
    <cellStyle name="40% - Акцент3 2" xfId="626"/>
    <cellStyle name="40% — акцент3 2" xfId="627"/>
    <cellStyle name="40% - Акцент3 2 10" xfId="628"/>
    <cellStyle name="40% - Акцент3 2 11" xfId="629"/>
    <cellStyle name="40% - Акцент3 2 12" xfId="630"/>
    <cellStyle name="40% - Акцент3 2 13" xfId="631"/>
    <cellStyle name="40% - Акцент3 2 14" xfId="632"/>
    <cellStyle name="40% - Акцент3 2 15" xfId="633"/>
    <cellStyle name="40% - Акцент3 2 16" xfId="634"/>
    <cellStyle name="40% - Акцент3 2 17" xfId="635"/>
    <cellStyle name="40% - Акцент3 2 2" xfId="636"/>
    <cellStyle name="40% — акцент3 2 2" xfId="637"/>
    <cellStyle name="40% - Акцент3 2 2 2" xfId="638"/>
    <cellStyle name="40% - Акцент3 2 2 2 2" xfId="639"/>
    <cellStyle name="40% - Акцент3 2 2 3" xfId="640"/>
    <cellStyle name="40% - Акцент3 2 2 4" xfId="641"/>
    <cellStyle name="40% - Акцент3 2 3" xfId="642"/>
    <cellStyle name="40% - Акцент3 2 3 2" xfId="643"/>
    <cellStyle name="40% - Акцент3 2 3 2 2" xfId="644"/>
    <cellStyle name="40% - Акцент3 2 3 3" xfId="645"/>
    <cellStyle name="40% - Акцент3 2 3 4" xfId="646"/>
    <cellStyle name="40% - Акцент3 2 4" xfId="647"/>
    <cellStyle name="40% - Акцент3 2 4 2" xfId="648"/>
    <cellStyle name="40% - Акцент3 2 5" xfId="649"/>
    <cellStyle name="40% - Акцент3 2 5 2" xfId="650"/>
    <cellStyle name="40% - Акцент3 2 6" xfId="651"/>
    <cellStyle name="40% - Акцент3 2 6 2" xfId="652"/>
    <cellStyle name="40% - Акцент3 2 7" xfId="653"/>
    <cellStyle name="40% - Акцент3 2 8" xfId="654"/>
    <cellStyle name="40% - Акцент3 2 9" xfId="655"/>
    <cellStyle name="40% - Акцент3 2_29-30 мая" xfId="656"/>
    <cellStyle name="40% - Акцент3 3" xfId="657"/>
    <cellStyle name="40% - Акцент3 3 2" xfId="658"/>
    <cellStyle name="40% - Акцент3 3 2 2" xfId="659"/>
    <cellStyle name="40% - Акцент3 3 3" xfId="660"/>
    <cellStyle name="40% - Акцент3 3 3 2" xfId="661"/>
    <cellStyle name="40% - Акцент3 3 4" xfId="662"/>
    <cellStyle name="40% - Акцент3 3 5" xfId="663"/>
    <cellStyle name="40% - Акцент3 4" xfId="664"/>
    <cellStyle name="40% - Акцент3 4 2" xfId="665"/>
    <cellStyle name="40% - Акцент3 4 2 2" xfId="666"/>
    <cellStyle name="40% - Акцент3 4 3" xfId="667"/>
    <cellStyle name="40% - Акцент3 4 4" xfId="668"/>
    <cellStyle name="40% - Акцент3 5" xfId="669"/>
    <cellStyle name="40% - Акцент3 5 2" xfId="670"/>
    <cellStyle name="40% - Акцент3 5 2 2" xfId="671"/>
    <cellStyle name="40% - Акцент3 5 3" xfId="672"/>
    <cellStyle name="40% - Акцент3 5 4" xfId="673"/>
    <cellStyle name="40% - Акцент3 6" xfId="674"/>
    <cellStyle name="40% - Акцент3 6 2" xfId="675"/>
    <cellStyle name="40% - Акцент3 6 2 2" xfId="676"/>
    <cellStyle name="40% - Акцент3 6 3" xfId="677"/>
    <cellStyle name="40% - Акцент3 6 4" xfId="678"/>
    <cellStyle name="40% - Акцент3 7" xfId="679"/>
    <cellStyle name="40% - Акцент3 7 2" xfId="680"/>
    <cellStyle name="40% - Акцент3 7 2 2" xfId="681"/>
    <cellStyle name="40% - Акцент3 7 3" xfId="682"/>
    <cellStyle name="40% - Акцент3 7 4" xfId="683"/>
    <cellStyle name="40% - Акцент3 8" xfId="684"/>
    <cellStyle name="40% - Акцент3 8 2" xfId="685"/>
    <cellStyle name="40% - Акцент3 8 2 2" xfId="686"/>
    <cellStyle name="40% - Акцент3 8 3" xfId="687"/>
    <cellStyle name="40% - Акцент3 8 4" xfId="688"/>
    <cellStyle name="40% - Акцент3 9" xfId="689"/>
    <cellStyle name="40% - Акцент3 9 2" xfId="690"/>
    <cellStyle name="40% - Акцент3 9 2 2" xfId="691"/>
    <cellStyle name="40% - Акцент3 9 3" xfId="692"/>
    <cellStyle name="40% - Акцент3 9 4" xfId="693"/>
    <cellStyle name="40% - Акцент4 10" xfId="694"/>
    <cellStyle name="40% - Акцент4 10 2" xfId="695"/>
    <cellStyle name="40% - Акцент4 10 2 2" xfId="696"/>
    <cellStyle name="40% - Акцент4 10 3" xfId="697"/>
    <cellStyle name="40% - Акцент4 10 4" xfId="698"/>
    <cellStyle name="40% - Акцент4 11" xfId="699"/>
    <cellStyle name="40% - Акцент4 11 2" xfId="700"/>
    <cellStyle name="40% - Акцент4 12" xfId="701"/>
    <cellStyle name="40% - Акцент4 12 2" xfId="702"/>
    <cellStyle name="40% - Акцент4 2" xfId="703"/>
    <cellStyle name="40% — акцент4 2" xfId="704"/>
    <cellStyle name="40% - Акцент4 2 10" xfId="705"/>
    <cellStyle name="40% - Акцент4 2 11" xfId="706"/>
    <cellStyle name="40% - Акцент4 2 12" xfId="707"/>
    <cellStyle name="40% - Акцент4 2 13" xfId="708"/>
    <cellStyle name="40% - Акцент4 2 14" xfId="709"/>
    <cellStyle name="40% - Акцент4 2 15" xfId="710"/>
    <cellStyle name="40% - Акцент4 2 16" xfId="711"/>
    <cellStyle name="40% - Акцент4 2 17" xfId="712"/>
    <cellStyle name="40% - Акцент4 2 2" xfId="713"/>
    <cellStyle name="40% — акцент4 2 2" xfId="714"/>
    <cellStyle name="40% - Акцент4 2 2 2" xfId="715"/>
    <cellStyle name="40% - Акцент4 2 2 2 2" xfId="716"/>
    <cellStyle name="40% - Акцент4 2 2 3" xfId="717"/>
    <cellStyle name="40% - Акцент4 2 2 4" xfId="718"/>
    <cellStyle name="40% - Акцент4 2 3" xfId="719"/>
    <cellStyle name="40% - Акцент4 2 3 2" xfId="720"/>
    <cellStyle name="40% - Акцент4 2 3 2 2" xfId="721"/>
    <cellStyle name="40% - Акцент4 2 3 3" xfId="722"/>
    <cellStyle name="40% - Акцент4 2 3 4" xfId="723"/>
    <cellStyle name="40% - Акцент4 2 4" xfId="724"/>
    <cellStyle name="40% - Акцент4 2 4 2" xfId="725"/>
    <cellStyle name="40% - Акцент4 2 5" xfId="726"/>
    <cellStyle name="40% - Акцент4 2 5 2" xfId="727"/>
    <cellStyle name="40% - Акцент4 2 6" xfId="728"/>
    <cellStyle name="40% - Акцент4 2 6 2" xfId="729"/>
    <cellStyle name="40% - Акцент4 2 7" xfId="730"/>
    <cellStyle name="40% - Акцент4 2 8" xfId="731"/>
    <cellStyle name="40% - Акцент4 2 9" xfId="732"/>
    <cellStyle name="40% - Акцент4 2_29-30 мая" xfId="733"/>
    <cellStyle name="40% - Акцент4 3" xfId="734"/>
    <cellStyle name="40% - Акцент4 3 2" xfId="735"/>
    <cellStyle name="40% - Акцент4 3 2 2" xfId="736"/>
    <cellStyle name="40% - Акцент4 3 3" xfId="737"/>
    <cellStyle name="40% - Акцент4 3 3 2" xfId="738"/>
    <cellStyle name="40% - Акцент4 3 4" xfId="739"/>
    <cellStyle name="40% - Акцент4 3 5" xfId="740"/>
    <cellStyle name="40% - Акцент4 4" xfId="741"/>
    <cellStyle name="40% - Акцент4 4 2" xfId="742"/>
    <cellStyle name="40% - Акцент4 4 2 2" xfId="743"/>
    <cellStyle name="40% - Акцент4 4 3" xfId="744"/>
    <cellStyle name="40% - Акцент4 4 4" xfId="745"/>
    <cellStyle name="40% - Акцент4 5" xfId="746"/>
    <cellStyle name="40% - Акцент4 5 2" xfId="747"/>
    <cellStyle name="40% - Акцент4 5 2 2" xfId="748"/>
    <cellStyle name="40% - Акцент4 5 3" xfId="749"/>
    <cellStyle name="40% - Акцент4 5 4" xfId="750"/>
    <cellStyle name="40% - Акцент4 6" xfId="751"/>
    <cellStyle name="40% - Акцент4 6 2" xfId="752"/>
    <cellStyle name="40% - Акцент4 6 2 2" xfId="753"/>
    <cellStyle name="40% - Акцент4 6 3" xfId="754"/>
    <cellStyle name="40% - Акцент4 6 4" xfId="755"/>
    <cellStyle name="40% - Акцент4 7" xfId="756"/>
    <cellStyle name="40% - Акцент4 7 2" xfId="757"/>
    <cellStyle name="40% - Акцент4 7 2 2" xfId="758"/>
    <cellStyle name="40% - Акцент4 7 3" xfId="759"/>
    <cellStyle name="40% - Акцент4 7 4" xfId="760"/>
    <cellStyle name="40% - Акцент4 8" xfId="761"/>
    <cellStyle name="40% - Акцент4 8 2" xfId="762"/>
    <cellStyle name="40% - Акцент4 8 2 2" xfId="763"/>
    <cellStyle name="40% - Акцент4 8 3" xfId="764"/>
    <cellStyle name="40% - Акцент4 8 4" xfId="765"/>
    <cellStyle name="40% - Акцент4 9" xfId="766"/>
    <cellStyle name="40% - Акцент4 9 2" xfId="767"/>
    <cellStyle name="40% - Акцент4 9 2 2" xfId="768"/>
    <cellStyle name="40% - Акцент4 9 3" xfId="769"/>
    <cellStyle name="40% - Акцент4 9 4" xfId="770"/>
    <cellStyle name="40% - Акцент5 10" xfId="771"/>
    <cellStyle name="40% - Акцент5 10 2" xfId="772"/>
    <cellStyle name="40% - Акцент5 10 2 2" xfId="773"/>
    <cellStyle name="40% - Акцент5 10 3" xfId="774"/>
    <cellStyle name="40% - Акцент5 10 4" xfId="775"/>
    <cellStyle name="40% - Акцент5 11" xfId="776"/>
    <cellStyle name="40% - Акцент5 11 2" xfId="777"/>
    <cellStyle name="40% - Акцент5 12" xfId="778"/>
    <cellStyle name="40% - Акцент5 12 2" xfId="779"/>
    <cellStyle name="40% - Акцент5 2" xfId="780"/>
    <cellStyle name="40% — акцент5 2" xfId="781"/>
    <cellStyle name="40% - Акцент5 2 10" xfId="782"/>
    <cellStyle name="40% - Акцент5 2 11" xfId="783"/>
    <cellStyle name="40% - Акцент5 2 12" xfId="784"/>
    <cellStyle name="40% - Акцент5 2 13" xfId="785"/>
    <cellStyle name="40% - Акцент5 2 14" xfId="786"/>
    <cellStyle name="40% - Акцент5 2 15" xfId="787"/>
    <cellStyle name="40% - Акцент5 2 16" xfId="788"/>
    <cellStyle name="40% - Акцент5 2 17" xfId="789"/>
    <cellStyle name="40% - Акцент5 2 2" xfId="790"/>
    <cellStyle name="40% — акцент5 2 2" xfId="791"/>
    <cellStyle name="40% - Акцент5 2 2 2" xfId="792"/>
    <cellStyle name="40% - Акцент5 2 2 2 2" xfId="793"/>
    <cellStyle name="40% - Акцент5 2 2 3" xfId="794"/>
    <cellStyle name="40% - Акцент5 2 2 4" xfId="795"/>
    <cellStyle name="40% - Акцент5 2 3" xfId="796"/>
    <cellStyle name="40% - Акцент5 2 3 2" xfId="797"/>
    <cellStyle name="40% - Акцент5 2 3 2 2" xfId="798"/>
    <cellStyle name="40% - Акцент5 2 3 3" xfId="799"/>
    <cellStyle name="40% - Акцент5 2 3 4" xfId="800"/>
    <cellStyle name="40% - Акцент5 2 4" xfId="801"/>
    <cellStyle name="40% - Акцент5 2 4 2" xfId="802"/>
    <cellStyle name="40% - Акцент5 2 5" xfId="803"/>
    <cellStyle name="40% - Акцент5 2 5 2" xfId="804"/>
    <cellStyle name="40% - Акцент5 2 6" xfId="805"/>
    <cellStyle name="40% - Акцент5 2 6 2" xfId="806"/>
    <cellStyle name="40% - Акцент5 2 7" xfId="807"/>
    <cellStyle name="40% - Акцент5 2 8" xfId="808"/>
    <cellStyle name="40% - Акцент5 2 9" xfId="809"/>
    <cellStyle name="40% - Акцент5 2_29-30 мая" xfId="810"/>
    <cellStyle name="40% - Акцент5 3" xfId="811"/>
    <cellStyle name="40% - Акцент5 3 2" xfId="812"/>
    <cellStyle name="40% - Акцент5 3 2 2" xfId="813"/>
    <cellStyle name="40% - Акцент5 3 3" xfId="814"/>
    <cellStyle name="40% - Акцент5 3 3 2" xfId="815"/>
    <cellStyle name="40% - Акцент5 3 4" xfId="816"/>
    <cellStyle name="40% - Акцент5 3 5" xfId="817"/>
    <cellStyle name="40% - Акцент5 4" xfId="818"/>
    <cellStyle name="40% - Акцент5 4 2" xfId="819"/>
    <cellStyle name="40% - Акцент5 4 2 2" xfId="820"/>
    <cellStyle name="40% - Акцент5 4 3" xfId="821"/>
    <cellStyle name="40% - Акцент5 4 4" xfId="822"/>
    <cellStyle name="40% - Акцент5 5" xfId="823"/>
    <cellStyle name="40% - Акцент5 5 2" xfId="824"/>
    <cellStyle name="40% - Акцент5 5 2 2" xfId="825"/>
    <cellStyle name="40% - Акцент5 5 3" xfId="826"/>
    <cellStyle name="40% - Акцент5 5 4" xfId="827"/>
    <cellStyle name="40% - Акцент5 6" xfId="828"/>
    <cellStyle name="40% - Акцент5 6 2" xfId="829"/>
    <cellStyle name="40% - Акцент5 6 2 2" xfId="830"/>
    <cellStyle name="40% - Акцент5 6 3" xfId="831"/>
    <cellStyle name="40% - Акцент5 6 4" xfId="832"/>
    <cellStyle name="40% - Акцент5 7" xfId="833"/>
    <cellStyle name="40% - Акцент5 7 2" xfId="834"/>
    <cellStyle name="40% - Акцент5 7 2 2" xfId="835"/>
    <cellStyle name="40% - Акцент5 7 3" xfId="836"/>
    <cellStyle name="40% - Акцент5 7 4" xfId="837"/>
    <cellStyle name="40% - Акцент5 8" xfId="838"/>
    <cellStyle name="40% - Акцент5 8 2" xfId="839"/>
    <cellStyle name="40% - Акцент5 8 2 2" xfId="840"/>
    <cellStyle name="40% - Акцент5 8 3" xfId="841"/>
    <cellStyle name="40% - Акцент5 8 4" xfId="842"/>
    <cellStyle name="40% - Акцент5 9" xfId="843"/>
    <cellStyle name="40% - Акцент5 9 2" xfId="844"/>
    <cellStyle name="40% - Акцент5 9 2 2" xfId="845"/>
    <cellStyle name="40% - Акцент5 9 3" xfId="846"/>
    <cellStyle name="40% - Акцент5 9 4" xfId="847"/>
    <cellStyle name="40% - Акцент6 10" xfId="848"/>
    <cellStyle name="40% - Акцент6 10 2" xfId="849"/>
    <cellStyle name="40% - Акцент6 10 2 2" xfId="850"/>
    <cellStyle name="40% - Акцент6 10 3" xfId="851"/>
    <cellStyle name="40% - Акцент6 10 4" xfId="852"/>
    <cellStyle name="40% - Акцент6 11" xfId="853"/>
    <cellStyle name="40% - Акцент6 11 2" xfId="854"/>
    <cellStyle name="40% - Акцент6 12" xfId="855"/>
    <cellStyle name="40% - Акцент6 12 2" xfId="856"/>
    <cellStyle name="40% - Акцент6 2" xfId="857"/>
    <cellStyle name="40% — акцент6 2" xfId="858"/>
    <cellStyle name="40% - Акцент6 2 10" xfId="859"/>
    <cellStyle name="40% - Акцент6 2 11" xfId="860"/>
    <cellStyle name="40% - Акцент6 2 12" xfId="861"/>
    <cellStyle name="40% - Акцент6 2 13" xfId="862"/>
    <cellStyle name="40% - Акцент6 2 14" xfId="863"/>
    <cellStyle name="40% - Акцент6 2 15" xfId="864"/>
    <cellStyle name="40% - Акцент6 2 16" xfId="865"/>
    <cellStyle name="40% - Акцент6 2 17" xfId="866"/>
    <cellStyle name="40% - Акцент6 2 2" xfId="867"/>
    <cellStyle name="40% — акцент6 2 2" xfId="868"/>
    <cellStyle name="40% - Акцент6 2 2 2" xfId="869"/>
    <cellStyle name="40% - Акцент6 2 2 2 2" xfId="870"/>
    <cellStyle name="40% - Акцент6 2 2 3" xfId="871"/>
    <cellStyle name="40% - Акцент6 2 2 4" xfId="872"/>
    <cellStyle name="40% - Акцент6 2 3" xfId="873"/>
    <cellStyle name="40% - Акцент6 2 3 2" xfId="874"/>
    <cellStyle name="40% - Акцент6 2 3 2 2" xfId="875"/>
    <cellStyle name="40% - Акцент6 2 3 3" xfId="876"/>
    <cellStyle name="40% - Акцент6 2 3 4" xfId="877"/>
    <cellStyle name="40% - Акцент6 2 4" xfId="878"/>
    <cellStyle name="40% - Акцент6 2 4 2" xfId="879"/>
    <cellStyle name="40% - Акцент6 2 5" xfId="880"/>
    <cellStyle name="40% - Акцент6 2 5 2" xfId="881"/>
    <cellStyle name="40% - Акцент6 2 6" xfId="882"/>
    <cellStyle name="40% - Акцент6 2 6 2" xfId="883"/>
    <cellStyle name="40% - Акцент6 2 7" xfId="884"/>
    <cellStyle name="40% - Акцент6 2 8" xfId="885"/>
    <cellStyle name="40% - Акцент6 2 9" xfId="886"/>
    <cellStyle name="40% - Акцент6 2_29-30 мая" xfId="887"/>
    <cellStyle name="40% - Акцент6 3" xfId="888"/>
    <cellStyle name="40% - Акцент6 3 2" xfId="889"/>
    <cellStyle name="40% - Акцент6 3 2 2" xfId="890"/>
    <cellStyle name="40% - Акцент6 3 3" xfId="891"/>
    <cellStyle name="40% - Акцент6 3 3 2" xfId="892"/>
    <cellStyle name="40% - Акцент6 3 4" xfId="893"/>
    <cellStyle name="40% - Акцент6 3 5" xfId="894"/>
    <cellStyle name="40% - Акцент6 4" xfId="895"/>
    <cellStyle name="40% - Акцент6 4 2" xfId="896"/>
    <cellStyle name="40% - Акцент6 4 2 2" xfId="897"/>
    <cellStyle name="40% - Акцент6 4 3" xfId="898"/>
    <cellStyle name="40% - Акцент6 4 4" xfId="899"/>
    <cellStyle name="40% - Акцент6 5" xfId="900"/>
    <cellStyle name="40% - Акцент6 5 2" xfId="901"/>
    <cellStyle name="40% - Акцент6 5 2 2" xfId="902"/>
    <cellStyle name="40% - Акцент6 5 3" xfId="903"/>
    <cellStyle name="40% - Акцент6 5 4" xfId="904"/>
    <cellStyle name="40% - Акцент6 6" xfId="905"/>
    <cellStyle name="40% - Акцент6 6 2" xfId="906"/>
    <cellStyle name="40% - Акцент6 6 2 2" xfId="907"/>
    <cellStyle name="40% - Акцент6 6 3" xfId="908"/>
    <cellStyle name="40% - Акцент6 6 4" xfId="909"/>
    <cellStyle name="40% - Акцент6 7" xfId="910"/>
    <cellStyle name="40% - Акцент6 7 2" xfId="911"/>
    <cellStyle name="40% - Акцент6 7 2 2" xfId="912"/>
    <cellStyle name="40% - Акцент6 7 3" xfId="913"/>
    <cellStyle name="40% - Акцент6 7 4" xfId="914"/>
    <cellStyle name="40% - Акцент6 8" xfId="915"/>
    <cellStyle name="40% - Акцент6 8 2" xfId="916"/>
    <cellStyle name="40% - Акцент6 8 2 2" xfId="917"/>
    <cellStyle name="40% - Акцент6 8 3" xfId="918"/>
    <cellStyle name="40% - Акцент6 8 4" xfId="919"/>
    <cellStyle name="40% - Акцент6 9" xfId="920"/>
    <cellStyle name="40% - Акцент6 9 2" xfId="921"/>
    <cellStyle name="40% - Акцент6 9 2 2" xfId="922"/>
    <cellStyle name="40% - Акцент6 9 3" xfId="923"/>
    <cellStyle name="40% - Акцент6 9 4" xfId="924"/>
    <cellStyle name="60% - Акцент1 10" xfId="925"/>
    <cellStyle name="60% - Акцент1 10 2" xfId="926"/>
    <cellStyle name="60% - Акцент1 11" xfId="927"/>
    <cellStyle name="60% - Акцент1 12" xfId="928"/>
    <cellStyle name="60% - Акцент1 2" xfId="929"/>
    <cellStyle name="60% — акцент1 2" xfId="930"/>
    <cellStyle name="60% - Акцент1 2 2" xfId="931"/>
    <cellStyle name="60% - Акцент1 2 3" xfId="932"/>
    <cellStyle name="60% - Акцент1 2 4" xfId="933"/>
    <cellStyle name="60% - Акцент1 3" xfId="934"/>
    <cellStyle name="60% - Акцент1 3 2" xfId="935"/>
    <cellStyle name="60% - Акцент1 4" xfId="936"/>
    <cellStyle name="60% - Акцент1 4 2" xfId="937"/>
    <cellStyle name="60% - Акцент1 5" xfId="938"/>
    <cellStyle name="60% - Акцент1 5 2" xfId="939"/>
    <cellStyle name="60% - Акцент1 6" xfId="940"/>
    <cellStyle name="60% - Акцент1 6 2" xfId="941"/>
    <cellStyle name="60% - Акцент1 7" xfId="942"/>
    <cellStyle name="60% - Акцент1 7 2" xfId="943"/>
    <cellStyle name="60% - Акцент1 8" xfId="944"/>
    <cellStyle name="60% - Акцент1 8 2" xfId="945"/>
    <cellStyle name="60% - Акцент1 9" xfId="946"/>
    <cellStyle name="60% - Акцент1 9 2" xfId="947"/>
    <cellStyle name="60% - Акцент2 10" xfId="948"/>
    <cellStyle name="60% - Акцент2 10 2" xfId="949"/>
    <cellStyle name="60% - Акцент2 11" xfId="950"/>
    <cellStyle name="60% - Акцент2 12" xfId="951"/>
    <cellStyle name="60% - Акцент2 2" xfId="952"/>
    <cellStyle name="60% — акцент2 2" xfId="953"/>
    <cellStyle name="60% - Акцент2 2 2" xfId="954"/>
    <cellStyle name="60% - Акцент2 2 3" xfId="955"/>
    <cellStyle name="60% - Акцент2 2 4" xfId="956"/>
    <cellStyle name="60% - Акцент2 3" xfId="957"/>
    <cellStyle name="60% - Акцент2 3 2" xfId="958"/>
    <cellStyle name="60% - Акцент2 4" xfId="959"/>
    <cellStyle name="60% - Акцент2 4 2" xfId="960"/>
    <cellStyle name="60% - Акцент2 5" xfId="961"/>
    <cellStyle name="60% - Акцент2 5 2" xfId="962"/>
    <cellStyle name="60% - Акцент2 6" xfId="963"/>
    <cellStyle name="60% - Акцент2 6 2" xfId="964"/>
    <cellStyle name="60% - Акцент2 7" xfId="965"/>
    <cellStyle name="60% - Акцент2 7 2" xfId="966"/>
    <cellStyle name="60% - Акцент2 8" xfId="967"/>
    <cellStyle name="60% - Акцент2 8 2" xfId="968"/>
    <cellStyle name="60% - Акцент2 9" xfId="969"/>
    <cellStyle name="60% - Акцент2 9 2" xfId="970"/>
    <cellStyle name="60% - Акцент3 10" xfId="971"/>
    <cellStyle name="60% - Акцент3 10 2" xfId="972"/>
    <cellStyle name="60% - Акцент3 11" xfId="973"/>
    <cellStyle name="60% - Акцент3 12" xfId="974"/>
    <cellStyle name="60% - Акцент3 2" xfId="975"/>
    <cellStyle name="60% — акцент3 2" xfId="976"/>
    <cellStyle name="60% - Акцент3 2 2" xfId="977"/>
    <cellStyle name="60% - Акцент3 2 3" xfId="978"/>
    <cellStyle name="60% - Акцент3 2 4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- Акцент4 10" xfId="994"/>
    <cellStyle name="60% - Акцент4 10 2" xfId="995"/>
    <cellStyle name="60% - Акцент4 11" xfId="996"/>
    <cellStyle name="60% - Акцент4 12" xfId="997"/>
    <cellStyle name="60% - Акцент4 2" xfId="998"/>
    <cellStyle name="60% — акцент4 2" xfId="999"/>
    <cellStyle name="60% - Акцент4 2 2" xfId="1000"/>
    <cellStyle name="60% - Акцент4 2 3" xfId="1001"/>
    <cellStyle name="60% - Акцент4 2 4" xfId="1002"/>
    <cellStyle name="60% - Акцент4 3" xfId="1003"/>
    <cellStyle name="60% - Акцент4 3 2" xfId="1004"/>
    <cellStyle name="60% - Акцент4 4" xfId="1005"/>
    <cellStyle name="60% - Акцент4 4 2" xfId="1006"/>
    <cellStyle name="60% - Акцент4 5" xfId="1007"/>
    <cellStyle name="60% - Акцент4 5 2" xfId="1008"/>
    <cellStyle name="60% - Акцент4 6" xfId="1009"/>
    <cellStyle name="60% - Акцент4 6 2" xfId="1010"/>
    <cellStyle name="60% - Акцент4 7" xfId="1011"/>
    <cellStyle name="60% - Акцент4 7 2" xfId="1012"/>
    <cellStyle name="60% - Акцент4 8" xfId="1013"/>
    <cellStyle name="60% - Акцент4 8 2" xfId="1014"/>
    <cellStyle name="60% - Акцент4 9" xfId="1015"/>
    <cellStyle name="60% - Акцент4 9 2" xfId="1016"/>
    <cellStyle name="60% - Акцент5 10" xfId="1017"/>
    <cellStyle name="60% - Акцент5 10 2" xfId="1018"/>
    <cellStyle name="60% - Акцент5 11" xfId="1019"/>
    <cellStyle name="60% - Акцент5 12" xfId="1020"/>
    <cellStyle name="60% - Акцент5 2" xfId="1021"/>
    <cellStyle name="60% — акцент5 2" xfId="1022"/>
    <cellStyle name="60% - Акцент5 2 2" xfId="1023"/>
    <cellStyle name="60% - Акцент5 2 3" xfId="1024"/>
    <cellStyle name="60% - Акцент5 2 4" xfId="1025"/>
    <cellStyle name="60% - Акцент5 3" xfId="1026"/>
    <cellStyle name="60% - Акцент5 3 2" xfId="1027"/>
    <cellStyle name="60% - Акцент5 4" xfId="1028"/>
    <cellStyle name="60% - Акцент5 4 2" xfId="1029"/>
    <cellStyle name="60% - Акцент5 5" xfId="1030"/>
    <cellStyle name="60% - Акцент5 5 2" xfId="1031"/>
    <cellStyle name="60% - Акцент5 6" xfId="1032"/>
    <cellStyle name="60% - Акцент5 6 2" xfId="1033"/>
    <cellStyle name="60% - Акцент5 7" xfId="1034"/>
    <cellStyle name="60% - Акцент5 7 2" xfId="1035"/>
    <cellStyle name="60% - Акцент5 8" xfId="1036"/>
    <cellStyle name="60% - Акцент5 8 2" xfId="1037"/>
    <cellStyle name="60% - Акцент5 9" xfId="1038"/>
    <cellStyle name="60% - Акцент5 9 2" xfId="1039"/>
    <cellStyle name="60% - Акцент6 10" xfId="1040"/>
    <cellStyle name="60% - Акцент6 10 2" xfId="1041"/>
    <cellStyle name="60% - Акцент6 11" xfId="1042"/>
    <cellStyle name="60% - Акцент6 12" xfId="1043"/>
    <cellStyle name="60% - Акцент6 2" xfId="1044"/>
    <cellStyle name="60% — акцент6 2" xfId="1045"/>
    <cellStyle name="60% - Акцент6 2 2" xfId="1046"/>
    <cellStyle name="60% - Акцент6 2 3" xfId="1047"/>
    <cellStyle name="60% - Акцент6 2 4" xfId="1048"/>
    <cellStyle name="60% - Акцент6 3" xfId="1049"/>
    <cellStyle name="60% - Акцент6 3 2" xfId="1050"/>
    <cellStyle name="60% - Акцент6 4" xfId="1051"/>
    <cellStyle name="60% - Акцент6 4 2" xfId="1052"/>
    <cellStyle name="60% - Акцент6 5" xfId="1053"/>
    <cellStyle name="60% - Акцент6 5 2" xfId="1054"/>
    <cellStyle name="60% - Акцент6 6" xfId="1055"/>
    <cellStyle name="60% - Акцент6 6 2" xfId="1056"/>
    <cellStyle name="60% - Акцент6 7" xfId="1057"/>
    <cellStyle name="60% - Акцент6 7 2" xfId="1058"/>
    <cellStyle name="60% - Акцент6 8" xfId="1059"/>
    <cellStyle name="60% - Акцент6 8 2" xfId="1060"/>
    <cellStyle name="60% - Акцент6 9" xfId="1061"/>
    <cellStyle name="60% - Акцент6 9 2" xfId="1062"/>
    <cellStyle name="Excel Built-in Normal" xfId="1063"/>
    <cellStyle name="Normal 3" xfId="1064"/>
    <cellStyle name="Normal_технические" xfId="1065"/>
    <cellStyle name="Акцент1" xfId="1066" builtinId="29" customBuiltin="1"/>
    <cellStyle name="Акцент1 2" xfId="1067"/>
    <cellStyle name="Акцент1 2 2" xfId="1068"/>
    <cellStyle name="Акцент1 3" xfId="1069"/>
    <cellStyle name="Акцент1 3 2" xfId="1070"/>
    <cellStyle name="Акцент1 4" xfId="1071"/>
    <cellStyle name="Акцент1 4 2" xfId="1072"/>
    <cellStyle name="Акцент1 5" xfId="1073"/>
    <cellStyle name="Акцент1 5 2" xfId="1074"/>
    <cellStyle name="Акцент1 6" xfId="1075"/>
    <cellStyle name="Акцент1 6 2" xfId="1076"/>
    <cellStyle name="Акцент1 7" xfId="1077"/>
    <cellStyle name="Акцент1 7 2" xfId="1078"/>
    <cellStyle name="Акцент1 8" xfId="1079"/>
    <cellStyle name="Акцент1 9" xfId="1080"/>
    <cellStyle name="Акцент2" xfId="1081" builtinId="33" customBuiltin="1"/>
    <cellStyle name="Акцент2 2" xfId="1082"/>
    <cellStyle name="Акцент2 2 2" xfId="1083"/>
    <cellStyle name="Акцент2 3" xfId="1084"/>
    <cellStyle name="Акцент2 3 2" xfId="1085"/>
    <cellStyle name="Акцент2 4" xfId="1086"/>
    <cellStyle name="Акцент2 4 2" xfId="1087"/>
    <cellStyle name="Акцент2 5" xfId="1088"/>
    <cellStyle name="Акцент2 5 2" xfId="1089"/>
    <cellStyle name="Акцент2 6" xfId="1090"/>
    <cellStyle name="Акцент2 6 2" xfId="1091"/>
    <cellStyle name="Акцент2 7" xfId="1092"/>
    <cellStyle name="Акцент2 7 2" xfId="1093"/>
    <cellStyle name="Акцент2 8" xfId="1094"/>
    <cellStyle name="Акцент2 9" xfId="1095"/>
    <cellStyle name="Акцент3" xfId="1096" builtinId="37" customBuiltin="1"/>
    <cellStyle name="Акцент3 2" xfId="1097"/>
    <cellStyle name="Акцент3 2 2" xfId="1098"/>
    <cellStyle name="Акцент3 3" xfId="1099"/>
    <cellStyle name="Акцент3 3 2" xfId="1100"/>
    <cellStyle name="Акцент3 4" xfId="1101"/>
    <cellStyle name="Акцент3 4 2" xfId="1102"/>
    <cellStyle name="Акцент3 5" xfId="1103"/>
    <cellStyle name="Акцент3 5 2" xfId="1104"/>
    <cellStyle name="Акцент3 6" xfId="1105"/>
    <cellStyle name="Акцент3 6 2" xfId="1106"/>
    <cellStyle name="Акцент3 7" xfId="1107"/>
    <cellStyle name="Акцент3 7 2" xfId="1108"/>
    <cellStyle name="Акцент3 8" xfId="1109"/>
    <cellStyle name="Акцент3 9" xfId="1110"/>
    <cellStyle name="Акцент4" xfId="1111" builtinId="41" customBuiltin="1"/>
    <cellStyle name="Акцент4 2" xfId="1112"/>
    <cellStyle name="Акцент4 2 2" xfId="1113"/>
    <cellStyle name="Акцент4 3" xfId="1114"/>
    <cellStyle name="Акцент4 3 2" xfId="1115"/>
    <cellStyle name="Акцент4 4" xfId="1116"/>
    <cellStyle name="Акцент4 4 2" xfId="1117"/>
    <cellStyle name="Акцент4 5" xfId="1118"/>
    <cellStyle name="Акцент4 5 2" xfId="1119"/>
    <cellStyle name="Акцент4 6" xfId="1120"/>
    <cellStyle name="Акцент4 6 2" xfId="1121"/>
    <cellStyle name="Акцент4 7" xfId="1122"/>
    <cellStyle name="Акцент4 7 2" xfId="1123"/>
    <cellStyle name="Акцент4 8" xfId="1124"/>
    <cellStyle name="Акцент4 9" xfId="1125"/>
    <cellStyle name="Акцент5" xfId="1126" builtinId="45" customBuiltin="1"/>
    <cellStyle name="Акцент5 2" xfId="1127"/>
    <cellStyle name="Акцент5 2 2" xfId="1128"/>
    <cellStyle name="Акцент5 3" xfId="1129"/>
    <cellStyle name="Акцент5 3 2" xfId="1130"/>
    <cellStyle name="Акцент5 4" xfId="1131"/>
    <cellStyle name="Акцент5 4 2" xfId="1132"/>
    <cellStyle name="Акцент5 5" xfId="1133"/>
    <cellStyle name="Акцент5 5 2" xfId="1134"/>
    <cellStyle name="Акцент5 6" xfId="1135"/>
    <cellStyle name="Акцент5 6 2" xfId="1136"/>
    <cellStyle name="Акцент5 7" xfId="1137"/>
    <cellStyle name="Акцент5 7 2" xfId="1138"/>
    <cellStyle name="Акцент5 8" xfId="1139"/>
    <cellStyle name="Акцент5 9" xfId="1140"/>
    <cellStyle name="Акцент6" xfId="1141" builtinId="49" customBuiltin="1"/>
    <cellStyle name="Акцент6 2" xfId="1142"/>
    <cellStyle name="Акцент6 2 2" xfId="1143"/>
    <cellStyle name="Акцент6 3" xfId="1144"/>
    <cellStyle name="Акцент6 3 2" xfId="1145"/>
    <cellStyle name="Акцент6 4" xfId="1146"/>
    <cellStyle name="Акцент6 4 2" xfId="1147"/>
    <cellStyle name="Акцент6 5" xfId="1148"/>
    <cellStyle name="Акцент6 5 2" xfId="1149"/>
    <cellStyle name="Акцент6 6" xfId="1150"/>
    <cellStyle name="Акцент6 6 2" xfId="1151"/>
    <cellStyle name="Акцент6 7" xfId="1152"/>
    <cellStyle name="Акцент6 7 2" xfId="1153"/>
    <cellStyle name="Акцент6 8" xfId="1154"/>
    <cellStyle name="Акцент6 9" xfId="1155"/>
    <cellStyle name="Ввод " xfId="1156" builtinId="20" customBuiltin="1"/>
    <cellStyle name="Ввод  2" xfId="1157"/>
    <cellStyle name="Ввод  2 2" xfId="1158"/>
    <cellStyle name="Ввод  3" xfId="1159"/>
    <cellStyle name="Ввод  3 2" xfId="1160"/>
    <cellStyle name="Ввод  4" xfId="1161"/>
    <cellStyle name="Ввод  4 2" xfId="1162"/>
    <cellStyle name="Ввод  5" xfId="1163"/>
    <cellStyle name="Ввод  5 2" xfId="1164"/>
    <cellStyle name="Ввод  6" xfId="1165"/>
    <cellStyle name="Ввод  6 2" xfId="1166"/>
    <cellStyle name="Ввод  7" xfId="1167"/>
    <cellStyle name="Ввод  7 2" xfId="1168"/>
    <cellStyle name="Ввод  8" xfId="1169"/>
    <cellStyle name="Ввод  9" xfId="1170"/>
    <cellStyle name="Вывод" xfId="1171" builtinId="21" customBuiltin="1"/>
    <cellStyle name="Вывод 2" xfId="1172"/>
    <cellStyle name="Вывод 2 2" xfId="1173"/>
    <cellStyle name="Вывод 3" xfId="1174"/>
    <cellStyle name="Вывод 3 2" xfId="1175"/>
    <cellStyle name="Вывод 4" xfId="1176"/>
    <cellStyle name="Вывод 4 2" xfId="1177"/>
    <cellStyle name="Вывод 5" xfId="1178"/>
    <cellStyle name="Вывод 5 2" xfId="1179"/>
    <cellStyle name="Вывод 6" xfId="1180"/>
    <cellStyle name="Вывод 6 2" xfId="1181"/>
    <cellStyle name="Вывод 7" xfId="1182"/>
    <cellStyle name="Вывод 7 2" xfId="1183"/>
    <cellStyle name="Вывод 8" xfId="1184"/>
    <cellStyle name="Вывод 9" xfId="1185"/>
    <cellStyle name="Вычисление" xfId="1186" builtinId="22" customBuiltin="1"/>
    <cellStyle name="Вычисление 2" xfId="1187"/>
    <cellStyle name="Вычисление 2 2" xfId="1188"/>
    <cellStyle name="Вычисление 3" xfId="1189"/>
    <cellStyle name="Вычисление 3 2" xfId="1190"/>
    <cellStyle name="Вычисление 4" xfId="1191"/>
    <cellStyle name="Вычисление 4 2" xfId="1192"/>
    <cellStyle name="Вычисление 5" xfId="1193"/>
    <cellStyle name="Вычисление 5 2" xfId="1194"/>
    <cellStyle name="Вычисление 6" xfId="1195"/>
    <cellStyle name="Вычисление 6 2" xfId="1196"/>
    <cellStyle name="Вычисление 7" xfId="1197"/>
    <cellStyle name="Вычисление 7 2" xfId="1198"/>
    <cellStyle name="Вычисление 8" xfId="1199"/>
    <cellStyle name="Вычисление 9" xfId="1200"/>
    <cellStyle name="Денежный 10" xfId="1201"/>
    <cellStyle name="Денежный 10 10" xfId="1202"/>
    <cellStyle name="Денежный 10 10 2" xfId="1203"/>
    <cellStyle name="Денежный 10 10 2 2" xfId="1204"/>
    <cellStyle name="Денежный 10 10 3" xfId="1205"/>
    <cellStyle name="Денежный 10 11" xfId="1206"/>
    <cellStyle name="Денежный 10 12" xfId="1207"/>
    <cellStyle name="Денежный 10 2" xfId="1208"/>
    <cellStyle name="Денежный 10 2 2" xfId="1209"/>
    <cellStyle name="Денежный 10 2 2 2" xfId="1210"/>
    <cellStyle name="Денежный 10 2 2 2 10" xfId="1211"/>
    <cellStyle name="Денежный 10 2 2 2 10 2" xfId="1212"/>
    <cellStyle name="Денежный 10 2 2 2 11" xfId="1213"/>
    <cellStyle name="Денежный 10 2 2 2 11 2" xfId="1214"/>
    <cellStyle name="Денежный 10 2 2 2 12" xfId="1215"/>
    <cellStyle name="Денежный 10 2 2 2 12 2" xfId="1216"/>
    <cellStyle name="Денежный 10 2 2 2 13" xfId="1217"/>
    <cellStyle name="Денежный 10 2 2 2 13 2" xfId="1218"/>
    <cellStyle name="Денежный 10 2 2 2 14" xfId="1219"/>
    <cellStyle name="Денежный 10 2 2 2 15" xfId="1220"/>
    <cellStyle name="Денежный 10 2 2 2 2" xfId="1221"/>
    <cellStyle name="Денежный 10 2 2 2 2 10" xfId="1222"/>
    <cellStyle name="Денежный 10 2 2 2 2 10 2" xfId="1223"/>
    <cellStyle name="Денежный 10 2 2 2 2 11" xfId="1224"/>
    <cellStyle name="Денежный 10 2 2 2 2 11 2" xfId="1225"/>
    <cellStyle name="Денежный 10 2 2 2 2 12" xfId="1226"/>
    <cellStyle name="Денежный 10 2 2 2 2 12 2" xfId="1227"/>
    <cellStyle name="Денежный 10 2 2 2 2 13" xfId="1228"/>
    <cellStyle name="Денежный 10 2 2 2 2 14" xfId="1229"/>
    <cellStyle name="Денежный 10 2 2 2 2 2" xfId="1230"/>
    <cellStyle name="Денежный 10 2 2 2 2 2 10" xfId="1231"/>
    <cellStyle name="Денежный 10 2 2 2 2 2 10 2" xfId="1232"/>
    <cellStyle name="Денежный 10 2 2 2 2 2 11" xfId="1233"/>
    <cellStyle name="Денежный 10 2 2 2 2 2 12" xfId="1234"/>
    <cellStyle name="Денежный 10 2 2 2 2 2 2" xfId="1235"/>
    <cellStyle name="Денежный 10 2 2 2 2 2 2 10" xfId="1236"/>
    <cellStyle name="Денежный 10 2 2 2 2 2 2 2" xfId="1237"/>
    <cellStyle name="Денежный 10 2 2 2 2 2 2 2 10" xfId="1238"/>
    <cellStyle name="Денежный 10 2 2 2 2 2 2 2 2" xfId="1239"/>
    <cellStyle name="Денежный 10 2 2 2 2 2 2 2 2 2" xfId="1240"/>
    <cellStyle name="Денежный 10 2 2 2 2 2 2 2 3" xfId="1241"/>
    <cellStyle name="Денежный 10 2 2 2 2 2 2 2 3 2" xfId="1242"/>
    <cellStyle name="Денежный 10 2 2 2 2 2 2 2 4" xfId="1243"/>
    <cellStyle name="Денежный 10 2 2 2 2 2 2 2 4 2" xfId="1244"/>
    <cellStyle name="Денежный 10 2 2 2 2 2 2 2 5" xfId="1245"/>
    <cellStyle name="Денежный 10 2 2 2 2 2 2 2 5 2" xfId="1246"/>
    <cellStyle name="Денежный 10 2 2 2 2 2 2 2 6" xfId="1247"/>
    <cellStyle name="Денежный 10 2 2 2 2 2 2 2 6 2" xfId="1248"/>
    <cellStyle name="Денежный 10 2 2 2 2 2 2 2 7" xfId="1249"/>
    <cellStyle name="Денежный 10 2 2 2 2 2 2 2 7 2" xfId="1250"/>
    <cellStyle name="Денежный 10 2 2 2 2 2 2 2 8" xfId="1251"/>
    <cellStyle name="Денежный 10 2 2 2 2 2 2 2 8 2" xfId="1252"/>
    <cellStyle name="Денежный 10 2 2 2 2 2 2 2 9" xfId="1253"/>
    <cellStyle name="Денежный 10 2 2 2 2 2 2 3" xfId="1254"/>
    <cellStyle name="Денежный 10 2 2 2 2 2 2 3 2" xfId="1255"/>
    <cellStyle name="Денежный 10 2 2 2 2 2 2 4" xfId="1256"/>
    <cellStyle name="Денежный 10 2 2 2 2 2 2 4 2" xfId="1257"/>
    <cellStyle name="Денежный 10 2 2 2 2 2 2 5" xfId="1258"/>
    <cellStyle name="Денежный 10 2 2 2 2 2 2 5 2" xfId="1259"/>
    <cellStyle name="Денежный 10 2 2 2 2 2 2 6" xfId="1260"/>
    <cellStyle name="Денежный 10 2 2 2 2 2 2 6 2" xfId="1261"/>
    <cellStyle name="Денежный 10 2 2 2 2 2 2 7" xfId="1262"/>
    <cellStyle name="Денежный 10 2 2 2 2 2 2 7 2" xfId="1263"/>
    <cellStyle name="Денежный 10 2 2 2 2 2 2 8" xfId="1264"/>
    <cellStyle name="Денежный 10 2 2 2 2 2 2 8 2" xfId="1265"/>
    <cellStyle name="Денежный 10 2 2 2 2 2 2 9" xfId="1266"/>
    <cellStyle name="Денежный 10 2 2 2 2 2 3" xfId="1267"/>
    <cellStyle name="Денежный 10 2 2 2 2 2 3 2" xfId="1268"/>
    <cellStyle name="Денежный 10 2 2 2 2 2 3 3" xfId="1269"/>
    <cellStyle name="Денежный 10 2 2 2 2 2 4" xfId="1270"/>
    <cellStyle name="Денежный 10 2 2 2 2 2 4 2" xfId="1271"/>
    <cellStyle name="Денежный 10 2 2 2 2 2 5" xfId="1272"/>
    <cellStyle name="Денежный 10 2 2 2 2 2 5 2" xfId="1273"/>
    <cellStyle name="Денежный 10 2 2 2 2 2 6" xfId="1274"/>
    <cellStyle name="Денежный 10 2 2 2 2 2 6 2" xfId="1275"/>
    <cellStyle name="Денежный 10 2 2 2 2 2 7" xfId="1276"/>
    <cellStyle name="Денежный 10 2 2 2 2 2 7 2" xfId="1277"/>
    <cellStyle name="Денежный 10 2 2 2 2 2 8" xfId="1278"/>
    <cellStyle name="Денежный 10 2 2 2 2 2 8 2" xfId="1279"/>
    <cellStyle name="Денежный 10 2 2 2 2 2 9" xfId="1280"/>
    <cellStyle name="Денежный 10 2 2 2 2 2 9 2" xfId="1281"/>
    <cellStyle name="Денежный 10 2 2 2 2 3" xfId="1282"/>
    <cellStyle name="Денежный 10 2 2 2 2 3 2" xfId="1283"/>
    <cellStyle name="Денежный 10 2 2 2 2 3 3" xfId="1284"/>
    <cellStyle name="Денежный 10 2 2 2 2 4" xfId="1285"/>
    <cellStyle name="Денежный 10 2 2 2 2 4 2" xfId="1286"/>
    <cellStyle name="Денежный 10 2 2 2 2 4 3" xfId="1287"/>
    <cellStyle name="Денежный 10 2 2 2 2 5" xfId="1288"/>
    <cellStyle name="Денежный 10 2 2 2 2 5 10" xfId="1289"/>
    <cellStyle name="Денежный 10 2 2 2 2 5 2" xfId="1290"/>
    <cellStyle name="Денежный 10 2 2 2 2 5 2 10" xfId="1291"/>
    <cellStyle name="Денежный 10 2 2 2 2 5 2 2" xfId="1292"/>
    <cellStyle name="Денежный 10 2 2 2 2 5 2 2 2" xfId="1293"/>
    <cellStyle name="Денежный 10 2 2 2 2 5 2 3" xfId="1294"/>
    <cellStyle name="Денежный 10 2 2 2 2 5 2 3 2" xfId="1295"/>
    <cellStyle name="Денежный 10 2 2 2 2 5 2 4" xfId="1296"/>
    <cellStyle name="Денежный 10 2 2 2 2 5 2 4 2" xfId="1297"/>
    <cellStyle name="Денежный 10 2 2 2 2 5 2 5" xfId="1298"/>
    <cellStyle name="Денежный 10 2 2 2 2 5 2 5 2" xfId="1299"/>
    <cellStyle name="Денежный 10 2 2 2 2 5 2 6" xfId="1300"/>
    <cellStyle name="Денежный 10 2 2 2 2 5 2 6 2" xfId="1301"/>
    <cellStyle name="Денежный 10 2 2 2 2 5 2 7" xfId="1302"/>
    <cellStyle name="Денежный 10 2 2 2 2 5 2 7 2" xfId="1303"/>
    <cellStyle name="Денежный 10 2 2 2 2 5 2 8" xfId="1304"/>
    <cellStyle name="Денежный 10 2 2 2 2 5 2 8 2" xfId="1305"/>
    <cellStyle name="Денежный 10 2 2 2 2 5 2 9" xfId="1306"/>
    <cellStyle name="Денежный 10 2 2 2 2 5 3" xfId="1307"/>
    <cellStyle name="Денежный 10 2 2 2 2 5 3 2" xfId="1308"/>
    <cellStyle name="Денежный 10 2 2 2 2 5 4" xfId="1309"/>
    <cellStyle name="Денежный 10 2 2 2 2 5 4 2" xfId="1310"/>
    <cellStyle name="Денежный 10 2 2 2 2 5 5" xfId="1311"/>
    <cellStyle name="Денежный 10 2 2 2 2 5 5 2" xfId="1312"/>
    <cellStyle name="Денежный 10 2 2 2 2 5 6" xfId="1313"/>
    <cellStyle name="Денежный 10 2 2 2 2 5 6 2" xfId="1314"/>
    <cellStyle name="Денежный 10 2 2 2 2 5 7" xfId="1315"/>
    <cellStyle name="Денежный 10 2 2 2 2 5 7 2" xfId="1316"/>
    <cellStyle name="Денежный 10 2 2 2 2 5 8" xfId="1317"/>
    <cellStyle name="Денежный 10 2 2 2 2 5 8 2" xfId="1318"/>
    <cellStyle name="Денежный 10 2 2 2 2 5 9" xfId="1319"/>
    <cellStyle name="Денежный 10 2 2 2 2 6" xfId="1320"/>
    <cellStyle name="Денежный 10 2 2 2 2 6 2" xfId="1321"/>
    <cellStyle name="Денежный 10 2 2 2 2 7" xfId="1322"/>
    <cellStyle name="Денежный 10 2 2 2 2 7 2" xfId="1323"/>
    <cellStyle name="Денежный 10 2 2 2 2 8" xfId="1324"/>
    <cellStyle name="Денежный 10 2 2 2 2 8 2" xfId="1325"/>
    <cellStyle name="Денежный 10 2 2 2 2 9" xfId="1326"/>
    <cellStyle name="Денежный 10 2 2 2 2 9 2" xfId="1327"/>
    <cellStyle name="Денежный 10 2 2 2 3" xfId="1328"/>
    <cellStyle name="Денежный 10 2 2 2 3 10" xfId="1329"/>
    <cellStyle name="Денежный 10 2 2 2 3 10 2" xfId="1330"/>
    <cellStyle name="Денежный 10 2 2 2 3 11" xfId="1331"/>
    <cellStyle name="Денежный 10 2 2 2 3 12" xfId="1332"/>
    <cellStyle name="Денежный 10 2 2 2 3 2" xfId="1333"/>
    <cellStyle name="Денежный 10 2 2 2 3 2 10" xfId="1334"/>
    <cellStyle name="Денежный 10 2 2 2 3 2 2" xfId="1335"/>
    <cellStyle name="Денежный 10 2 2 2 3 2 2 10" xfId="1336"/>
    <cellStyle name="Денежный 10 2 2 2 3 2 2 2" xfId="1337"/>
    <cellStyle name="Денежный 10 2 2 2 3 2 2 2 2" xfId="1338"/>
    <cellStyle name="Денежный 10 2 2 2 3 2 2 3" xfId="1339"/>
    <cellStyle name="Денежный 10 2 2 2 3 2 2 3 2" xfId="1340"/>
    <cellStyle name="Денежный 10 2 2 2 3 2 2 4" xfId="1341"/>
    <cellStyle name="Денежный 10 2 2 2 3 2 2 4 2" xfId="1342"/>
    <cellStyle name="Денежный 10 2 2 2 3 2 2 5" xfId="1343"/>
    <cellStyle name="Денежный 10 2 2 2 3 2 2 5 2" xfId="1344"/>
    <cellStyle name="Денежный 10 2 2 2 3 2 2 6" xfId="1345"/>
    <cellStyle name="Денежный 10 2 2 2 3 2 2 6 2" xfId="1346"/>
    <cellStyle name="Денежный 10 2 2 2 3 2 2 7" xfId="1347"/>
    <cellStyle name="Денежный 10 2 2 2 3 2 2 7 2" xfId="1348"/>
    <cellStyle name="Денежный 10 2 2 2 3 2 2 8" xfId="1349"/>
    <cellStyle name="Денежный 10 2 2 2 3 2 2 8 2" xfId="1350"/>
    <cellStyle name="Денежный 10 2 2 2 3 2 2 9" xfId="1351"/>
    <cellStyle name="Денежный 10 2 2 2 3 2 3" xfId="1352"/>
    <cellStyle name="Денежный 10 2 2 2 3 2 3 2" xfId="1353"/>
    <cellStyle name="Денежный 10 2 2 2 3 2 4" xfId="1354"/>
    <cellStyle name="Денежный 10 2 2 2 3 2 4 2" xfId="1355"/>
    <cellStyle name="Денежный 10 2 2 2 3 2 5" xfId="1356"/>
    <cellStyle name="Денежный 10 2 2 2 3 2 5 2" xfId="1357"/>
    <cellStyle name="Денежный 10 2 2 2 3 2 6" xfId="1358"/>
    <cellStyle name="Денежный 10 2 2 2 3 2 6 2" xfId="1359"/>
    <cellStyle name="Денежный 10 2 2 2 3 2 7" xfId="1360"/>
    <cellStyle name="Денежный 10 2 2 2 3 2 7 2" xfId="1361"/>
    <cellStyle name="Денежный 10 2 2 2 3 2 8" xfId="1362"/>
    <cellStyle name="Денежный 10 2 2 2 3 2 8 2" xfId="1363"/>
    <cellStyle name="Денежный 10 2 2 2 3 2 9" xfId="1364"/>
    <cellStyle name="Денежный 10 2 2 2 3 3" xfId="1365"/>
    <cellStyle name="Денежный 10 2 2 2 3 3 2" xfId="1366"/>
    <cellStyle name="Денежный 10 2 2 2 3 3 3" xfId="1367"/>
    <cellStyle name="Денежный 10 2 2 2 3 4" xfId="1368"/>
    <cellStyle name="Денежный 10 2 2 2 3 4 2" xfId="1369"/>
    <cellStyle name="Денежный 10 2 2 2 3 5" xfId="1370"/>
    <cellStyle name="Денежный 10 2 2 2 3 5 2" xfId="1371"/>
    <cellStyle name="Денежный 10 2 2 2 3 6" xfId="1372"/>
    <cellStyle name="Денежный 10 2 2 2 3 6 2" xfId="1373"/>
    <cellStyle name="Денежный 10 2 2 2 3 7" xfId="1374"/>
    <cellStyle name="Денежный 10 2 2 2 3 7 2" xfId="1375"/>
    <cellStyle name="Денежный 10 2 2 2 3 8" xfId="1376"/>
    <cellStyle name="Денежный 10 2 2 2 3 8 2" xfId="1377"/>
    <cellStyle name="Денежный 10 2 2 2 3 9" xfId="1378"/>
    <cellStyle name="Денежный 10 2 2 2 3 9 2" xfId="1379"/>
    <cellStyle name="Денежный 10 2 2 2 4" xfId="1380"/>
    <cellStyle name="Денежный 10 2 2 2 4 2" xfId="1381"/>
    <cellStyle name="Денежный 10 2 2 2 4 3" xfId="1382"/>
    <cellStyle name="Денежный 10 2 2 2 5" xfId="1383"/>
    <cellStyle name="Денежный 10 2 2 2 5 10" xfId="1384"/>
    <cellStyle name="Денежный 10 2 2 2 5 2" xfId="1385"/>
    <cellStyle name="Денежный 10 2 2 2 5 2 10" xfId="1386"/>
    <cellStyle name="Денежный 10 2 2 2 5 2 2" xfId="1387"/>
    <cellStyle name="Денежный 10 2 2 2 5 2 2 2" xfId="1388"/>
    <cellStyle name="Денежный 10 2 2 2 5 2 3" xfId="1389"/>
    <cellStyle name="Денежный 10 2 2 2 5 2 3 2" xfId="1390"/>
    <cellStyle name="Денежный 10 2 2 2 5 2 4" xfId="1391"/>
    <cellStyle name="Денежный 10 2 2 2 5 2 4 2" xfId="1392"/>
    <cellStyle name="Денежный 10 2 2 2 5 2 5" xfId="1393"/>
    <cellStyle name="Денежный 10 2 2 2 5 2 5 2" xfId="1394"/>
    <cellStyle name="Денежный 10 2 2 2 5 2 6" xfId="1395"/>
    <cellStyle name="Денежный 10 2 2 2 5 2 6 2" xfId="1396"/>
    <cellStyle name="Денежный 10 2 2 2 5 2 7" xfId="1397"/>
    <cellStyle name="Денежный 10 2 2 2 5 2 7 2" xfId="1398"/>
    <cellStyle name="Денежный 10 2 2 2 5 2 8" xfId="1399"/>
    <cellStyle name="Денежный 10 2 2 2 5 2 8 2" xfId="1400"/>
    <cellStyle name="Денежный 10 2 2 2 5 2 9" xfId="1401"/>
    <cellStyle name="Денежный 10 2 2 2 5 3" xfId="1402"/>
    <cellStyle name="Денежный 10 2 2 2 5 3 2" xfId="1403"/>
    <cellStyle name="Денежный 10 2 2 2 5 4" xfId="1404"/>
    <cellStyle name="Денежный 10 2 2 2 5 4 2" xfId="1405"/>
    <cellStyle name="Денежный 10 2 2 2 5 5" xfId="1406"/>
    <cellStyle name="Денежный 10 2 2 2 5 5 2" xfId="1407"/>
    <cellStyle name="Денежный 10 2 2 2 5 6" xfId="1408"/>
    <cellStyle name="Денежный 10 2 2 2 5 6 2" xfId="1409"/>
    <cellStyle name="Денежный 10 2 2 2 5 7" xfId="1410"/>
    <cellStyle name="Денежный 10 2 2 2 5 7 2" xfId="1411"/>
    <cellStyle name="Денежный 10 2 2 2 5 8" xfId="1412"/>
    <cellStyle name="Денежный 10 2 2 2 5 8 2" xfId="1413"/>
    <cellStyle name="Денежный 10 2 2 2 5 9" xfId="1414"/>
    <cellStyle name="Денежный 10 2 2 2 6" xfId="1415"/>
    <cellStyle name="Денежный 10 2 2 2 6 2" xfId="1416"/>
    <cellStyle name="Денежный 10 2 2 2 7" xfId="1417"/>
    <cellStyle name="Денежный 10 2 2 2 7 2" xfId="1418"/>
    <cellStyle name="Денежный 10 2 2 2 8" xfId="1419"/>
    <cellStyle name="Денежный 10 2 2 2 8 2" xfId="1420"/>
    <cellStyle name="Денежный 10 2 2 2 9" xfId="1421"/>
    <cellStyle name="Денежный 10 2 2 2 9 2" xfId="1422"/>
    <cellStyle name="Денежный 10 2 2 3" xfId="1423"/>
    <cellStyle name="Денежный 10 2 2 3 2" xfId="1424"/>
    <cellStyle name="Денежный 10 2 2 4" xfId="1425"/>
    <cellStyle name="Денежный 10 2 2 5" xfId="1426"/>
    <cellStyle name="Денежный 10 2 2 5 2" xfId="1427"/>
    <cellStyle name="Денежный 10 2 3" xfId="1428"/>
    <cellStyle name="Денежный 10 2 3 10" xfId="1429"/>
    <cellStyle name="Денежный 10 2 3 11" xfId="1430"/>
    <cellStyle name="Денежный 10 2 3 2" xfId="1431"/>
    <cellStyle name="Денежный 10 2 3 2 10" xfId="1432"/>
    <cellStyle name="Денежный 10 2 3 2 2" xfId="1433"/>
    <cellStyle name="Денежный 10 2 3 2 2 2" xfId="1434"/>
    <cellStyle name="Денежный 10 2 3 2 2 2 2" xfId="1435"/>
    <cellStyle name="Денежный 10 2 3 2 2 2 2 2" xfId="1436"/>
    <cellStyle name="Денежный 10 2 3 2 2 2 3" xfId="1437"/>
    <cellStyle name="Денежный 10 2 3 2 2 2 3 2" xfId="1438"/>
    <cellStyle name="Денежный 10 2 3 2 2 2 4" xfId="1439"/>
    <cellStyle name="Денежный 10 2 3 2 2 2 4 2" xfId="1440"/>
    <cellStyle name="Денежный 10 2 3 2 2 2 5" xfId="1441"/>
    <cellStyle name="Денежный 10 2 3 2 2 2 5 2" xfId="1442"/>
    <cellStyle name="Денежный 10 2 3 2 2 2 6" xfId="1443"/>
    <cellStyle name="Денежный 10 2 3 2 2 3" xfId="1444"/>
    <cellStyle name="Денежный 10 2 3 2 2 3 2" xfId="1445"/>
    <cellStyle name="Денежный 10 2 3 2 2 4" xfId="1446"/>
    <cellStyle name="Денежный 10 2 3 2 2 4 2" xfId="1447"/>
    <cellStyle name="Денежный 10 2 3 2 2 5" xfId="1448"/>
    <cellStyle name="Денежный 10 2 3 2 2 5 2" xfId="1449"/>
    <cellStyle name="Денежный 10 2 3 2 2 6" xfId="1450"/>
    <cellStyle name="Денежный 10 2 3 2 2 6 2" xfId="1451"/>
    <cellStyle name="Денежный 10 2 3 2 2 7" xfId="1452"/>
    <cellStyle name="Денежный 10 2 3 2 2 7 2" xfId="1453"/>
    <cellStyle name="Денежный 10 2 3 2 2 8" xfId="1454"/>
    <cellStyle name="Денежный 10 2 3 2 2 9" xfId="1455"/>
    <cellStyle name="Денежный 10 2 3 2 3" xfId="1456"/>
    <cellStyle name="Денежный 10 2 3 2 3 2" xfId="1457"/>
    <cellStyle name="Денежный 10 2 3 2 4" xfId="1458"/>
    <cellStyle name="Денежный 10 2 3 2 4 2" xfId="1459"/>
    <cellStyle name="Денежный 10 2 3 2 5" xfId="1460"/>
    <cellStyle name="Денежный 10 2 3 2 5 2" xfId="1461"/>
    <cellStyle name="Денежный 10 2 3 2 6" xfId="1462"/>
    <cellStyle name="Денежный 10 2 3 2 6 2" xfId="1463"/>
    <cellStyle name="Денежный 10 2 3 2 7" xfId="1464"/>
    <cellStyle name="Денежный 10 2 3 2 7 2" xfId="1465"/>
    <cellStyle name="Денежный 10 2 3 2 8" xfId="1466"/>
    <cellStyle name="Денежный 10 2 3 2 8 2" xfId="1467"/>
    <cellStyle name="Денежный 10 2 3 2 9" xfId="1468"/>
    <cellStyle name="Денежный 10 2 3 3" xfId="1469"/>
    <cellStyle name="Денежный 10 2 3 3 10" xfId="1470"/>
    <cellStyle name="Денежный 10 2 3 3 2" xfId="1471"/>
    <cellStyle name="Денежный 10 2 3 3 2 2" xfId="1472"/>
    <cellStyle name="Денежный 10 2 3 3 2 2 10" xfId="1473"/>
    <cellStyle name="Денежный 10 2 3 3 2 2 10 2" xfId="1474"/>
    <cellStyle name="Денежный 10 2 3 3 2 2 11" xfId="1475"/>
    <cellStyle name="Денежный 10 2 3 3 2 2 11 2" xfId="1476"/>
    <cellStyle name="Денежный 10 2 3 3 2 2 12" xfId="1477"/>
    <cellStyle name="Денежный 10 2 3 3 2 2 12 2" xfId="1478"/>
    <cellStyle name="Денежный 10 2 3 3 2 2 13" xfId="1479"/>
    <cellStyle name="Денежный 10 2 3 3 2 2 13 2" xfId="1480"/>
    <cellStyle name="Денежный 10 2 3 3 2 2 14" xfId="1481"/>
    <cellStyle name="Денежный 10 2 3 3 2 2 14 2" xfId="1482"/>
    <cellStyle name="Денежный 10 2 3 3 2 2 15" xfId="1483"/>
    <cellStyle name="Денежный 10 2 3 3 2 2 16" xfId="1484"/>
    <cellStyle name="Денежный 10 2 3 3 2 2 2" xfId="1485"/>
    <cellStyle name="Денежный 10 2 3 3 2 2 2 2" xfId="1486"/>
    <cellStyle name="Денежный 10 2 3 3 2 2 2 3" xfId="1487"/>
    <cellStyle name="Денежный 10 2 3 3 2 2 3" xfId="1488"/>
    <cellStyle name="Денежный 10 2 3 3 2 2 3 10" xfId="1489"/>
    <cellStyle name="Денежный 10 2 3 3 2 2 3 10 2" xfId="1490"/>
    <cellStyle name="Денежный 10 2 3 3 2 2 3 11" xfId="1491"/>
    <cellStyle name="Денежный 10 2 3 3 2 2 3 12" xfId="1492"/>
    <cellStyle name="Денежный 10 2 3 3 2 2 3 2" xfId="1493"/>
    <cellStyle name="Денежный 10 2 3 3 2 2 3 2 10" xfId="1494"/>
    <cellStyle name="Денежный 10 2 3 3 2 2 3 2 2" xfId="1495"/>
    <cellStyle name="Денежный 10 2 3 3 2 2 3 2 2 10" xfId="1496"/>
    <cellStyle name="Денежный 10 2 3 3 2 2 3 2 2 2" xfId="1497"/>
    <cellStyle name="Денежный 10 2 3 3 2 2 3 2 2 2 2" xfId="1498"/>
    <cellStyle name="Денежный 10 2 3 3 2 2 3 2 2 3" xfId="1499"/>
    <cellStyle name="Денежный 10 2 3 3 2 2 3 2 2 3 2" xfId="1500"/>
    <cellStyle name="Денежный 10 2 3 3 2 2 3 2 2 4" xfId="1501"/>
    <cellStyle name="Денежный 10 2 3 3 2 2 3 2 2 4 2" xfId="1502"/>
    <cellStyle name="Денежный 10 2 3 3 2 2 3 2 2 5" xfId="1503"/>
    <cellStyle name="Денежный 10 2 3 3 2 2 3 2 2 5 2" xfId="1504"/>
    <cellStyle name="Денежный 10 2 3 3 2 2 3 2 2 6" xfId="1505"/>
    <cellStyle name="Денежный 10 2 3 3 2 2 3 2 2 6 2" xfId="1506"/>
    <cellStyle name="Денежный 10 2 3 3 2 2 3 2 2 7" xfId="1507"/>
    <cellStyle name="Денежный 10 2 3 3 2 2 3 2 2 7 2" xfId="1508"/>
    <cellStyle name="Денежный 10 2 3 3 2 2 3 2 2 8" xfId="1509"/>
    <cellStyle name="Денежный 10 2 3 3 2 2 3 2 2 8 2" xfId="1510"/>
    <cellStyle name="Денежный 10 2 3 3 2 2 3 2 2 9" xfId="1511"/>
    <cellStyle name="Денежный 10 2 3 3 2 2 3 2 3" xfId="1512"/>
    <cellStyle name="Денежный 10 2 3 3 2 2 3 2 3 2" xfId="1513"/>
    <cellStyle name="Денежный 10 2 3 3 2 2 3 2 4" xfId="1514"/>
    <cellStyle name="Денежный 10 2 3 3 2 2 3 2 4 2" xfId="1515"/>
    <cellStyle name="Денежный 10 2 3 3 2 2 3 2 5" xfId="1516"/>
    <cellStyle name="Денежный 10 2 3 3 2 2 3 2 5 2" xfId="1517"/>
    <cellStyle name="Денежный 10 2 3 3 2 2 3 2 6" xfId="1518"/>
    <cellStyle name="Денежный 10 2 3 3 2 2 3 2 6 2" xfId="1519"/>
    <cellStyle name="Денежный 10 2 3 3 2 2 3 2 7" xfId="1520"/>
    <cellStyle name="Денежный 10 2 3 3 2 2 3 2 7 2" xfId="1521"/>
    <cellStyle name="Денежный 10 2 3 3 2 2 3 2 8" xfId="1522"/>
    <cellStyle name="Денежный 10 2 3 3 2 2 3 2 8 2" xfId="1523"/>
    <cellStyle name="Денежный 10 2 3 3 2 2 3 2 9" xfId="1524"/>
    <cellStyle name="Денежный 10 2 3 3 2 2 3 3" xfId="1525"/>
    <cellStyle name="Денежный 10 2 3 3 2 2 3 3 2" xfId="1526"/>
    <cellStyle name="Денежный 10 2 3 3 2 2 3 3 3" xfId="1527"/>
    <cellStyle name="Денежный 10 2 3 3 2 2 3 4" xfId="1528"/>
    <cellStyle name="Денежный 10 2 3 3 2 2 3 4 2" xfId="1529"/>
    <cellStyle name="Денежный 10 2 3 3 2 2 3 5" xfId="1530"/>
    <cellStyle name="Денежный 10 2 3 3 2 2 3 5 2" xfId="1531"/>
    <cellStyle name="Денежный 10 2 3 3 2 2 3 6" xfId="1532"/>
    <cellStyle name="Денежный 10 2 3 3 2 2 3 6 2" xfId="1533"/>
    <cellStyle name="Денежный 10 2 3 3 2 2 3 7" xfId="1534"/>
    <cellStyle name="Денежный 10 2 3 3 2 2 3 7 2" xfId="1535"/>
    <cellStyle name="Денежный 10 2 3 3 2 2 3 8" xfId="1536"/>
    <cellStyle name="Денежный 10 2 3 3 2 2 3 8 2" xfId="1537"/>
    <cellStyle name="Денежный 10 2 3 3 2 2 3 9" xfId="1538"/>
    <cellStyle name="Денежный 10 2 3 3 2 2 3 9 2" xfId="1539"/>
    <cellStyle name="Денежный 10 2 3 3 2 2 4" xfId="1540"/>
    <cellStyle name="Денежный 10 2 3 3 2 2 4 2" xfId="1541"/>
    <cellStyle name="Денежный 10 2 3 3 2 2 4 3" xfId="1542"/>
    <cellStyle name="Денежный 10 2 3 3 2 2 5" xfId="1543"/>
    <cellStyle name="Денежный 10 2 3 3 2 2 5 2" xfId="1544"/>
    <cellStyle name="Денежный 10 2 3 3 2 2 5 3" xfId="1545"/>
    <cellStyle name="Денежный 10 2 3 3 2 2 6" xfId="1546"/>
    <cellStyle name="Денежный 10 2 3 3 2 2 6 10" xfId="1547"/>
    <cellStyle name="Денежный 10 2 3 3 2 2 6 2" xfId="1548"/>
    <cellStyle name="Денежный 10 2 3 3 2 2 6 2 10" xfId="1549"/>
    <cellStyle name="Денежный 10 2 3 3 2 2 6 2 2" xfId="1550"/>
    <cellStyle name="Денежный 10 2 3 3 2 2 6 2 2 2" xfId="1551"/>
    <cellStyle name="Денежный 10 2 3 3 2 2 6 2 3" xfId="1552"/>
    <cellStyle name="Денежный 10 2 3 3 2 2 6 2 3 2" xfId="1553"/>
    <cellStyle name="Денежный 10 2 3 3 2 2 6 2 4" xfId="1554"/>
    <cellStyle name="Денежный 10 2 3 3 2 2 6 2 4 2" xfId="1555"/>
    <cellStyle name="Денежный 10 2 3 3 2 2 6 2 5" xfId="1556"/>
    <cellStyle name="Денежный 10 2 3 3 2 2 6 2 5 2" xfId="1557"/>
    <cellStyle name="Денежный 10 2 3 3 2 2 6 2 6" xfId="1558"/>
    <cellStyle name="Денежный 10 2 3 3 2 2 6 2 6 2" xfId="1559"/>
    <cellStyle name="Денежный 10 2 3 3 2 2 6 2 7" xfId="1560"/>
    <cellStyle name="Денежный 10 2 3 3 2 2 6 2 7 2" xfId="1561"/>
    <cellStyle name="Денежный 10 2 3 3 2 2 6 2 8" xfId="1562"/>
    <cellStyle name="Денежный 10 2 3 3 2 2 6 2 8 2" xfId="1563"/>
    <cellStyle name="Денежный 10 2 3 3 2 2 6 2 9" xfId="1564"/>
    <cellStyle name="Денежный 10 2 3 3 2 2 6 3" xfId="1565"/>
    <cellStyle name="Денежный 10 2 3 3 2 2 6 3 2" xfId="1566"/>
    <cellStyle name="Денежный 10 2 3 3 2 2 6 4" xfId="1567"/>
    <cellStyle name="Денежный 10 2 3 3 2 2 6 4 2" xfId="1568"/>
    <cellStyle name="Денежный 10 2 3 3 2 2 6 5" xfId="1569"/>
    <cellStyle name="Денежный 10 2 3 3 2 2 6 5 2" xfId="1570"/>
    <cellStyle name="Денежный 10 2 3 3 2 2 6 6" xfId="1571"/>
    <cellStyle name="Денежный 10 2 3 3 2 2 6 6 2" xfId="1572"/>
    <cellStyle name="Денежный 10 2 3 3 2 2 6 7" xfId="1573"/>
    <cellStyle name="Денежный 10 2 3 3 2 2 6 7 2" xfId="1574"/>
    <cellStyle name="Денежный 10 2 3 3 2 2 6 8" xfId="1575"/>
    <cellStyle name="Денежный 10 2 3 3 2 2 6 8 2" xfId="1576"/>
    <cellStyle name="Денежный 10 2 3 3 2 2 6 9" xfId="1577"/>
    <cellStyle name="Денежный 10 2 3 3 2 2 7" xfId="1578"/>
    <cellStyle name="Денежный 10 2 3 3 2 2 7 2" xfId="1579"/>
    <cellStyle name="Денежный 10 2 3 3 2 2 8" xfId="1580"/>
    <cellStyle name="Денежный 10 2 3 3 2 2 8 2" xfId="1581"/>
    <cellStyle name="Денежный 10 2 3 3 2 2 9" xfId="1582"/>
    <cellStyle name="Денежный 10 2 3 3 2 2 9 2" xfId="1583"/>
    <cellStyle name="Денежный 10 2 3 3 2 3" xfId="1584"/>
    <cellStyle name="Денежный 10 2 3 3 2 3 2" xfId="1585"/>
    <cellStyle name="Денежный 10 2 3 3 2 4" xfId="1586"/>
    <cellStyle name="Денежный 10 2 3 3 2 4 2" xfId="1587"/>
    <cellStyle name="Денежный 10 2 3 3 2 5" xfId="1588"/>
    <cellStyle name="Денежный 10 2 3 3 2 5 2" xfId="1589"/>
    <cellStyle name="Денежный 10 2 3 3 2 6" xfId="1590"/>
    <cellStyle name="Денежный 10 2 3 3 2 6 2" xfId="1591"/>
    <cellStyle name="Денежный 10 2 3 3 2 7" xfId="1592"/>
    <cellStyle name="Денежный 10 2 3 3 2 7 2" xfId="1593"/>
    <cellStyle name="Денежный 10 2 3 3 2 8" xfId="1594"/>
    <cellStyle name="Денежный 10 2 3 3 2 9" xfId="1595"/>
    <cellStyle name="Денежный 10 2 3 3 3" xfId="1596"/>
    <cellStyle name="Денежный 10 2 3 3 3 2" xfId="1597"/>
    <cellStyle name="Денежный 10 2 3 3 4" xfId="1598"/>
    <cellStyle name="Денежный 10 2 3 3 4 2" xfId="1599"/>
    <cellStyle name="Денежный 10 2 3 3 5" xfId="1600"/>
    <cellStyle name="Денежный 10 2 3 3 5 2" xfId="1601"/>
    <cellStyle name="Денежный 10 2 3 3 6" xfId="1602"/>
    <cellStyle name="Денежный 10 2 3 3 6 2" xfId="1603"/>
    <cellStyle name="Денежный 10 2 3 3 7" xfId="1604"/>
    <cellStyle name="Денежный 10 2 3 3 7 2" xfId="1605"/>
    <cellStyle name="Денежный 10 2 3 3 8" xfId="1606"/>
    <cellStyle name="Денежный 10 2 3 3 8 2" xfId="1607"/>
    <cellStyle name="Денежный 10 2 3 3 9" xfId="1608"/>
    <cellStyle name="Денежный 10 2 3 4" xfId="1609"/>
    <cellStyle name="Денежный 10 2 3 4 2" xfId="1610"/>
    <cellStyle name="Денежный 10 2 3 5" xfId="1611"/>
    <cellStyle name="Денежный 10 2 3 5 2" xfId="1612"/>
    <cellStyle name="Денежный 10 2 3 5 2 2" xfId="1613"/>
    <cellStyle name="Денежный 10 2 3 5 3" xfId="1614"/>
    <cellStyle name="Денежный 10 2 3 6" xfId="1615"/>
    <cellStyle name="Денежный 10 2 3 6 2" xfId="1616"/>
    <cellStyle name="Денежный 10 2 3 7" xfId="1617"/>
    <cellStyle name="Денежный 10 2 3 7 2" xfId="1618"/>
    <cellStyle name="Денежный 10 2 3 8" xfId="1619"/>
    <cellStyle name="Денежный 10 2 3 8 2" xfId="1620"/>
    <cellStyle name="Денежный 10 2 3 9" xfId="1621"/>
    <cellStyle name="Денежный 10 2 3 9 2" xfId="1622"/>
    <cellStyle name="Денежный 10 2 4" xfId="1623"/>
    <cellStyle name="Денежный 10 2 4 2" xfId="1624"/>
    <cellStyle name="Денежный 10 2 4 2 2" xfId="1625"/>
    <cellStyle name="Денежный 10 2 4 2 2 2" xfId="1626"/>
    <cellStyle name="Денежный 10 2 4 2 2 2 2" xfId="1627"/>
    <cellStyle name="Денежный 10 2 4 2 2 3" xfId="1628"/>
    <cellStyle name="Денежный 10 2 4 2 2 3 2" xfId="1629"/>
    <cellStyle name="Денежный 10 2 4 2 2 4" xfId="1630"/>
    <cellStyle name="Денежный 10 2 4 2 2 4 2" xfId="1631"/>
    <cellStyle name="Денежный 10 2 4 2 2 5" xfId="1632"/>
    <cellStyle name="Денежный 10 2 4 2 3" xfId="1633"/>
    <cellStyle name="Денежный 10 2 4 2 3 2" xfId="1634"/>
    <cellStyle name="Денежный 10 2 4 2 4" xfId="1635"/>
    <cellStyle name="Денежный 10 2 4 2 4 2" xfId="1636"/>
    <cellStyle name="Денежный 10 2 4 2 5" xfId="1637"/>
    <cellStyle name="Денежный 10 2 4 2 5 2" xfId="1638"/>
    <cellStyle name="Денежный 10 2 4 2 6" xfId="1639"/>
    <cellStyle name="Денежный 10 2 4 2 6 2" xfId="1640"/>
    <cellStyle name="Денежный 10 2 4 2 7" xfId="1641"/>
    <cellStyle name="Денежный 10 2 4 2 7 2" xfId="1642"/>
    <cellStyle name="Денежный 10 2 4 2 8" xfId="1643"/>
    <cellStyle name="Денежный 10 2 4 2 9" xfId="1644"/>
    <cellStyle name="Денежный 10 2 4 3" xfId="1645"/>
    <cellStyle name="Денежный 10 2 4 3 2" xfId="1646"/>
    <cellStyle name="Денежный 10 2 4 3 2 2" xfId="1647"/>
    <cellStyle name="Денежный 10 2 4 3 2 2 2" xfId="1648"/>
    <cellStyle name="Денежный 10 2 4 3 2 3" xfId="1649"/>
    <cellStyle name="Денежный 10 2 4 3 2 3 2" xfId="1650"/>
    <cellStyle name="Денежный 10 2 4 3 2 4" xfId="1651"/>
    <cellStyle name="Денежный 10 2 4 3 2 4 2" xfId="1652"/>
    <cellStyle name="Денежный 10 2 4 3 2 5" xfId="1653"/>
    <cellStyle name="Денежный 10 2 4 3 3" xfId="1654"/>
    <cellStyle name="Денежный 10 2 4 3 3 2" xfId="1655"/>
    <cellStyle name="Денежный 10 2 4 3 4" xfId="1656"/>
    <cellStyle name="Денежный 10 2 4 3 4 2" xfId="1657"/>
    <cellStyle name="Денежный 10 2 4 3 5" xfId="1658"/>
    <cellStyle name="Денежный 10 2 4 3 5 2" xfId="1659"/>
    <cellStyle name="Денежный 10 2 4 3 6" xfId="1660"/>
    <cellStyle name="Денежный 10 2 4 3 6 2" xfId="1661"/>
    <cellStyle name="Денежный 10 2 4 3 7" xfId="1662"/>
    <cellStyle name="Денежный 10 2 4 3 7 2" xfId="1663"/>
    <cellStyle name="Денежный 10 2 4 3 8" xfId="1664"/>
    <cellStyle name="Денежный 10 2 4 3 9" xfId="1665"/>
    <cellStyle name="Денежный 10 2 4 4" xfId="1666"/>
    <cellStyle name="Денежный 10 2 4 4 2" xfId="1667"/>
    <cellStyle name="Денежный 10 2 4 4 2 2" xfId="1668"/>
    <cellStyle name="Денежный 10 2 4 4 2 2 2" xfId="1669"/>
    <cellStyle name="Денежный 10 2 4 4 2 3" xfId="1670"/>
    <cellStyle name="Денежный 10 2 4 4 2 3 2" xfId="1671"/>
    <cellStyle name="Денежный 10 2 4 4 2 4" xfId="1672"/>
    <cellStyle name="Денежный 10 2 4 4 2 4 2" xfId="1673"/>
    <cellStyle name="Денежный 10 2 4 4 2 5" xfId="1674"/>
    <cellStyle name="Денежный 10 2 4 4 3" xfId="1675"/>
    <cellStyle name="Денежный 10 2 4 4 3 2" xfId="1676"/>
    <cellStyle name="Денежный 10 2 4 4 4" xfId="1677"/>
    <cellStyle name="Денежный 10 2 4 4 4 2" xfId="1678"/>
    <cellStyle name="Денежный 10 2 4 4 5" xfId="1679"/>
    <cellStyle name="Денежный 10 2 4 4 5 2" xfId="1680"/>
    <cellStyle name="Денежный 10 2 4 4 6" xfId="1681"/>
    <cellStyle name="Денежный 10 2 4 4 6 2" xfId="1682"/>
    <cellStyle name="Денежный 10 2 4 4 7" xfId="1683"/>
    <cellStyle name="Денежный 10 2 4 4 7 2" xfId="1684"/>
    <cellStyle name="Денежный 10 2 4 4 8" xfId="1685"/>
    <cellStyle name="Денежный 10 2 4 4 9" xfId="1686"/>
    <cellStyle name="Денежный 10 2 4 5" xfId="1687"/>
    <cellStyle name="Денежный 10 2 4 5 2" xfId="1688"/>
    <cellStyle name="Денежный 10 2 4 5 2 2" xfId="1689"/>
    <cellStyle name="Денежный 10 2 4 5 3" xfId="1690"/>
    <cellStyle name="Денежный 10 2 4 5 3 2" xfId="1691"/>
    <cellStyle name="Денежный 10 2 4 5 4" xfId="1692"/>
    <cellStyle name="Денежный 10 2 5" xfId="1693"/>
    <cellStyle name="Денежный 10 2 5 2" xfId="1694"/>
    <cellStyle name="Денежный 10 2 5 2 2" xfId="1695"/>
    <cellStyle name="Денежный 10 2 5 3" xfId="1696"/>
    <cellStyle name="Денежный 10 2 5 3 2" xfId="1697"/>
    <cellStyle name="Денежный 10 2 5 4" xfId="1698"/>
    <cellStyle name="Денежный 10 2 5 4 2" xfId="1699"/>
    <cellStyle name="Денежный 10 2 5 5" xfId="1700"/>
    <cellStyle name="Денежный 10 2 5 5 2" xfId="1701"/>
    <cellStyle name="Денежный 10 2 5 6" xfId="1702"/>
    <cellStyle name="Денежный 10 2 5 6 2" xfId="1703"/>
    <cellStyle name="Денежный 10 2 5 7" xfId="1704"/>
    <cellStyle name="Денежный 10 2 5 7 2" xfId="1705"/>
    <cellStyle name="Денежный 10 2 5 8" xfId="1706"/>
    <cellStyle name="Денежный 10 2 5 9" xfId="1707"/>
    <cellStyle name="Денежный 10 2 6" xfId="1708"/>
    <cellStyle name="Денежный 10 2 6 2" xfId="1709"/>
    <cellStyle name="Денежный 10 2 6 2 2" xfId="1710"/>
    <cellStyle name="Денежный 10 2 6 2 2 2" xfId="1711"/>
    <cellStyle name="Денежный 10 2 6 2 3" xfId="1712"/>
    <cellStyle name="Денежный 10 2 6 2 3 2" xfId="1713"/>
    <cellStyle name="Денежный 10 2 6 2 4" xfId="1714"/>
    <cellStyle name="Денежный 10 2 6 2 4 2" xfId="1715"/>
    <cellStyle name="Денежный 10 2 6 2 5" xfId="1716"/>
    <cellStyle name="Денежный 10 2 6 3" xfId="1717"/>
    <cellStyle name="Денежный 10 2 6 3 2" xfId="1718"/>
    <cellStyle name="Денежный 10 2 6 4" xfId="1719"/>
    <cellStyle name="Денежный 10 2 6 4 2" xfId="1720"/>
    <cellStyle name="Денежный 10 2 6 5" xfId="1721"/>
    <cellStyle name="Денежный 10 2 6 5 2" xfId="1722"/>
    <cellStyle name="Денежный 10 2 6 6" xfId="1723"/>
    <cellStyle name="Денежный 10 2 6 6 2" xfId="1724"/>
    <cellStyle name="Денежный 10 2 6 7" xfId="1725"/>
    <cellStyle name="Денежный 10 2 6 7 2" xfId="1726"/>
    <cellStyle name="Денежный 10 2 6 8" xfId="1727"/>
    <cellStyle name="Денежный 10 2 6 9" xfId="1728"/>
    <cellStyle name="Денежный 10 2 7" xfId="1729"/>
    <cellStyle name="Денежный 10 2 7 2" xfId="1730"/>
    <cellStyle name="Денежный 10 2 7 2 2" xfId="1731"/>
    <cellStyle name="Денежный 10 2 7 3" xfId="1732"/>
    <cellStyle name="Денежный 10 2 7 3 2" xfId="1733"/>
    <cellStyle name="Денежный 10 2 7 4" xfId="1734"/>
    <cellStyle name="Денежный 10 2 7 4 2" xfId="1735"/>
    <cellStyle name="Денежный 10 2 7 5" xfId="1736"/>
    <cellStyle name="Денежный 10 2 7 5 2" xfId="1737"/>
    <cellStyle name="Денежный 10 2 7 6" xfId="1738"/>
    <cellStyle name="Денежный 10 2 7 6 2" xfId="1739"/>
    <cellStyle name="Денежный 10 2 7 7" xfId="1740"/>
    <cellStyle name="Денежный 10 2 7 7 2" xfId="1741"/>
    <cellStyle name="Денежный 10 2 7 8" xfId="1742"/>
    <cellStyle name="Денежный 10 2 7 9" xfId="1743"/>
    <cellStyle name="Денежный 10 2 8" xfId="1744"/>
    <cellStyle name="Денежный 10 3" xfId="1745"/>
    <cellStyle name="Денежный 10 3 10" xfId="1746"/>
    <cellStyle name="Денежный 10 3 11" xfId="1747"/>
    <cellStyle name="Денежный 10 3 2" xfId="1748"/>
    <cellStyle name="Денежный 10 3 2 2" xfId="1749"/>
    <cellStyle name="Денежный 10 3 2 3" xfId="1750"/>
    <cellStyle name="Денежный 10 3 2 4" xfId="1751"/>
    <cellStyle name="Денежный 10 3 2 5" xfId="1752"/>
    <cellStyle name="Денежный 10 3 2 6" xfId="1753"/>
    <cellStyle name="Денежный 10 3 3" xfId="1754"/>
    <cellStyle name="Денежный 10 3 3 2" xfId="1755"/>
    <cellStyle name="Денежный 10 3 3 2 2" xfId="1756"/>
    <cellStyle name="Денежный 10 3 3 2 2 2" xfId="1757"/>
    <cellStyle name="Денежный 10 3 3 2 3" xfId="1758"/>
    <cellStyle name="Денежный 10 3 3 2 3 2" xfId="1759"/>
    <cellStyle name="Денежный 10 3 3 2 4" xfId="1760"/>
    <cellStyle name="Денежный 10 3 3 2 4 2" xfId="1761"/>
    <cellStyle name="Денежный 10 3 3 2 5" xfId="1762"/>
    <cellStyle name="Денежный 10 3 3 3" xfId="1763"/>
    <cellStyle name="Денежный 10 3 3 3 2" xfId="1764"/>
    <cellStyle name="Денежный 10 3 3 4" xfId="1765"/>
    <cellStyle name="Денежный 10 3 3 4 2" xfId="1766"/>
    <cellStyle name="Денежный 10 3 3 5" xfId="1767"/>
    <cellStyle name="Денежный 10 3 3 5 2" xfId="1768"/>
    <cellStyle name="Денежный 10 3 3 6" xfId="1769"/>
    <cellStyle name="Денежный 10 3 3 6 2" xfId="1770"/>
    <cellStyle name="Денежный 10 3 3 7" xfId="1771"/>
    <cellStyle name="Денежный 10 3 3 7 2" xfId="1772"/>
    <cellStyle name="Денежный 10 3 3 8" xfId="1773"/>
    <cellStyle name="Денежный 10 3 3 9" xfId="1774"/>
    <cellStyle name="Денежный 10 3 4" xfId="1775"/>
    <cellStyle name="Денежный 10 3 4 2" xfId="1776"/>
    <cellStyle name="Денежный 10 3 4 2 2" xfId="1777"/>
    <cellStyle name="Денежный 10 3 4 3" xfId="1778"/>
    <cellStyle name="Денежный 10 3 4 3 2" xfId="1779"/>
    <cellStyle name="Денежный 10 3 4 4" xfId="1780"/>
    <cellStyle name="Денежный 10 3 4 4 2" xfId="1781"/>
    <cellStyle name="Денежный 10 3 4 5" xfId="1782"/>
    <cellStyle name="Денежный 10 3 5" xfId="1783"/>
    <cellStyle name="Денежный 10 3 5 2" xfId="1784"/>
    <cellStyle name="Денежный 10 3 6" xfId="1785"/>
    <cellStyle name="Денежный 10 3 6 2" xfId="1786"/>
    <cellStyle name="Денежный 10 3 7" xfId="1787"/>
    <cellStyle name="Денежный 10 3 7 2" xfId="1788"/>
    <cellStyle name="Денежный 10 3 8" xfId="1789"/>
    <cellStyle name="Денежный 10 3 8 2" xfId="1790"/>
    <cellStyle name="Денежный 10 3 9" xfId="1791"/>
    <cellStyle name="Денежный 10 3 9 2" xfId="1792"/>
    <cellStyle name="Денежный 10 4" xfId="1793"/>
    <cellStyle name="Денежный 10 4 2" xfId="1794"/>
    <cellStyle name="Денежный 10 4 3" xfId="1795"/>
    <cellStyle name="Денежный 10 4 3 2" xfId="1796"/>
    <cellStyle name="Денежный 10 4 3 2 2" xfId="1797"/>
    <cellStyle name="Денежный 10 4 3 2 2 2" xfId="1798"/>
    <cellStyle name="Денежный 10 4 3 2 3" xfId="1799"/>
    <cellStyle name="Денежный 10 4 3 2 3 2" xfId="1800"/>
    <cellStyle name="Денежный 10 4 3 2 4" xfId="1801"/>
    <cellStyle name="Денежный 10 4 3 2 4 2" xfId="1802"/>
    <cellStyle name="Денежный 10 4 3 2 5" xfId="1803"/>
    <cellStyle name="Денежный 10 4 3 3" xfId="1804"/>
    <cellStyle name="Денежный 10 4 3 3 2" xfId="1805"/>
    <cellStyle name="Денежный 10 4 3 4" xfId="1806"/>
    <cellStyle name="Денежный 10 4 3 4 2" xfId="1807"/>
    <cellStyle name="Денежный 10 4 3 5" xfId="1808"/>
    <cellStyle name="Денежный 10 4 3 5 2" xfId="1809"/>
    <cellStyle name="Денежный 10 4 3 6" xfId="1810"/>
    <cellStyle name="Денежный 10 4 3 6 2" xfId="1811"/>
    <cellStyle name="Денежный 10 4 3 7" xfId="1812"/>
    <cellStyle name="Денежный 10 4 3 7 2" xfId="1813"/>
    <cellStyle name="Денежный 10 4 3 8" xfId="1814"/>
    <cellStyle name="Денежный 10 4 3 9" xfId="1815"/>
    <cellStyle name="Денежный 10 5" xfId="1816"/>
    <cellStyle name="Денежный 10 5 2" xfId="1817"/>
    <cellStyle name="Денежный 10 5 2 2" xfId="1818"/>
    <cellStyle name="Денежный 10 5 2 3" xfId="1819"/>
    <cellStyle name="Денежный 10 5 3" xfId="1820"/>
    <cellStyle name="Денежный 10 5 3 2" xfId="1821"/>
    <cellStyle name="Денежный 10 5 3 3" xfId="1822"/>
    <cellStyle name="Денежный 10 5 4" xfId="1823"/>
    <cellStyle name="Денежный 10 5 5" xfId="1824"/>
    <cellStyle name="Денежный 10 6" xfId="1825"/>
    <cellStyle name="Денежный 10 6 2" xfId="1826"/>
    <cellStyle name="Денежный 10 7" xfId="1827"/>
    <cellStyle name="Денежный 10 7 2" xfId="1828"/>
    <cellStyle name="Денежный 10 8" xfId="1829"/>
    <cellStyle name="Денежный 10 8 2" xfId="1830"/>
    <cellStyle name="Денежный 10 9" xfId="1831"/>
    <cellStyle name="Денежный 10 9 2" xfId="1832"/>
    <cellStyle name="Денежный 100" xfId="1833"/>
    <cellStyle name="Денежный 100 2" xfId="1834"/>
    <cellStyle name="Денежный 101" xfId="1835"/>
    <cellStyle name="Денежный 11" xfId="1836"/>
    <cellStyle name="Денежный 11 10" xfId="1837"/>
    <cellStyle name="Денежный 11 10 2" xfId="1838"/>
    <cellStyle name="Денежный 11 10 3" xfId="1839"/>
    <cellStyle name="Денежный 11 10 4" xfId="1840"/>
    <cellStyle name="Денежный 11 10 5" xfId="1841"/>
    <cellStyle name="Денежный 11 10 6" xfId="1842"/>
    <cellStyle name="Денежный 11 11" xfId="1843"/>
    <cellStyle name="Денежный 11 11 2" xfId="1844"/>
    <cellStyle name="Денежный 11 11 3" xfId="1845"/>
    <cellStyle name="Денежный 11 11 4" xfId="1846"/>
    <cellStyle name="Денежный 11 12" xfId="1847"/>
    <cellStyle name="Денежный 11 13" xfId="1848"/>
    <cellStyle name="Денежный 11 14" xfId="1849"/>
    <cellStyle name="Денежный 11 15" xfId="1850"/>
    <cellStyle name="Денежный 11 16" xfId="1851"/>
    <cellStyle name="Денежный 11 16 2" xfId="1852"/>
    <cellStyle name="Денежный 11 2" xfId="1853"/>
    <cellStyle name="Денежный 11 2 2" xfId="1854"/>
    <cellStyle name="Денежный 11 2 2 2" xfId="1855"/>
    <cellStyle name="Денежный 11 2 2 2 2" xfId="1856"/>
    <cellStyle name="Денежный 11 2 2 2 3" xfId="1857"/>
    <cellStyle name="Денежный 11 2 2 2 4" xfId="1858"/>
    <cellStyle name="Денежный 11 2 2 2 5" xfId="1859"/>
    <cellStyle name="Денежный 11 2 2 2 6" xfId="1860"/>
    <cellStyle name="Денежный 11 2 2 3" xfId="1861"/>
    <cellStyle name="Денежный 11 2 2 4" xfId="1862"/>
    <cellStyle name="Денежный 11 2 2 5" xfId="1863"/>
    <cellStyle name="Денежный 11 2 2 6" xfId="1864"/>
    <cellStyle name="Денежный 11 2 2 7" xfId="1865"/>
    <cellStyle name="Денежный 11 2 2 8" xfId="1866"/>
    <cellStyle name="Денежный 11 2 3" xfId="1867"/>
    <cellStyle name="Денежный 11 2 3 2" xfId="1868"/>
    <cellStyle name="Денежный 11 2 3 2 2" xfId="1869"/>
    <cellStyle name="Денежный 11 3" xfId="1870"/>
    <cellStyle name="Денежный 11 4" xfId="1871"/>
    <cellStyle name="Денежный 11 5" xfId="1872"/>
    <cellStyle name="Денежный 11 6" xfId="1873"/>
    <cellStyle name="Денежный 11 7" xfId="1874"/>
    <cellStyle name="Денежный 11 8" xfId="1875"/>
    <cellStyle name="Денежный 11 9" xfId="1876"/>
    <cellStyle name="Денежный 11 9 10" xfId="1877"/>
    <cellStyle name="Денежный 11 9 12" xfId="1878"/>
    <cellStyle name="Денежный 11 9 2" xfId="1879"/>
    <cellStyle name="Денежный 11 9 3" xfId="1880"/>
    <cellStyle name="Денежный 11 9 4" xfId="1881"/>
    <cellStyle name="Денежный 11 9 5" xfId="1882"/>
    <cellStyle name="Денежный 11 9 6" xfId="1883"/>
    <cellStyle name="Денежный 11 9 7" xfId="1884"/>
    <cellStyle name="Денежный 11 9 8" xfId="1885"/>
    <cellStyle name="Денежный 11 9 9" xfId="1886"/>
    <cellStyle name="Денежный 12" xfId="1887"/>
    <cellStyle name="Денежный 12 10" xfId="1888"/>
    <cellStyle name="Денежный 12 11" xfId="1889"/>
    <cellStyle name="Денежный 12 12" xfId="1890"/>
    <cellStyle name="Денежный 12 12 10" xfId="1891"/>
    <cellStyle name="Денежный 12 12 10 2" xfId="1892"/>
    <cellStyle name="Денежный 12 12 10 2 2" xfId="1893"/>
    <cellStyle name="Денежный 12 12 10 2 3" xfId="1894"/>
    <cellStyle name="Денежный 12 12 10 3" xfId="1895"/>
    <cellStyle name="Денежный 12 12 10 3 10" xfId="1896"/>
    <cellStyle name="Денежный 12 12 10 3 11" xfId="1897"/>
    <cellStyle name="Денежный 12 12 10 3 12" xfId="1898"/>
    <cellStyle name="Денежный 12 12 10 3 2" xfId="1899"/>
    <cellStyle name="Денежный 12 12 10 3 2 10" xfId="1900"/>
    <cellStyle name="Денежный 12 12 10 3 2 11" xfId="1901"/>
    <cellStyle name="Денежный 12 12 10 3 2 12" xfId="1902"/>
    <cellStyle name="Денежный 12 12 10 3 2 2" xfId="1903"/>
    <cellStyle name="Денежный 12 12 10 3 2 2 10" xfId="1904"/>
    <cellStyle name="Денежный 12 12 10 3 2 2 2" xfId="1905"/>
    <cellStyle name="Денежный 12 12 10 3 2 2 2 2" xfId="1906"/>
    <cellStyle name="Денежный 12 12 10 3 2 2 2 2 2" xfId="1907"/>
    <cellStyle name="Денежный 12 12 10 3 2 2 2 2 3" xfId="1908"/>
    <cellStyle name="Денежный 12 12 10 3 2 2 2 2 4" xfId="1909"/>
    <cellStyle name="Денежный 12 12 10 3 2 2 2 2 5" xfId="1910"/>
    <cellStyle name="Денежный 12 12 10 3 2 2 2 2 6" xfId="1911"/>
    <cellStyle name="Денежный 12 12 10 3 2 2 2 2 7" xfId="1912"/>
    <cellStyle name="Денежный 12 12 10 3 2 2 2 2 8" xfId="1913"/>
    <cellStyle name="Денежный 12 12 10 3 2 2 2 2 9" xfId="1914"/>
    <cellStyle name="Денежный 12 12 10 3 2 2 2 3" xfId="1915"/>
    <cellStyle name="Денежный 12 12 10 3 2 2 2 4" xfId="1916"/>
    <cellStyle name="Денежный 12 12 10 3 2 2 2 5" xfId="1917"/>
    <cellStyle name="Денежный 12 12 10 3 2 2 2 6" xfId="1918"/>
    <cellStyle name="Денежный 12 12 10 3 2 2 2 7" xfId="1919"/>
    <cellStyle name="Денежный 12 12 10 3 2 2 2 8" xfId="1920"/>
    <cellStyle name="Денежный 12 12 10 3 2 2 3" xfId="1921"/>
    <cellStyle name="Денежный 12 12 10 3 2 2 4" xfId="1922"/>
    <cellStyle name="Денежный 12 12 10 3 2 2 5" xfId="1923"/>
    <cellStyle name="Денежный 12 12 10 3 2 2 6" xfId="1924"/>
    <cellStyle name="Денежный 12 12 10 3 2 2 7" xfId="1925"/>
    <cellStyle name="Денежный 12 12 10 3 2 2 8" xfId="1926"/>
    <cellStyle name="Денежный 12 12 10 3 2 2 9" xfId="1927"/>
    <cellStyle name="Денежный 12 12 10 3 2 3" xfId="1928"/>
    <cellStyle name="Денежный 12 12 10 3 2 4" xfId="1929"/>
    <cellStyle name="Денежный 12 12 10 3 2 5" xfId="1930"/>
    <cellStyle name="Денежный 12 12 10 3 2 5 2" xfId="1931"/>
    <cellStyle name="Денежный 12 12 10 3 2 5 2 2" xfId="1932"/>
    <cellStyle name="Денежный 12 12 10 3 2 5 2 3" xfId="1933"/>
    <cellStyle name="Денежный 12 12 10 3 2 5 2 4" xfId="1934"/>
    <cellStyle name="Денежный 12 12 10 3 2 5 2 5" xfId="1935"/>
    <cellStyle name="Денежный 12 12 10 3 2 5 2 6" xfId="1936"/>
    <cellStyle name="Денежный 12 12 10 3 2 5 2 7" xfId="1937"/>
    <cellStyle name="Денежный 12 12 10 3 2 5 2 8" xfId="1938"/>
    <cellStyle name="Денежный 12 12 10 3 2 5 2 9" xfId="1939"/>
    <cellStyle name="Денежный 12 12 10 3 2 5 3" xfId="1940"/>
    <cellStyle name="Денежный 12 12 10 3 2 5 4" xfId="1941"/>
    <cellStyle name="Денежный 12 12 10 3 2 5 5" xfId="1942"/>
    <cellStyle name="Денежный 12 12 10 3 2 5 6" xfId="1943"/>
    <cellStyle name="Денежный 12 12 10 3 2 5 7" xfId="1944"/>
    <cellStyle name="Денежный 12 12 10 3 2 5 8" xfId="1945"/>
    <cellStyle name="Денежный 12 12 10 3 2 6" xfId="1946"/>
    <cellStyle name="Денежный 12 12 10 3 2 7" xfId="1947"/>
    <cellStyle name="Денежный 12 12 10 3 2 8" xfId="1948"/>
    <cellStyle name="Денежный 12 12 10 3 2 9" xfId="1949"/>
    <cellStyle name="Денежный 12 12 10 3 3" xfId="1950"/>
    <cellStyle name="Денежный 12 12 10 3 3 10" xfId="1951"/>
    <cellStyle name="Денежный 12 12 10 3 3 2" xfId="1952"/>
    <cellStyle name="Денежный 12 12 10 3 3 2 2" xfId="1953"/>
    <cellStyle name="Денежный 12 12 10 3 3 2 2 2" xfId="1954"/>
    <cellStyle name="Денежный 12 12 10 3 3 2 2 3" xfId="1955"/>
    <cellStyle name="Денежный 12 12 10 3 3 2 2 4" xfId="1956"/>
    <cellStyle name="Денежный 12 12 10 3 3 2 2 5" xfId="1957"/>
    <cellStyle name="Денежный 12 12 10 3 3 2 2 6" xfId="1958"/>
    <cellStyle name="Денежный 12 12 10 3 3 2 2 7" xfId="1959"/>
    <cellStyle name="Денежный 12 12 10 3 3 2 2 8" xfId="1960"/>
    <cellStyle name="Денежный 12 12 10 3 3 2 2 9" xfId="1961"/>
    <cellStyle name="Денежный 12 12 10 3 3 2 3" xfId="1962"/>
    <cellStyle name="Денежный 12 12 10 3 3 2 4" xfId="1963"/>
    <cellStyle name="Денежный 12 12 10 3 3 2 5" xfId="1964"/>
    <cellStyle name="Денежный 12 12 10 3 3 2 6" xfId="1965"/>
    <cellStyle name="Денежный 12 12 10 3 3 2 7" xfId="1966"/>
    <cellStyle name="Денежный 12 12 10 3 3 2 8" xfId="1967"/>
    <cellStyle name="Денежный 12 12 10 3 3 3" xfId="1968"/>
    <cellStyle name="Денежный 12 12 10 3 3 4" xfId="1969"/>
    <cellStyle name="Денежный 12 12 10 3 3 5" xfId="1970"/>
    <cellStyle name="Денежный 12 12 10 3 3 6" xfId="1971"/>
    <cellStyle name="Денежный 12 12 10 3 3 7" xfId="1972"/>
    <cellStyle name="Денежный 12 12 10 3 3 8" xfId="1973"/>
    <cellStyle name="Денежный 12 12 10 3 3 9" xfId="1974"/>
    <cellStyle name="Денежный 12 12 10 3 4" xfId="1975"/>
    <cellStyle name="Денежный 12 12 10 3 5" xfId="1976"/>
    <cellStyle name="Денежный 12 12 10 3 5 2" xfId="1977"/>
    <cellStyle name="Денежный 12 12 10 3 5 2 2" xfId="1978"/>
    <cellStyle name="Денежный 12 12 10 3 5 2 3" xfId="1979"/>
    <cellStyle name="Денежный 12 12 10 3 5 2 4" xfId="1980"/>
    <cellStyle name="Денежный 12 12 10 3 5 2 5" xfId="1981"/>
    <cellStyle name="Денежный 12 12 10 3 5 2 6" xfId="1982"/>
    <cellStyle name="Денежный 12 12 10 3 5 2 7" xfId="1983"/>
    <cellStyle name="Денежный 12 12 10 3 5 2 8" xfId="1984"/>
    <cellStyle name="Денежный 12 12 10 3 5 2 9" xfId="1985"/>
    <cellStyle name="Денежный 12 12 10 3 5 3" xfId="1986"/>
    <cellStyle name="Денежный 12 12 10 3 5 4" xfId="1987"/>
    <cellStyle name="Денежный 12 12 10 3 5 5" xfId="1988"/>
    <cellStyle name="Денежный 12 12 10 3 5 6" xfId="1989"/>
    <cellStyle name="Денежный 12 12 10 3 5 7" xfId="1990"/>
    <cellStyle name="Денежный 12 12 10 3 5 8" xfId="1991"/>
    <cellStyle name="Денежный 12 12 10 3 6" xfId="1992"/>
    <cellStyle name="Денежный 12 12 10 3 7" xfId="1993"/>
    <cellStyle name="Денежный 12 12 10 3 8" xfId="1994"/>
    <cellStyle name="Денежный 12 12 10 3 9" xfId="1995"/>
    <cellStyle name="Денежный 12 12 10 4" xfId="1996"/>
    <cellStyle name="Денежный 12 12 10 5" xfId="1997"/>
    <cellStyle name="Денежный 12 12 11" xfId="1998"/>
    <cellStyle name="Денежный 12 12 11 10" xfId="1999"/>
    <cellStyle name="Денежный 12 12 11 11" xfId="2000"/>
    <cellStyle name="Денежный 12 12 11 12" xfId="2001"/>
    <cellStyle name="Денежный 12 12 11 2" xfId="2002"/>
    <cellStyle name="Денежный 12 12 11 2 10" xfId="2003"/>
    <cellStyle name="Денежный 12 12 11 2 11" xfId="2004"/>
    <cellStyle name="Денежный 12 12 11 2 12" xfId="2005"/>
    <cellStyle name="Денежный 12 12 11 2 2" xfId="2006"/>
    <cellStyle name="Денежный 12 12 11 2 2 10" xfId="2007"/>
    <cellStyle name="Денежный 12 12 11 2 2 2" xfId="2008"/>
    <cellStyle name="Денежный 12 12 11 2 2 2 2" xfId="2009"/>
    <cellStyle name="Денежный 12 12 11 2 2 2 2 2" xfId="2010"/>
    <cellStyle name="Денежный 12 12 11 2 2 2 2 3" xfId="2011"/>
    <cellStyle name="Денежный 12 12 11 2 2 2 2 4" xfId="2012"/>
    <cellStyle name="Денежный 12 12 11 2 2 2 2 5" xfId="2013"/>
    <cellStyle name="Денежный 12 12 11 2 2 2 2 6" xfId="2014"/>
    <cellStyle name="Денежный 12 12 11 2 2 2 2 7" xfId="2015"/>
    <cellStyle name="Денежный 12 12 11 2 2 2 2 8" xfId="2016"/>
    <cellStyle name="Денежный 12 12 11 2 2 2 2 9" xfId="2017"/>
    <cellStyle name="Денежный 12 12 11 2 2 2 3" xfId="2018"/>
    <cellStyle name="Денежный 12 12 11 2 2 2 4" xfId="2019"/>
    <cellStyle name="Денежный 12 12 11 2 2 2 5" xfId="2020"/>
    <cellStyle name="Денежный 12 12 11 2 2 2 6" xfId="2021"/>
    <cellStyle name="Денежный 12 12 11 2 2 2 7" xfId="2022"/>
    <cellStyle name="Денежный 12 12 11 2 2 2 8" xfId="2023"/>
    <cellStyle name="Денежный 12 12 11 2 2 3" xfId="2024"/>
    <cellStyle name="Денежный 12 12 11 2 2 4" xfId="2025"/>
    <cellStyle name="Денежный 12 12 11 2 2 5" xfId="2026"/>
    <cellStyle name="Денежный 12 12 11 2 2 6" xfId="2027"/>
    <cellStyle name="Денежный 12 12 11 2 2 7" xfId="2028"/>
    <cellStyle name="Денежный 12 12 11 2 2 8" xfId="2029"/>
    <cellStyle name="Денежный 12 12 11 2 2 9" xfId="2030"/>
    <cellStyle name="Денежный 12 12 11 2 3" xfId="2031"/>
    <cellStyle name="Денежный 12 12 11 2 4" xfId="2032"/>
    <cellStyle name="Денежный 12 12 11 2 5" xfId="2033"/>
    <cellStyle name="Денежный 12 12 11 2 5 2" xfId="2034"/>
    <cellStyle name="Денежный 12 12 11 2 5 2 2" xfId="2035"/>
    <cellStyle name="Денежный 12 12 11 2 5 2 3" xfId="2036"/>
    <cellStyle name="Денежный 12 12 11 2 5 2 4" xfId="2037"/>
    <cellStyle name="Денежный 12 12 11 2 5 2 5" xfId="2038"/>
    <cellStyle name="Денежный 12 12 11 2 5 2 6" xfId="2039"/>
    <cellStyle name="Денежный 12 12 11 2 5 2 7" xfId="2040"/>
    <cellStyle name="Денежный 12 12 11 2 5 2 8" xfId="2041"/>
    <cellStyle name="Денежный 12 12 11 2 5 2 9" xfId="2042"/>
    <cellStyle name="Денежный 12 12 11 2 5 3" xfId="2043"/>
    <cellStyle name="Денежный 12 12 11 2 5 4" xfId="2044"/>
    <cellStyle name="Денежный 12 12 11 2 5 5" xfId="2045"/>
    <cellStyle name="Денежный 12 12 11 2 5 6" xfId="2046"/>
    <cellStyle name="Денежный 12 12 11 2 5 7" xfId="2047"/>
    <cellStyle name="Денежный 12 12 11 2 5 8" xfId="2048"/>
    <cellStyle name="Денежный 12 12 11 2 6" xfId="2049"/>
    <cellStyle name="Денежный 12 12 11 2 7" xfId="2050"/>
    <cellStyle name="Денежный 12 12 11 2 8" xfId="2051"/>
    <cellStyle name="Денежный 12 12 11 2 9" xfId="2052"/>
    <cellStyle name="Денежный 12 12 11 3" xfId="2053"/>
    <cellStyle name="Денежный 12 12 11 3 10" xfId="2054"/>
    <cellStyle name="Денежный 12 12 11 3 2" xfId="2055"/>
    <cellStyle name="Денежный 12 12 11 3 2 2" xfId="2056"/>
    <cellStyle name="Денежный 12 12 11 3 2 2 2" xfId="2057"/>
    <cellStyle name="Денежный 12 12 11 3 2 2 3" xfId="2058"/>
    <cellStyle name="Денежный 12 12 11 3 2 2 4" xfId="2059"/>
    <cellStyle name="Денежный 12 12 11 3 2 2 5" xfId="2060"/>
    <cellStyle name="Денежный 12 12 11 3 2 2 6" xfId="2061"/>
    <cellStyle name="Денежный 12 12 11 3 2 2 7" xfId="2062"/>
    <cellStyle name="Денежный 12 12 11 3 2 2 8" xfId="2063"/>
    <cellStyle name="Денежный 12 12 11 3 2 2 9" xfId="2064"/>
    <cellStyle name="Денежный 12 12 11 3 2 3" xfId="2065"/>
    <cellStyle name="Денежный 12 12 11 3 2 4" xfId="2066"/>
    <cellStyle name="Денежный 12 12 11 3 2 5" xfId="2067"/>
    <cellStyle name="Денежный 12 12 11 3 2 6" xfId="2068"/>
    <cellStyle name="Денежный 12 12 11 3 2 7" xfId="2069"/>
    <cellStyle name="Денежный 12 12 11 3 2 8" xfId="2070"/>
    <cellStyle name="Денежный 12 12 11 3 3" xfId="2071"/>
    <cellStyle name="Денежный 12 12 11 3 4" xfId="2072"/>
    <cellStyle name="Денежный 12 12 11 3 5" xfId="2073"/>
    <cellStyle name="Денежный 12 12 11 3 6" xfId="2074"/>
    <cellStyle name="Денежный 12 12 11 3 7" xfId="2075"/>
    <cellStyle name="Денежный 12 12 11 3 8" xfId="2076"/>
    <cellStyle name="Денежный 12 12 11 3 9" xfId="2077"/>
    <cellStyle name="Денежный 12 12 11 4" xfId="2078"/>
    <cellStyle name="Денежный 12 12 11 5" xfId="2079"/>
    <cellStyle name="Денежный 12 12 11 5 2" xfId="2080"/>
    <cellStyle name="Денежный 12 12 11 5 2 2" xfId="2081"/>
    <cellStyle name="Денежный 12 12 11 5 2 3" xfId="2082"/>
    <cellStyle name="Денежный 12 12 11 5 2 4" xfId="2083"/>
    <cellStyle name="Денежный 12 12 11 5 2 5" xfId="2084"/>
    <cellStyle name="Денежный 12 12 11 5 2 6" xfId="2085"/>
    <cellStyle name="Денежный 12 12 11 5 2 7" xfId="2086"/>
    <cellStyle name="Денежный 12 12 11 5 2 8" xfId="2087"/>
    <cellStyle name="Денежный 12 12 11 5 2 9" xfId="2088"/>
    <cellStyle name="Денежный 12 12 11 5 3" xfId="2089"/>
    <cellStyle name="Денежный 12 12 11 5 4" xfId="2090"/>
    <cellStyle name="Денежный 12 12 11 5 5" xfId="2091"/>
    <cellStyle name="Денежный 12 12 11 5 6" xfId="2092"/>
    <cellStyle name="Денежный 12 12 11 5 7" xfId="2093"/>
    <cellStyle name="Денежный 12 12 11 5 8" xfId="2094"/>
    <cellStyle name="Денежный 12 12 11 6" xfId="2095"/>
    <cellStyle name="Денежный 12 12 11 7" xfId="2096"/>
    <cellStyle name="Денежный 12 12 11 8" xfId="2097"/>
    <cellStyle name="Денежный 12 12 11 9" xfId="2098"/>
    <cellStyle name="Денежный 12 12 12" xfId="2099"/>
    <cellStyle name="Денежный 12 12 13" xfId="2100"/>
    <cellStyle name="Денежный 12 12 13 10" xfId="2101"/>
    <cellStyle name="Денежный 12 12 13 2" xfId="2102"/>
    <cellStyle name="Денежный 12 12 13 2 2" xfId="2103"/>
    <cellStyle name="Денежный 12 12 13 2 2 2" xfId="2104"/>
    <cellStyle name="Денежный 12 12 13 2 2 3" xfId="2105"/>
    <cellStyle name="Денежный 12 12 13 2 2 4" xfId="2106"/>
    <cellStyle name="Денежный 12 12 13 2 2 5" xfId="2107"/>
    <cellStyle name="Денежный 12 12 13 2 2 6" xfId="2108"/>
    <cellStyle name="Денежный 12 12 13 2 2 7" xfId="2109"/>
    <cellStyle name="Денежный 12 12 13 2 2 8" xfId="2110"/>
    <cellStyle name="Денежный 12 12 13 2 2 9" xfId="2111"/>
    <cellStyle name="Денежный 12 12 13 2 3" xfId="2112"/>
    <cellStyle name="Денежный 12 12 13 2 4" xfId="2113"/>
    <cellStyle name="Денежный 12 12 13 2 5" xfId="2114"/>
    <cellStyle name="Денежный 12 12 13 2 6" xfId="2115"/>
    <cellStyle name="Денежный 12 12 13 2 7" xfId="2116"/>
    <cellStyle name="Денежный 12 12 13 2 8" xfId="2117"/>
    <cellStyle name="Денежный 12 12 13 3" xfId="2118"/>
    <cellStyle name="Денежный 12 12 13 4" xfId="2119"/>
    <cellStyle name="Денежный 12 12 13 5" xfId="2120"/>
    <cellStyle name="Денежный 12 12 13 6" xfId="2121"/>
    <cellStyle name="Денежный 12 12 13 7" xfId="2122"/>
    <cellStyle name="Денежный 12 12 13 8" xfId="2123"/>
    <cellStyle name="Денежный 12 12 13 9" xfId="2124"/>
    <cellStyle name="Денежный 12 12 14" xfId="2125"/>
    <cellStyle name="Денежный 12 12 15" xfId="2126"/>
    <cellStyle name="Денежный 12 12 16" xfId="2127"/>
    <cellStyle name="Денежный 12 12 16 2" xfId="2128"/>
    <cellStyle name="Денежный 12 12 16 2 2" xfId="2129"/>
    <cellStyle name="Денежный 12 12 16 2 3" xfId="2130"/>
    <cellStyle name="Денежный 12 12 16 2 4" xfId="2131"/>
    <cellStyle name="Денежный 12 12 16 2 5" xfId="2132"/>
    <cellStyle name="Денежный 12 12 16 2 6" xfId="2133"/>
    <cellStyle name="Денежный 12 12 16 2 7" xfId="2134"/>
    <cellStyle name="Денежный 12 12 16 2 8" xfId="2135"/>
    <cellStyle name="Денежный 12 12 16 2 9" xfId="2136"/>
    <cellStyle name="Денежный 12 12 16 3" xfId="2137"/>
    <cellStyle name="Денежный 12 12 16 4" xfId="2138"/>
    <cellStyle name="Денежный 12 12 16 5" xfId="2139"/>
    <cellStyle name="Денежный 12 12 16 6" xfId="2140"/>
    <cellStyle name="Денежный 12 12 16 7" xfId="2141"/>
    <cellStyle name="Денежный 12 12 16 8" xfId="2142"/>
    <cellStyle name="Денежный 12 12 17" xfId="2143"/>
    <cellStyle name="Денежный 12 12 18" xfId="2144"/>
    <cellStyle name="Денежный 12 12 19" xfId="2145"/>
    <cellStyle name="Денежный 12 12 2" xfId="2146"/>
    <cellStyle name="Денежный 12 12 2 2" xfId="2147"/>
    <cellStyle name="Денежный 12 12 2 3" xfId="2148"/>
    <cellStyle name="Денежный 12 12 2 4" xfId="2149"/>
    <cellStyle name="Денежный 12 12 2 4 2" xfId="2150"/>
    <cellStyle name="Денежный 12 12 20" xfId="2151"/>
    <cellStyle name="Денежный 12 12 21" xfId="2152"/>
    <cellStyle name="Денежный 12 12 22" xfId="2153"/>
    <cellStyle name="Денежный 12 12 23" xfId="2154"/>
    <cellStyle name="Денежный 12 12 3" xfId="2155"/>
    <cellStyle name="Денежный 12 12 3 2" xfId="2156"/>
    <cellStyle name="Денежный 12 12 3 3" xfId="2157"/>
    <cellStyle name="Денежный 12 12 3 4" xfId="2158"/>
    <cellStyle name="Денежный 12 12 3 5" xfId="2159"/>
    <cellStyle name="Денежный 12 12 3 6" xfId="2160"/>
    <cellStyle name="Денежный 12 12 3 7" xfId="2161"/>
    <cellStyle name="Денежный 12 12 4" xfId="2162"/>
    <cellStyle name="Денежный 12 12 5" xfId="2163"/>
    <cellStyle name="Денежный 12 12 5 2" xfId="2164"/>
    <cellStyle name="Денежный 12 12 5 4" xfId="2165"/>
    <cellStyle name="Денежный 12 12 6" xfId="2166"/>
    <cellStyle name="Денежный 12 12 7" xfId="2167"/>
    <cellStyle name="Денежный 12 12 8" xfId="2168"/>
    <cellStyle name="Денежный 12 12 9" xfId="2169"/>
    <cellStyle name="Денежный 12 12_Мастер" xfId="2170"/>
    <cellStyle name="Денежный 12 13" xfId="2171"/>
    <cellStyle name="Денежный 12 14" xfId="2172"/>
    <cellStyle name="Денежный 12 15" xfId="2173"/>
    <cellStyle name="Денежный 12 16" xfId="2174"/>
    <cellStyle name="Денежный 12 17" xfId="2175"/>
    <cellStyle name="Денежный 12 18" xfId="2176"/>
    <cellStyle name="Денежный 12 19" xfId="2177"/>
    <cellStyle name="Денежный 12 2" xfId="2178"/>
    <cellStyle name="Денежный 12 2 2" xfId="2179"/>
    <cellStyle name="Денежный 12 2 3" xfId="2180"/>
    <cellStyle name="Денежный 12 20" xfId="2181"/>
    <cellStyle name="Денежный 12 21" xfId="2182"/>
    <cellStyle name="Денежный 12 3" xfId="2183"/>
    <cellStyle name="Денежный 12 3 2" xfId="2184"/>
    <cellStyle name="Денежный 12 3 3" xfId="2185"/>
    <cellStyle name="Денежный 12 4" xfId="2186"/>
    <cellStyle name="Денежный 12 5" xfId="2187"/>
    <cellStyle name="Денежный 12 6" xfId="2188"/>
    <cellStyle name="Денежный 12 7" xfId="2189"/>
    <cellStyle name="Денежный 12 8" xfId="2190"/>
    <cellStyle name="Денежный 12 9" xfId="2191"/>
    <cellStyle name="Денежный 13" xfId="2192"/>
    <cellStyle name="Денежный 13 10" xfId="2193"/>
    <cellStyle name="Денежный 13 11" xfId="2194"/>
    <cellStyle name="Денежный 13 11 2" xfId="2195"/>
    <cellStyle name="Денежный 13 12" xfId="2196"/>
    <cellStyle name="Денежный 13 2" xfId="2197"/>
    <cellStyle name="Денежный 13 3" xfId="2198"/>
    <cellStyle name="Денежный 13 4" xfId="2199"/>
    <cellStyle name="Денежный 13 5" xfId="2200"/>
    <cellStyle name="Денежный 13 6" xfId="2201"/>
    <cellStyle name="Денежный 13 7" xfId="2202"/>
    <cellStyle name="Денежный 13 8" xfId="2203"/>
    <cellStyle name="Денежный 13 9" xfId="2204"/>
    <cellStyle name="Денежный 14" xfId="2205"/>
    <cellStyle name="Денежный 14 10" xfId="2206"/>
    <cellStyle name="Денежный 14 2" xfId="2207"/>
    <cellStyle name="Денежный 14 3" xfId="2208"/>
    <cellStyle name="Денежный 14 4" xfId="2209"/>
    <cellStyle name="Денежный 14 5" xfId="2210"/>
    <cellStyle name="Денежный 14 6" xfId="2211"/>
    <cellStyle name="Денежный 14 7" xfId="2212"/>
    <cellStyle name="Денежный 14 8" xfId="2213"/>
    <cellStyle name="Денежный 14 9" xfId="2214"/>
    <cellStyle name="Денежный 15" xfId="2215"/>
    <cellStyle name="Денежный 15 2" xfId="2216"/>
    <cellStyle name="Денежный 16" xfId="2217"/>
    <cellStyle name="Денежный 16 2" xfId="2218"/>
    <cellStyle name="Денежный 16 2 2" xfId="2219"/>
    <cellStyle name="Денежный 17" xfId="2220"/>
    <cellStyle name="Денежный 17 2" xfId="2221"/>
    <cellStyle name="Денежный 18" xfId="2222"/>
    <cellStyle name="Денежный 18 2" xfId="2223"/>
    <cellStyle name="Денежный 18 2 2" xfId="2224"/>
    <cellStyle name="Денежный 18 3" xfId="2225"/>
    <cellStyle name="Денежный 18 3 2" xfId="2226"/>
    <cellStyle name="Денежный 19" xfId="2227"/>
    <cellStyle name="Денежный 19 2" xfId="2228"/>
    <cellStyle name="Денежный 19 2 2" xfId="2229"/>
    <cellStyle name="Денежный 19 3" xfId="2230"/>
    <cellStyle name="Денежный 2" xfId="2231"/>
    <cellStyle name="Денежный 2 10" xfId="2232"/>
    <cellStyle name="Денежный 2 10 2" xfId="2233"/>
    <cellStyle name="Денежный 2 10 2 10" xfId="2234"/>
    <cellStyle name="Денежный 2 10 2 10 2" xfId="2235"/>
    <cellStyle name="Денежный 2 10 2 10 3" xfId="2236"/>
    <cellStyle name="Денежный 2 10 2 10 4" xfId="2237"/>
    <cellStyle name="Денежный 2 10 2 10 5" xfId="2238"/>
    <cellStyle name="Денежный 2 10 2 10 6" xfId="2239"/>
    <cellStyle name="Денежный 2 10 2 11" xfId="2240"/>
    <cellStyle name="Денежный 2 10 2 11 2" xfId="2241"/>
    <cellStyle name="Денежный 2 10 2 12" xfId="2242"/>
    <cellStyle name="Денежный 2 10 2 13" xfId="2243"/>
    <cellStyle name="Денежный 2 10 2 13 2" xfId="2244"/>
    <cellStyle name="Денежный 2 10 2 13 3" xfId="2245"/>
    <cellStyle name="Денежный 2 10 2 13 4" xfId="2246"/>
    <cellStyle name="Денежный 2 10 2 13 5" xfId="2247"/>
    <cellStyle name="Денежный 2 10 2 13 6" xfId="2248"/>
    <cellStyle name="Денежный 2 10 2 14" xfId="2249"/>
    <cellStyle name="Денежный 2 10 2 15" xfId="2250"/>
    <cellStyle name="Денежный 2 10 2 15 2" xfId="2251"/>
    <cellStyle name="Денежный 2 10 2 15 3" xfId="2252"/>
    <cellStyle name="Денежный 2 10 2 15 4" xfId="2253"/>
    <cellStyle name="Денежный 2 10 2 16" xfId="2254"/>
    <cellStyle name="Денежный 2 10 2 16 2" xfId="2255"/>
    <cellStyle name="Денежный 2 10 2 16 3" xfId="2256"/>
    <cellStyle name="Денежный 2 10 2 17" xfId="2257"/>
    <cellStyle name="Денежный 2 10 2 17 2" xfId="2258"/>
    <cellStyle name="Денежный 2 10 2 17 3" xfId="2259"/>
    <cellStyle name="Денежный 2 10 2 18" xfId="2260"/>
    <cellStyle name="Денежный 2 10 2 19" xfId="2261"/>
    <cellStyle name="Денежный 2 10 2 2" xfId="2262"/>
    <cellStyle name="Денежный 2 10 2 2 2" xfId="2263"/>
    <cellStyle name="Денежный 2 10 2 2 2 2" xfId="2264"/>
    <cellStyle name="Денежный 2 10 2 2 2 3" xfId="2265"/>
    <cellStyle name="Денежный 2 10 2 2 2 4" xfId="2266"/>
    <cellStyle name="Денежный 2 10 2 2 2 5" xfId="2267"/>
    <cellStyle name="Денежный 2 10 2 2 2 6" xfId="2268"/>
    <cellStyle name="Денежный 2 10 2 2 3" xfId="2269"/>
    <cellStyle name="Денежный 2 10 2 2 4" xfId="2270"/>
    <cellStyle name="Денежный 2 10 2 3" xfId="2271"/>
    <cellStyle name="Денежный 2 10 2 3 2" xfId="2272"/>
    <cellStyle name="Денежный 2 10 2 3 3" xfId="2273"/>
    <cellStyle name="Денежный 2 10 2 3 4" xfId="2274"/>
    <cellStyle name="Денежный 2 10 2 3 5" xfId="2275"/>
    <cellStyle name="Денежный 2 10 2 3 6" xfId="2276"/>
    <cellStyle name="Денежный 2 10 2 4" xfId="2277"/>
    <cellStyle name="Денежный 2 10 2 4 2" xfId="2278"/>
    <cellStyle name="Денежный 2 10 2 4 3" xfId="2279"/>
    <cellStyle name="Денежный 2 10 2 4 4" xfId="2280"/>
    <cellStyle name="Денежный 2 10 2 4 5" xfId="2281"/>
    <cellStyle name="Денежный 2 10 2 4 6" xfId="2282"/>
    <cellStyle name="Денежный 2 10 2 5" xfId="2283"/>
    <cellStyle name="Денежный 2 10 2 5 2" xfId="2284"/>
    <cellStyle name="Денежный 2 10 2 5 3" xfId="2285"/>
    <cellStyle name="Денежный 2 10 2 5 4" xfId="2286"/>
    <cellStyle name="Денежный 2 10 2 5 5" xfId="2287"/>
    <cellStyle name="Денежный 2 10 2 5 6" xfId="2288"/>
    <cellStyle name="Денежный 2 10 2 6" xfId="2289"/>
    <cellStyle name="Денежный 2 10 2 6 2" xfId="2290"/>
    <cellStyle name="Денежный 2 10 2 6 3" xfId="2291"/>
    <cellStyle name="Денежный 2 10 2 6 4" xfId="2292"/>
    <cellStyle name="Денежный 2 10 2 6 5" xfId="2293"/>
    <cellStyle name="Денежный 2 10 2 6 6" xfId="2294"/>
    <cellStyle name="Денежный 2 10 2 7" xfId="2295"/>
    <cellStyle name="Денежный 2 10 2 7 2" xfId="2296"/>
    <cellStyle name="Денежный 2 10 2 7 3" xfId="2297"/>
    <cellStyle name="Денежный 2 10 2 7 4" xfId="2298"/>
    <cellStyle name="Денежный 2 10 2 7 5" xfId="2299"/>
    <cellStyle name="Денежный 2 10 2 7 6" xfId="2300"/>
    <cellStyle name="Денежный 2 10 2 8" xfId="2301"/>
    <cellStyle name="Денежный 2 10 2 8 2" xfId="2302"/>
    <cellStyle name="Денежный 2 10 2 8 3" xfId="2303"/>
    <cellStyle name="Денежный 2 10 2 8 4" xfId="2304"/>
    <cellStyle name="Денежный 2 10 2 8 5" xfId="2305"/>
    <cellStyle name="Денежный 2 10 2 8 6" xfId="2306"/>
    <cellStyle name="Денежный 2 10 2 9" xfId="2307"/>
    <cellStyle name="Денежный 2 10 2 9 2" xfId="2308"/>
    <cellStyle name="Денежный 2 10 2 9 3" xfId="2309"/>
    <cellStyle name="Денежный 2 10 2 9 4" xfId="2310"/>
    <cellStyle name="Денежный 2 10 2 9 5" xfId="2311"/>
    <cellStyle name="Денежный 2 10 2 9 6" xfId="2312"/>
    <cellStyle name="Денежный 2 10 3" xfId="2313"/>
    <cellStyle name="Денежный 2 10 4" xfId="2314"/>
    <cellStyle name="Денежный 2 10 4 2" xfId="2315"/>
    <cellStyle name="Денежный 2 10 4 3" xfId="2316"/>
    <cellStyle name="Денежный 2 10 5" xfId="2317"/>
    <cellStyle name="Денежный 2 10 5 2" xfId="2318"/>
    <cellStyle name="Денежный 2 10 5 3" xfId="2319"/>
    <cellStyle name="Денежный 2 10 6" xfId="2320"/>
    <cellStyle name="Денежный 2 10 6 2" xfId="2321"/>
    <cellStyle name="Денежный 2 10 6 3" xfId="2322"/>
    <cellStyle name="Денежный 2 10 7" xfId="2323"/>
    <cellStyle name="Денежный 2 11" xfId="2324"/>
    <cellStyle name="Денежный 2 11 2" xfId="2325"/>
    <cellStyle name="Денежный 2 11 2 2" xfId="2326"/>
    <cellStyle name="Денежный 2 11 2 2 2" xfId="2327"/>
    <cellStyle name="Денежный 2 11 2 2 3" xfId="2328"/>
    <cellStyle name="Денежный 2 11 2 2 4" xfId="2329"/>
    <cellStyle name="Денежный 2 11 2 2 5" xfId="2330"/>
    <cellStyle name="Денежный 2 11 2 2 6" xfId="2331"/>
    <cellStyle name="Денежный 2 11 2 3" xfId="2332"/>
    <cellStyle name="Денежный 2 11 2 3 2" xfId="2333"/>
    <cellStyle name="Денежный 2 11 2 3 3" xfId="2334"/>
    <cellStyle name="Денежный 2 11 2 3 4" xfId="2335"/>
    <cellStyle name="Денежный 2 11 2 3 5" xfId="2336"/>
    <cellStyle name="Денежный 2 11 2 3 6" xfId="2337"/>
    <cellStyle name="Денежный 2 11 2 4" xfId="2338"/>
    <cellStyle name="Денежный 2 11 2 5" xfId="2339"/>
    <cellStyle name="Денежный 2 11 2 6" xfId="2340"/>
    <cellStyle name="Денежный 2 11 2 7" xfId="2341"/>
    <cellStyle name="Денежный 2 11 2 8" xfId="2342"/>
    <cellStyle name="Денежный 2 11 3" xfId="2343"/>
    <cellStyle name="Денежный 2 11 4" xfId="2344"/>
    <cellStyle name="Денежный 2 11 4 2" xfId="2345"/>
    <cellStyle name="Денежный 2 11 4 3" xfId="2346"/>
    <cellStyle name="Денежный 2 11 5" xfId="2347"/>
    <cellStyle name="Денежный 2 11 5 2" xfId="2348"/>
    <cellStyle name="Денежный 2 11 5 3" xfId="2349"/>
    <cellStyle name="Денежный 2 11 6" xfId="2350"/>
    <cellStyle name="Денежный 2 11 6 2" xfId="2351"/>
    <cellStyle name="Денежный 2 11 6 3" xfId="2352"/>
    <cellStyle name="Денежный 2 11 7" xfId="2353"/>
    <cellStyle name="Денежный 2 11 8" xfId="2354"/>
    <cellStyle name="Денежный 2 12" xfId="2355"/>
    <cellStyle name="Денежный 2 12 2" xfId="2356"/>
    <cellStyle name="Денежный 2 12 3" xfId="2357"/>
    <cellStyle name="Денежный 2 12 4" xfId="2358"/>
    <cellStyle name="Денежный 2 12 5" xfId="2359"/>
    <cellStyle name="Денежный 2 12 6" xfId="2360"/>
    <cellStyle name="Денежный 2 13" xfId="2361"/>
    <cellStyle name="Денежный 2 13 2" xfId="2362"/>
    <cellStyle name="Денежный 2 13 3" xfId="2363"/>
    <cellStyle name="Денежный 2 13 4" xfId="2364"/>
    <cellStyle name="Денежный 2 13 5" xfId="2365"/>
    <cellStyle name="Денежный 2 13 6" xfId="2366"/>
    <cellStyle name="Денежный 2 13 7" xfId="2367"/>
    <cellStyle name="Денежный 2 13 8" xfId="2368"/>
    <cellStyle name="Денежный 2 14" xfId="2369"/>
    <cellStyle name="Денежный 2 14 2" xfId="2370"/>
    <cellStyle name="Денежный 2 14 3" xfId="2371"/>
    <cellStyle name="Денежный 2 15" xfId="2372"/>
    <cellStyle name="Денежный 2 15 2" xfId="2373"/>
    <cellStyle name="Денежный 2 15 3" xfId="2374"/>
    <cellStyle name="Денежный 2 15 3 2" xfId="2375"/>
    <cellStyle name="Денежный 2 15 4" xfId="2376"/>
    <cellStyle name="Денежный 2 15 5" xfId="2377"/>
    <cellStyle name="Денежный 2 15 6" xfId="2378"/>
    <cellStyle name="Денежный 2 16" xfId="2379"/>
    <cellStyle name="Денежный 2 16 2" xfId="2380"/>
    <cellStyle name="Денежный 2 16 3" xfId="2381"/>
    <cellStyle name="Денежный 2 16 4" xfId="2382"/>
    <cellStyle name="Денежный 2 16 5" xfId="2383"/>
    <cellStyle name="Денежный 2 16 6" xfId="2384"/>
    <cellStyle name="Денежный 2 17" xfId="2385"/>
    <cellStyle name="Денежный 2 17 2" xfId="2386"/>
    <cellStyle name="Денежный 2 17 3" xfId="2387"/>
    <cellStyle name="Денежный 2 17 4" xfId="2388"/>
    <cellStyle name="Денежный 2 17 5" xfId="2389"/>
    <cellStyle name="Денежный 2 17 6" xfId="2390"/>
    <cellStyle name="Денежный 2 18" xfId="2391"/>
    <cellStyle name="Денежный 2 19" xfId="2392"/>
    <cellStyle name="Денежный 2 2" xfId="2393"/>
    <cellStyle name="Денежный 2 2 10" xfId="2394"/>
    <cellStyle name="Денежный 2 2 10 2" xfId="2395"/>
    <cellStyle name="Денежный 2 2 10 3" xfId="2396"/>
    <cellStyle name="Денежный 2 2 10 4" xfId="2397"/>
    <cellStyle name="Денежный 2 2 10 5" xfId="2398"/>
    <cellStyle name="Денежный 2 2 10 6" xfId="2399"/>
    <cellStyle name="Денежный 2 2 11" xfId="2400"/>
    <cellStyle name="Денежный 2 2 11 2" xfId="2401"/>
    <cellStyle name="Денежный 2 2 11 3" xfId="2402"/>
    <cellStyle name="Денежный 2 2 11 4" xfId="2403"/>
    <cellStyle name="Денежный 2 2 11 5" xfId="2404"/>
    <cellStyle name="Денежный 2 2 11 6" xfId="2405"/>
    <cellStyle name="Денежный 2 2 12" xfId="2406"/>
    <cellStyle name="Денежный 2 2 12 2" xfId="2407"/>
    <cellStyle name="Денежный 2 2 12 3" xfId="2408"/>
    <cellStyle name="Денежный 2 2 12 4" xfId="2409"/>
    <cellStyle name="Денежный 2 2 12 5" xfId="2410"/>
    <cellStyle name="Денежный 2 2 12 6" xfId="2411"/>
    <cellStyle name="Денежный 2 2 13" xfId="2412"/>
    <cellStyle name="Денежный 2 2 14" xfId="2413"/>
    <cellStyle name="Денежный 2 2 15" xfId="2414"/>
    <cellStyle name="Денежный 2 2 16" xfId="2415"/>
    <cellStyle name="Денежный 2 2 17" xfId="2416"/>
    <cellStyle name="Денежный 2 2 2" xfId="2417"/>
    <cellStyle name="Денежный 2 2 2 10" xfId="2418"/>
    <cellStyle name="Денежный 2 2 2 11" xfId="2419"/>
    <cellStyle name="Денежный 2 2 2 12" xfId="2420"/>
    <cellStyle name="Денежный 2 2 2 13" xfId="2421"/>
    <cellStyle name="Денежный 2 2 2 2" xfId="2422"/>
    <cellStyle name="Денежный 2 2 2 3" xfId="2423"/>
    <cellStyle name="Денежный 2 2 2 3 2" xfId="2424"/>
    <cellStyle name="Денежный 2 2 2 3 3" xfId="2425"/>
    <cellStyle name="Денежный 2 2 2 3 4" xfId="2426"/>
    <cellStyle name="Денежный 2 2 2 3 5" xfId="2427"/>
    <cellStyle name="Денежный 2 2 2 3 6" xfId="2428"/>
    <cellStyle name="Денежный 2 2 2 4" xfId="2429"/>
    <cellStyle name="Денежный 2 2 2 4 2" xfId="2430"/>
    <cellStyle name="Денежный 2 2 2 4 3" xfId="2431"/>
    <cellStyle name="Денежный 2 2 2 4 4" xfId="2432"/>
    <cellStyle name="Денежный 2 2 2 4 5" xfId="2433"/>
    <cellStyle name="Денежный 2 2 2 4 6" xfId="2434"/>
    <cellStyle name="Денежный 2 2 2 4 7" xfId="2435"/>
    <cellStyle name="Денежный 2 2 2 5" xfId="2436"/>
    <cellStyle name="Денежный 2 2 2 6" xfId="2437"/>
    <cellStyle name="Денежный 2 2 2 7" xfId="2438"/>
    <cellStyle name="Денежный 2 2 2 8" xfId="2439"/>
    <cellStyle name="Денежный 2 2 2 9" xfId="2440"/>
    <cellStyle name="Денежный 2 2 3" xfId="2441"/>
    <cellStyle name="Денежный 2 2 3 2" xfId="2442"/>
    <cellStyle name="Денежный 2 2 3 3" xfId="2443"/>
    <cellStyle name="Денежный 2 2 3 3 2" xfId="2444"/>
    <cellStyle name="Денежный 2 2 3 4" xfId="2445"/>
    <cellStyle name="Денежный 2 2 3 5" xfId="2446"/>
    <cellStyle name="Денежный 2 2 3 6" xfId="2447"/>
    <cellStyle name="Денежный 2 2 4" xfId="2448"/>
    <cellStyle name="Денежный 2 2 5" xfId="2449"/>
    <cellStyle name="Денежный 2 2 5 2" xfId="2450"/>
    <cellStyle name="Денежный 2 2 5 2 2" xfId="2451"/>
    <cellStyle name="Денежный 2 2 5 2 3" xfId="2452"/>
    <cellStyle name="Денежный 2 2 5 2 4" xfId="2453"/>
    <cellStyle name="Денежный 2 2 5 2 5" xfId="2454"/>
    <cellStyle name="Денежный 2 2 5 2 6" xfId="2455"/>
    <cellStyle name="Денежный 2 2 6" xfId="2456"/>
    <cellStyle name="Денежный 2 2 6 2" xfId="2457"/>
    <cellStyle name="Денежный 2 2 6 3" xfId="2458"/>
    <cellStyle name="Денежный 2 2 6 4" xfId="2459"/>
    <cellStyle name="Денежный 2 2 6 5" xfId="2460"/>
    <cellStyle name="Денежный 2 2 6 6" xfId="2461"/>
    <cellStyle name="Денежный 2 2 7" xfId="2462"/>
    <cellStyle name="Денежный 2 2 7 2" xfId="2463"/>
    <cellStyle name="Денежный 2 2 7 3" xfId="2464"/>
    <cellStyle name="Денежный 2 2 7 4" xfId="2465"/>
    <cellStyle name="Денежный 2 2 7 5" xfId="2466"/>
    <cellStyle name="Денежный 2 2 7 6" xfId="2467"/>
    <cellStyle name="Денежный 2 2 8" xfId="2468"/>
    <cellStyle name="Денежный 2 2 8 2" xfId="2469"/>
    <cellStyle name="Денежный 2 2 8 3" xfId="2470"/>
    <cellStyle name="Денежный 2 2 8 4" xfId="2471"/>
    <cellStyle name="Денежный 2 2 8 5" xfId="2472"/>
    <cellStyle name="Денежный 2 2 8 6" xfId="2473"/>
    <cellStyle name="Денежный 2 2 9" xfId="2474"/>
    <cellStyle name="Денежный 2 2 9 2" xfId="2475"/>
    <cellStyle name="Денежный 2 2 9 3" xfId="2476"/>
    <cellStyle name="Денежный 2 2 9 4" xfId="2477"/>
    <cellStyle name="Денежный 2 2 9 5" xfId="2478"/>
    <cellStyle name="Денежный 2 2 9 6" xfId="2479"/>
    <cellStyle name="Денежный 2 20" xfId="2480"/>
    <cellStyle name="Денежный 2 21" xfId="2481"/>
    <cellStyle name="Денежный 2 21 2" xfId="2482"/>
    <cellStyle name="Денежный 2 21 3" xfId="2483"/>
    <cellStyle name="Денежный 2 21 4" xfId="2484"/>
    <cellStyle name="Денежный 2 21 5" xfId="2485"/>
    <cellStyle name="Денежный 2 21 6" xfId="2486"/>
    <cellStyle name="Денежный 2 22" xfId="2487"/>
    <cellStyle name="Денежный 2 22 2" xfId="2488"/>
    <cellStyle name="Денежный 2 22 3" xfId="2489"/>
    <cellStyle name="Денежный 2 22 4" xfId="2490"/>
    <cellStyle name="Денежный 2 22 5" xfId="2491"/>
    <cellStyle name="Денежный 2 22 6" xfId="2492"/>
    <cellStyle name="Денежный 2 23" xfId="2493"/>
    <cellStyle name="Денежный 2 23 2" xfId="2494"/>
    <cellStyle name="Денежный 2 23 3" xfId="2495"/>
    <cellStyle name="Денежный 2 23 4" xfId="2496"/>
    <cellStyle name="Денежный 2 23 5" xfId="2497"/>
    <cellStyle name="Денежный 2 23 6" xfId="2498"/>
    <cellStyle name="Денежный 2 24" xfId="2499"/>
    <cellStyle name="Денежный 2 24 2" xfId="2500"/>
    <cellStyle name="Денежный 2 24 3" xfId="2501"/>
    <cellStyle name="Денежный 2 24 4" xfId="2502"/>
    <cellStyle name="Денежный 2 24 5" xfId="2503"/>
    <cellStyle name="Денежный 2 24 6" xfId="2504"/>
    <cellStyle name="Денежный 2 24 7" xfId="2505"/>
    <cellStyle name="Денежный 2 25" xfId="2506"/>
    <cellStyle name="Денежный 2 26" xfId="2507"/>
    <cellStyle name="Денежный 2 27" xfId="2508"/>
    <cellStyle name="Денежный 2 28" xfId="2509"/>
    <cellStyle name="Денежный 2 28 2" xfId="2510"/>
    <cellStyle name="Денежный 2 28 3" xfId="2511"/>
    <cellStyle name="Денежный 2 28 4" xfId="2512"/>
    <cellStyle name="Денежный 2 28 5" xfId="2513"/>
    <cellStyle name="Денежный 2 28 6" xfId="2514"/>
    <cellStyle name="Денежный 2 29" xfId="2515"/>
    <cellStyle name="Денежный 2 29 2" xfId="2516"/>
    <cellStyle name="Денежный 2 29 3" xfId="2517"/>
    <cellStyle name="Денежный 2 29 4" xfId="2518"/>
    <cellStyle name="Денежный 2 29 5" xfId="2519"/>
    <cellStyle name="Денежный 2 29 6" xfId="2520"/>
    <cellStyle name="Денежный 2 3" xfId="2521"/>
    <cellStyle name="Денежный 2 3 10" xfId="2522"/>
    <cellStyle name="Денежный 2 3 11" xfId="2523"/>
    <cellStyle name="Денежный 2 3 12" xfId="2524"/>
    <cellStyle name="Денежный 2 3 13" xfId="2525"/>
    <cellStyle name="Денежный 2 3 14" xfId="2526"/>
    <cellStyle name="Денежный 2 3 2" xfId="2527"/>
    <cellStyle name="Денежный 2 3 2 2" xfId="2528"/>
    <cellStyle name="Денежный 2 3 2 3" xfId="2529"/>
    <cellStyle name="Денежный 2 3 2 3 2" xfId="2530"/>
    <cellStyle name="Денежный 2 3 2 3 3" xfId="2531"/>
    <cellStyle name="Денежный 2 3 2 3 4" xfId="2532"/>
    <cellStyle name="Денежный 2 3 2 3 5" xfId="2533"/>
    <cellStyle name="Денежный 2 3 2 3 6" xfId="2534"/>
    <cellStyle name="Денежный 2 3 2 4" xfId="2535"/>
    <cellStyle name="Денежный 2 3 3" xfId="2536"/>
    <cellStyle name="Денежный 2 3 4" xfId="2537"/>
    <cellStyle name="Денежный 2 3 5" xfId="2538"/>
    <cellStyle name="Денежный 2 3 6" xfId="2539"/>
    <cellStyle name="Денежный 2 3 7" xfId="2540"/>
    <cellStyle name="Денежный 2 3 8" xfId="2541"/>
    <cellStyle name="Денежный 2 3 9" xfId="2542"/>
    <cellStyle name="Денежный 2 3 9 10" xfId="2543"/>
    <cellStyle name="Денежный 2 3 9 2" xfId="2544"/>
    <cellStyle name="Денежный 2 3 9 2 2" xfId="2545"/>
    <cellStyle name="Денежный 2 3 9 2 3" xfId="2546"/>
    <cellStyle name="Денежный 2 3 9 2 4" xfId="2547"/>
    <cellStyle name="Денежный 2 3 9 2 5" xfId="2548"/>
    <cellStyle name="Денежный 2 3 9 2 6" xfId="2549"/>
    <cellStyle name="Денежный 2 3 9 3" xfId="2550"/>
    <cellStyle name="Денежный 2 3 9 4" xfId="2551"/>
    <cellStyle name="Денежный 2 3 9 5" xfId="2552"/>
    <cellStyle name="Денежный 2 3 9 6" xfId="2553"/>
    <cellStyle name="Денежный 2 3 9 7" xfId="2554"/>
    <cellStyle name="Денежный 2 3 9 8" xfId="2555"/>
    <cellStyle name="Денежный 2 3 9 9" xfId="2556"/>
    <cellStyle name="Денежный 2 30" xfId="2557"/>
    <cellStyle name="Денежный 2 31" xfId="2558"/>
    <cellStyle name="Денежный 2 32" xfId="2559"/>
    <cellStyle name="Денежный 2 33" xfId="2560"/>
    <cellStyle name="Денежный 2 34" xfId="2561"/>
    <cellStyle name="Денежный 2 34 2" xfId="2562"/>
    <cellStyle name="Денежный 2 34 3" xfId="2563"/>
    <cellStyle name="Денежный 2 34 4" xfId="2564"/>
    <cellStyle name="Денежный 2 34 5" xfId="2565"/>
    <cellStyle name="Денежный 2 34 6" xfId="2566"/>
    <cellStyle name="Денежный 2 35" xfId="2567"/>
    <cellStyle name="Денежный 2 35 2" xfId="2568"/>
    <cellStyle name="Денежный 2 35 3" xfId="2569"/>
    <cellStyle name="Денежный 2 35 4" xfId="2570"/>
    <cellStyle name="Денежный 2 35 5" xfId="2571"/>
    <cellStyle name="Денежный 2 35 6" xfId="2572"/>
    <cellStyle name="Денежный 2 36" xfId="2573"/>
    <cellStyle name="Денежный 2 36 2" xfId="2574"/>
    <cellStyle name="Денежный 2 37" xfId="2575"/>
    <cellStyle name="Денежный 2 38" xfId="2576"/>
    <cellStyle name="Денежный 2 39" xfId="2577"/>
    <cellStyle name="Денежный 2 4" xfId="2578"/>
    <cellStyle name="Денежный 2 4 10" xfId="2579"/>
    <cellStyle name="Денежный 2 4 11" xfId="2580"/>
    <cellStyle name="Денежный 2 4 12" xfId="2581"/>
    <cellStyle name="Денежный 2 4 13" xfId="2582"/>
    <cellStyle name="Денежный 2 4 14" xfId="2583"/>
    <cellStyle name="Денежный 2 4 2" xfId="2584"/>
    <cellStyle name="Денежный 2 4 2 2" xfId="2585"/>
    <cellStyle name="Денежный 2 4 2 3" xfId="2586"/>
    <cellStyle name="Денежный 2 4 3" xfId="2587"/>
    <cellStyle name="Денежный 2 4 3 2" xfId="2588"/>
    <cellStyle name="Денежный 2 4 3 3" xfId="2589"/>
    <cellStyle name="Денежный 2 4 4" xfId="2590"/>
    <cellStyle name="Денежный 2 4 5" xfId="2591"/>
    <cellStyle name="Денежный 2 4 6" xfId="2592"/>
    <cellStyle name="Денежный 2 4 7" xfId="2593"/>
    <cellStyle name="Денежный 2 4 8" xfId="2594"/>
    <cellStyle name="Денежный 2 4 9" xfId="2595"/>
    <cellStyle name="Денежный 2 40" xfId="2596"/>
    <cellStyle name="Денежный 2 41" xfId="2597"/>
    <cellStyle name="Денежный 2 42" xfId="2598"/>
    <cellStyle name="Денежный 2 43" xfId="2599"/>
    <cellStyle name="Денежный 2 44" xfId="2600"/>
    <cellStyle name="Денежный 2 44 10" xfId="2601"/>
    <cellStyle name="Денежный 2 44 11" xfId="2602"/>
    <cellStyle name="Денежный 2 44 12" xfId="2603"/>
    <cellStyle name="Денежный 2 44 2" xfId="2604"/>
    <cellStyle name="Денежный 2 44 2 10" xfId="2605"/>
    <cellStyle name="Денежный 2 44 2 11" xfId="2606"/>
    <cellStyle name="Денежный 2 44 2 12" xfId="2607"/>
    <cellStyle name="Денежный 2 44 2 2" xfId="2608"/>
    <cellStyle name="Денежный 2 44 2 2 10" xfId="2609"/>
    <cellStyle name="Денежный 2 44 2 2 2" xfId="2610"/>
    <cellStyle name="Денежный 2 44 2 2 2 2" xfId="2611"/>
    <cellStyle name="Денежный 2 44 2 2 2 2 2" xfId="2612"/>
    <cellStyle name="Денежный 2 44 2 2 2 2 3" xfId="2613"/>
    <cellStyle name="Денежный 2 44 2 2 2 2 4" xfId="2614"/>
    <cellStyle name="Денежный 2 44 2 2 2 2 5" xfId="2615"/>
    <cellStyle name="Денежный 2 44 2 2 2 2 6" xfId="2616"/>
    <cellStyle name="Денежный 2 44 2 2 2 2 7" xfId="2617"/>
    <cellStyle name="Денежный 2 44 2 2 2 2 8" xfId="2618"/>
    <cellStyle name="Денежный 2 44 2 2 2 2 9" xfId="2619"/>
    <cellStyle name="Денежный 2 44 2 2 2 3" xfId="2620"/>
    <cellStyle name="Денежный 2 44 2 2 2 4" xfId="2621"/>
    <cellStyle name="Денежный 2 44 2 2 2 5" xfId="2622"/>
    <cellStyle name="Денежный 2 44 2 2 2 6" xfId="2623"/>
    <cellStyle name="Денежный 2 44 2 2 2 7" xfId="2624"/>
    <cellStyle name="Денежный 2 44 2 2 2 8" xfId="2625"/>
    <cellStyle name="Денежный 2 44 2 2 3" xfId="2626"/>
    <cellStyle name="Денежный 2 44 2 2 4" xfId="2627"/>
    <cellStyle name="Денежный 2 44 2 2 5" xfId="2628"/>
    <cellStyle name="Денежный 2 44 2 2 6" xfId="2629"/>
    <cellStyle name="Денежный 2 44 2 2 7" xfId="2630"/>
    <cellStyle name="Денежный 2 44 2 2 8" xfId="2631"/>
    <cellStyle name="Денежный 2 44 2 2 9" xfId="2632"/>
    <cellStyle name="Денежный 2 44 2 3" xfId="2633"/>
    <cellStyle name="Денежный 2 44 2 4" xfId="2634"/>
    <cellStyle name="Денежный 2 44 2 5" xfId="2635"/>
    <cellStyle name="Денежный 2 44 2 5 2" xfId="2636"/>
    <cellStyle name="Денежный 2 44 2 5 2 2" xfId="2637"/>
    <cellStyle name="Денежный 2 44 2 5 2 3" xfId="2638"/>
    <cellStyle name="Денежный 2 44 2 5 2 4" xfId="2639"/>
    <cellStyle name="Денежный 2 44 2 5 2 5" xfId="2640"/>
    <cellStyle name="Денежный 2 44 2 5 2 6" xfId="2641"/>
    <cellStyle name="Денежный 2 44 2 5 2 7" xfId="2642"/>
    <cellStyle name="Денежный 2 44 2 5 2 8" xfId="2643"/>
    <cellStyle name="Денежный 2 44 2 5 2 9" xfId="2644"/>
    <cellStyle name="Денежный 2 44 2 5 3" xfId="2645"/>
    <cellStyle name="Денежный 2 44 2 5 4" xfId="2646"/>
    <cellStyle name="Денежный 2 44 2 5 5" xfId="2647"/>
    <cellStyle name="Денежный 2 44 2 5 6" xfId="2648"/>
    <cellStyle name="Денежный 2 44 2 5 7" xfId="2649"/>
    <cellStyle name="Денежный 2 44 2 5 8" xfId="2650"/>
    <cellStyle name="Денежный 2 44 2 6" xfId="2651"/>
    <cellStyle name="Денежный 2 44 2 7" xfId="2652"/>
    <cellStyle name="Денежный 2 44 2 8" xfId="2653"/>
    <cellStyle name="Денежный 2 44 2 9" xfId="2654"/>
    <cellStyle name="Денежный 2 44 3" xfId="2655"/>
    <cellStyle name="Денежный 2 44 3 10" xfId="2656"/>
    <cellStyle name="Денежный 2 44 3 2" xfId="2657"/>
    <cellStyle name="Денежный 2 44 3 2 2" xfId="2658"/>
    <cellStyle name="Денежный 2 44 3 2 2 2" xfId="2659"/>
    <cellStyle name="Денежный 2 44 3 2 2 3" xfId="2660"/>
    <cellStyle name="Денежный 2 44 3 2 2 4" xfId="2661"/>
    <cellStyle name="Денежный 2 44 3 2 2 5" xfId="2662"/>
    <cellStyle name="Денежный 2 44 3 2 2 6" xfId="2663"/>
    <cellStyle name="Денежный 2 44 3 2 2 7" xfId="2664"/>
    <cellStyle name="Денежный 2 44 3 2 2 8" xfId="2665"/>
    <cellStyle name="Денежный 2 44 3 2 2 9" xfId="2666"/>
    <cellStyle name="Денежный 2 44 3 2 3" xfId="2667"/>
    <cellStyle name="Денежный 2 44 3 2 4" xfId="2668"/>
    <cellStyle name="Денежный 2 44 3 2 5" xfId="2669"/>
    <cellStyle name="Денежный 2 44 3 2 6" xfId="2670"/>
    <cellStyle name="Денежный 2 44 3 2 7" xfId="2671"/>
    <cellStyle name="Денежный 2 44 3 2 8" xfId="2672"/>
    <cellStyle name="Денежный 2 44 3 3" xfId="2673"/>
    <cellStyle name="Денежный 2 44 3 4" xfId="2674"/>
    <cellStyle name="Денежный 2 44 3 5" xfId="2675"/>
    <cellStyle name="Денежный 2 44 3 6" xfId="2676"/>
    <cellStyle name="Денежный 2 44 3 7" xfId="2677"/>
    <cellStyle name="Денежный 2 44 3 8" xfId="2678"/>
    <cellStyle name="Денежный 2 44 3 9" xfId="2679"/>
    <cellStyle name="Денежный 2 44 4" xfId="2680"/>
    <cellStyle name="Денежный 2 44 5" xfId="2681"/>
    <cellStyle name="Денежный 2 44 5 2" xfId="2682"/>
    <cellStyle name="Денежный 2 44 5 2 2" xfId="2683"/>
    <cellStyle name="Денежный 2 44 5 2 3" xfId="2684"/>
    <cellStyle name="Денежный 2 44 5 2 4" xfId="2685"/>
    <cellStyle name="Денежный 2 44 5 2 5" xfId="2686"/>
    <cellStyle name="Денежный 2 44 5 2 6" xfId="2687"/>
    <cellStyle name="Денежный 2 44 5 2 7" xfId="2688"/>
    <cellStyle name="Денежный 2 44 5 2 8" xfId="2689"/>
    <cellStyle name="Денежный 2 44 5 2 9" xfId="2690"/>
    <cellStyle name="Денежный 2 44 5 3" xfId="2691"/>
    <cellStyle name="Денежный 2 44 5 4" xfId="2692"/>
    <cellStyle name="Денежный 2 44 5 5" xfId="2693"/>
    <cellStyle name="Денежный 2 44 5 6" xfId="2694"/>
    <cellStyle name="Денежный 2 44 5 7" xfId="2695"/>
    <cellStyle name="Денежный 2 44 5 8" xfId="2696"/>
    <cellStyle name="Денежный 2 44 6" xfId="2697"/>
    <cellStyle name="Денежный 2 44 7" xfId="2698"/>
    <cellStyle name="Денежный 2 44 8" xfId="2699"/>
    <cellStyle name="Денежный 2 44 9" xfId="2700"/>
    <cellStyle name="Денежный 2 45" xfId="2701"/>
    <cellStyle name="Денежный 2 45 2" xfId="2702"/>
    <cellStyle name="Денежный 2 45 3" xfId="2703"/>
    <cellStyle name="Денежный 2 45 4" xfId="2704"/>
    <cellStyle name="Денежный 2 45 5" xfId="2705"/>
    <cellStyle name="Денежный 2 45 6" xfId="2706"/>
    <cellStyle name="Денежный 2 46" xfId="2707"/>
    <cellStyle name="Денежный 2 47" xfId="2708"/>
    <cellStyle name="Денежный 2 48" xfId="2709"/>
    <cellStyle name="Денежный 2 48 2" xfId="2710"/>
    <cellStyle name="Денежный 2 48 3" xfId="2711"/>
    <cellStyle name="Денежный 2 49" xfId="2712"/>
    <cellStyle name="Денежный 2 49 10" xfId="2713"/>
    <cellStyle name="Денежный 2 49 2" xfId="2714"/>
    <cellStyle name="Денежный 2 49 2 2" xfId="2715"/>
    <cellStyle name="Денежный 2 49 2 2 2" xfId="2716"/>
    <cellStyle name="Денежный 2 49 2 2 3" xfId="2717"/>
    <cellStyle name="Денежный 2 49 2 2 4" xfId="2718"/>
    <cellStyle name="Денежный 2 49 2 2 5" xfId="2719"/>
    <cellStyle name="Денежный 2 49 2 2 6" xfId="2720"/>
    <cellStyle name="Денежный 2 49 2 2 7" xfId="2721"/>
    <cellStyle name="Денежный 2 49 2 2 8" xfId="2722"/>
    <cellStyle name="Денежный 2 49 2 2 9" xfId="2723"/>
    <cellStyle name="Денежный 2 49 2 3" xfId="2724"/>
    <cellStyle name="Денежный 2 49 2 4" xfId="2725"/>
    <cellStyle name="Денежный 2 49 2 5" xfId="2726"/>
    <cellStyle name="Денежный 2 49 2 6" xfId="2727"/>
    <cellStyle name="Денежный 2 49 2 7" xfId="2728"/>
    <cellStyle name="Денежный 2 49 2 8" xfId="2729"/>
    <cellStyle name="Денежный 2 49 3" xfId="2730"/>
    <cellStyle name="Денежный 2 49 4" xfId="2731"/>
    <cellStyle name="Денежный 2 49 5" xfId="2732"/>
    <cellStyle name="Денежный 2 49 6" xfId="2733"/>
    <cellStyle name="Денежный 2 49 7" xfId="2734"/>
    <cellStyle name="Денежный 2 49 8" xfId="2735"/>
    <cellStyle name="Денежный 2 49 9" xfId="2736"/>
    <cellStyle name="Денежный 2 5" xfId="2737"/>
    <cellStyle name="Денежный 2 5 10" xfId="2738"/>
    <cellStyle name="Денежный 2 5 10 2" xfId="2739"/>
    <cellStyle name="Денежный 2 5 11" xfId="2740"/>
    <cellStyle name="Денежный 2 5 12" xfId="2741"/>
    <cellStyle name="Денежный 2 5 13" xfId="2742"/>
    <cellStyle name="Денежный 2 5 2" xfId="2743"/>
    <cellStyle name="Денежный 2 5 2 2" xfId="2744"/>
    <cellStyle name="Денежный 2 5 2 3" xfId="2745"/>
    <cellStyle name="Денежный 2 5 2 4" xfId="2746"/>
    <cellStyle name="Денежный 2 5 2 5" xfId="2747"/>
    <cellStyle name="Денежный 2 5 2 6" xfId="2748"/>
    <cellStyle name="Денежный 2 5 2 7" xfId="2749"/>
    <cellStyle name="Денежный 2 5 2 8" xfId="2750"/>
    <cellStyle name="Денежный 2 5 2 9" xfId="2751"/>
    <cellStyle name="Денежный 2 5 3" xfId="2752"/>
    <cellStyle name="Денежный 2 5 3 2" xfId="2753"/>
    <cellStyle name="Денежный 2 5 3 3" xfId="2754"/>
    <cellStyle name="Денежный 2 5 3 4" xfId="2755"/>
    <cellStyle name="Денежный 2 5 3 5" xfId="2756"/>
    <cellStyle name="Денежный 2 5 3 6" xfId="2757"/>
    <cellStyle name="Денежный 2 5 3 6 2" xfId="2758"/>
    <cellStyle name="Денежный 2 5 3 7" xfId="2759"/>
    <cellStyle name="Денежный 2 5 3 8" xfId="2760"/>
    <cellStyle name="Денежный 2 5 3 9" xfId="2761"/>
    <cellStyle name="Денежный 2 5 4" xfId="2762"/>
    <cellStyle name="Денежный 2 5 4 2" xfId="2763"/>
    <cellStyle name="Денежный 2 5 4 3" xfId="2764"/>
    <cellStyle name="Денежный 2 5 4 4" xfId="2765"/>
    <cellStyle name="Денежный 2 5 4 5" xfId="2766"/>
    <cellStyle name="Денежный 2 5 4 6" xfId="2767"/>
    <cellStyle name="Денежный 2 5 4 7" xfId="2768"/>
    <cellStyle name="Денежный 2 5 4 8" xfId="2769"/>
    <cellStyle name="Денежный 2 5 4 9" xfId="2770"/>
    <cellStyle name="Денежный 2 5 5" xfId="2771"/>
    <cellStyle name="Денежный 2 5 6" xfId="2772"/>
    <cellStyle name="Денежный 2 5 6 2" xfId="2773"/>
    <cellStyle name="Денежный 2 5 6 3" xfId="2774"/>
    <cellStyle name="Денежный 2 5 6 4" xfId="2775"/>
    <cellStyle name="Денежный 2 5 6 5" xfId="2776"/>
    <cellStyle name="Денежный 2 5 6 6" xfId="2777"/>
    <cellStyle name="Денежный 2 5 7" xfId="2778"/>
    <cellStyle name="Денежный 2 5 7 2" xfId="2779"/>
    <cellStyle name="Денежный 2 5 7 3" xfId="2780"/>
    <cellStyle name="Денежный 2 5 7 4" xfId="2781"/>
    <cellStyle name="Денежный 2 5 7 5" xfId="2782"/>
    <cellStyle name="Денежный 2 5 7 6" xfId="2783"/>
    <cellStyle name="Денежный 2 5 8" xfId="2784"/>
    <cellStyle name="Денежный 2 5 9" xfId="2785"/>
    <cellStyle name="Денежный 2 5 9 2" xfId="2786"/>
    <cellStyle name="Денежный 2 50" xfId="2787"/>
    <cellStyle name="Денежный 2 50 2" xfId="2788"/>
    <cellStyle name="Денежный 2 50 3" xfId="2789"/>
    <cellStyle name="Денежный 2 51" xfId="2790"/>
    <cellStyle name="Денежный 2 52" xfId="2791"/>
    <cellStyle name="Денежный 2 52 2" xfId="2792"/>
    <cellStyle name="Денежный 2 52 3" xfId="2793"/>
    <cellStyle name="Денежный 2 53" xfId="2794"/>
    <cellStyle name="Денежный 2 53 2" xfId="2795"/>
    <cellStyle name="Денежный 2 53 2 2" xfId="2796"/>
    <cellStyle name="Денежный 2 53 2 3" xfId="2797"/>
    <cellStyle name="Денежный 2 53 2 4" xfId="2798"/>
    <cellStyle name="Денежный 2 53 2 5" xfId="2799"/>
    <cellStyle name="Денежный 2 53 2 6" xfId="2800"/>
    <cellStyle name="Денежный 2 53 2 7" xfId="2801"/>
    <cellStyle name="Денежный 2 53 2 8" xfId="2802"/>
    <cellStyle name="Денежный 2 53 2 9" xfId="2803"/>
    <cellStyle name="Денежный 2 53 3" xfId="2804"/>
    <cellStyle name="Денежный 2 53 4" xfId="2805"/>
    <cellStyle name="Денежный 2 53 5" xfId="2806"/>
    <cellStyle name="Денежный 2 53 6" xfId="2807"/>
    <cellStyle name="Денежный 2 53 7" xfId="2808"/>
    <cellStyle name="Денежный 2 53 8" xfId="2809"/>
    <cellStyle name="Денежный 2 54" xfId="2810"/>
    <cellStyle name="Денежный 2 55" xfId="2811"/>
    <cellStyle name="Денежный 2 56" xfId="2812"/>
    <cellStyle name="Денежный 2 57" xfId="2813"/>
    <cellStyle name="Денежный 2 58" xfId="2814"/>
    <cellStyle name="Денежный 2 59" xfId="2815"/>
    <cellStyle name="Денежный 2 6" xfId="2816"/>
    <cellStyle name="Денежный 2 6 2" xfId="2817"/>
    <cellStyle name="Денежный 2 6 3" xfId="2818"/>
    <cellStyle name="Денежный 2 6 4" xfId="2819"/>
    <cellStyle name="Денежный 2 6 5" xfId="2820"/>
    <cellStyle name="Денежный 2 6 6" xfId="2821"/>
    <cellStyle name="Денежный 2 60" xfId="2822"/>
    <cellStyle name="Денежный 2 7" xfId="2823"/>
    <cellStyle name="Денежный 2 7 2" xfId="2824"/>
    <cellStyle name="Денежный 2 7 3" xfId="2825"/>
    <cellStyle name="Денежный 2 7 4" xfId="2826"/>
    <cellStyle name="Денежный 2 7 5" xfId="2827"/>
    <cellStyle name="Денежный 2 7 6" xfId="2828"/>
    <cellStyle name="Денежный 2 8" xfId="2829"/>
    <cellStyle name="Денежный 2 8 2" xfId="2830"/>
    <cellStyle name="Денежный 2 8 3" xfId="2831"/>
    <cellStyle name="Денежный 2 8 4" xfId="2832"/>
    <cellStyle name="Денежный 2 8 5" xfId="2833"/>
    <cellStyle name="Денежный 2 8 6" xfId="2834"/>
    <cellStyle name="Денежный 2 9" xfId="2835"/>
    <cellStyle name="Денежный 2 9 2" xfId="2836"/>
    <cellStyle name="Денежный 2 9 3" xfId="2837"/>
    <cellStyle name="Денежный 2 9 4" xfId="2838"/>
    <cellStyle name="Денежный 2 9 5" xfId="2839"/>
    <cellStyle name="Денежный 2 9 6" xfId="2840"/>
    <cellStyle name="Денежный 2_МЛ" xfId="2841"/>
    <cellStyle name="Денежный 20" xfId="2842"/>
    <cellStyle name="Денежный 20 2" xfId="2843"/>
    <cellStyle name="Денежный 21" xfId="2844"/>
    <cellStyle name="Денежный 21 2" xfId="2845"/>
    <cellStyle name="Денежный 22" xfId="2846"/>
    <cellStyle name="Денежный 22 2" xfId="2847"/>
    <cellStyle name="Денежный 23" xfId="2848"/>
    <cellStyle name="Денежный 23 2" xfId="2849"/>
    <cellStyle name="Денежный 24" xfId="2850"/>
    <cellStyle name="Денежный 24 10" xfId="2851"/>
    <cellStyle name="Денежный 24 11" xfId="2852"/>
    <cellStyle name="Денежный 24 12" xfId="2853"/>
    <cellStyle name="Денежный 24 12 2" xfId="2854"/>
    <cellStyle name="Денежный 24 13" xfId="2855"/>
    <cellStyle name="Денежный 24 14" xfId="2856"/>
    <cellStyle name="Денежный 24 15" xfId="2857"/>
    <cellStyle name="Денежный 24 2" xfId="2858"/>
    <cellStyle name="Денежный 24 2 2" xfId="2859"/>
    <cellStyle name="Денежный 24 2 2 2" xfId="2860"/>
    <cellStyle name="Денежный 24 2 2 2 2" xfId="2861"/>
    <cellStyle name="Денежный 24 2 2 2 3" xfId="2862"/>
    <cellStyle name="Денежный 24 2 2 3" xfId="2863"/>
    <cellStyle name="Денежный 24 2 2 3 10" xfId="2864"/>
    <cellStyle name="Денежный 24 2 2 3 11" xfId="2865"/>
    <cellStyle name="Денежный 24 2 2 3 12" xfId="2866"/>
    <cellStyle name="Денежный 24 2 2 3 2" xfId="2867"/>
    <cellStyle name="Денежный 24 2 2 3 2 10" xfId="2868"/>
    <cellStyle name="Денежный 24 2 2 3 2 11" xfId="2869"/>
    <cellStyle name="Денежный 24 2 2 3 2 12" xfId="2870"/>
    <cellStyle name="Денежный 24 2 2 3 2 2" xfId="2871"/>
    <cellStyle name="Денежный 24 2 2 3 2 2 10" xfId="2872"/>
    <cellStyle name="Денежный 24 2 2 3 2 2 2" xfId="2873"/>
    <cellStyle name="Денежный 24 2 2 3 2 2 2 2" xfId="2874"/>
    <cellStyle name="Денежный 24 2 2 3 2 2 2 2 2" xfId="2875"/>
    <cellStyle name="Денежный 24 2 2 3 2 2 2 2 3" xfId="2876"/>
    <cellStyle name="Денежный 24 2 2 3 2 2 2 2 4" xfId="2877"/>
    <cellStyle name="Денежный 24 2 2 3 2 2 2 2 5" xfId="2878"/>
    <cellStyle name="Денежный 24 2 2 3 2 2 2 2 6" xfId="2879"/>
    <cellStyle name="Денежный 24 2 2 3 2 2 2 2 7" xfId="2880"/>
    <cellStyle name="Денежный 24 2 2 3 2 2 2 2 8" xfId="2881"/>
    <cellStyle name="Денежный 24 2 2 3 2 2 2 2 9" xfId="2882"/>
    <cellStyle name="Денежный 24 2 2 3 2 2 2 3" xfId="2883"/>
    <cellStyle name="Денежный 24 2 2 3 2 2 2 4" xfId="2884"/>
    <cellStyle name="Денежный 24 2 2 3 2 2 2 5" xfId="2885"/>
    <cellStyle name="Денежный 24 2 2 3 2 2 2 6" xfId="2886"/>
    <cellStyle name="Денежный 24 2 2 3 2 2 2 7" xfId="2887"/>
    <cellStyle name="Денежный 24 2 2 3 2 2 2 8" xfId="2888"/>
    <cellStyle name="Денежный 24 2 2 3 2 2 3" xfId="2889"/>
    <cellStyle name="Денежный 24 2 2 3 2 2 4" xfId="2890"/>
    <cellStyle name="Денежный 24 2 2 3 2 2 5" xfId="2891"/>
    <cellStyle name="Денежный 24 2 2 3 2 2 6" xfId="2892"/>
    <cellStyle name="Денежный 24 2 2 3 2 2 7" xfId="2893"/>
    <cellStyle name="Денежный 24 2 2 3 2 2 8" xfId="2894"/>
    <cellStyle name="Денежный 24 2 2 3 2 2 9" xfId="2895"/>
    <cellStyle name="Денежный 24 2 2 3 2 3" xfId="2896"/>
    <cellStyle name="Денежный 24 2 2 3 2 4" xfId="2897"/>
    <cellStyle name="Денежный 24 2 2 3 2 5" xfId="2898"/>
    <cellStyle name="Денежный 24 2 2 3 2 5 2" xfId="2899"/>
    <cellStyle name="Денежный 24 2 2 3 2 5 2 2" xfId="2900"/>
    <cellStyle name="Денежный 24 2 2 3 2 5 2 3" xfId="2901"/>
    <cellStyle name="Денежный 24 2 2 3 2 5 2 4" xfId="2902"/>
    <cellStyle name="Денежный 24 2 2 3 2 5 2 5" xfId="2903"/>
    <cellStyle name="Денежный 24 2 2 3 2 5 2 6" xfId="2904"/>
    <cellStyle name="Денежный 24 2 2 3 2 5 2 7" xfId="2905"/>
    <cellStyle name="Денежный 24 2 2 3 2 5 2 8" xfId="2906"/>
    <cellStyle name="Денежный 24 2 2 3 2 5 2 9" xfId="2907"/>
    <cellStyle name="Денежный 24 2 2 3 2 5 3" xfId="2908"/>
    <cellStyle name="Денежный 24 2 2 3 2 5 4" xfId="2909"/>
    <cellStyle name="Денежный 24 2 2 3 2 5 5" xfId="2910"/>
    <cellStyle name="Денежный 24 2 2 3 2 5 6" xfId="2911"/>
    <cellStyle name="Денежный 24 2 2 3 2 5 7" xfId="2912"/>
    <cellStyle name="Денежный 24 2 2 3 2 5 8" xfId="2913"/>
    <cellStyle name="Денежный 24 2 2 3 2 6" xfId="2914"/>
    <cellStyle name="Денежный 24 2 2 3 2 7" xfId="2915"/>
    <cellStyle name="Денежный 24 2 2 3 2 8" xfId="2916"/>
    <cellStyle name="Денежный 24 2 2 3 2 9" xfId="2917"/>
    <cellStyle name="Денежный 24 2 2 3 3" xfId="2918"/>
    <cellStyle name="Денежный 24 2 2 3 3 10" xfId="2919"/>
    <cellStyle name="Денежный 24 2 2 3 3 2" xfId="2920"/>
    <cellStyle name="Денежный 24 2 2 3 3 2 2" xfId="2921"/>
    <cellStyle name="Денежный 24 2 2 3 3 2 2 2" xfId="2922"/>
    <cellStyle name="Денежный 24 2 2 3 3 2 2 3" xfId="2923"/>
    <cellStyle name="Денежный 24 2 2 3 3 2 2 4" xfId="2924"/>
    <cellStyle name="Денежный 24 2 2 3 3 2 2 5" xfId="2925"/>
    <cellStyle name="Денежный 24 2 2 3 3 2 2 6" xfId="2926"/>
    <cellStyle name="Денежный 24 2 2 3 3 2 2 7" xfId="2927"/>
    <cellStyle name="Денежный 24 2 2 3 3 2 2 8" xfId="2928"/>
    <cellStyle name="Денежный 24 2 2 3 3 2 2 9" xfId="2929"/>
    <cellStyle name="Денежный 24 2 2 3 3 2 3" xfId="2930"/>
    <cellStyle name="Денежный 24 2 2 3 3 2 4" xfId="2931"/>
    <cellStyle name="Денежный 24 2 2 3 3 2 5" xfId="2932"/>
    <cellStyle name="Денежный 24 2 2 3 3 2 6" xfId="2933"/>
    <cellStyle name="Денежный 24 2 2 3 3 2 7" xfId="2934"/>
    <cellStyle name="Денежный 24 2 2 3 3 2 8" xfId="2935"/>
    <cellStyle name="Денежный 24 2 2 3 3 3" xfId="2936"/>
    <cellStyle name="Денежный 24 2 2 3 3 4" xfId="2937"/>
    <cellStyle name="Денежный 24 2 2 3 3 5" xfId="2938"/>
    <cellStyle name="Денежный 24 2 2 3 3 6" xfId="2939"/>
    <cellStyle name="Денежный 24 2 2 3 3 7" xfId="2940"/>
    <cellStyle name="Денежный 24 2 2 3 3 8" xfId="2941"/>
    <cellStyle name="Денежный 24 2 2 3 3 9" xfId="2942"/>
    <cellStyle name="Денежный 24 2 2 3 4" xfId="2943"/>
    <cellStyle name="Денежный 24 2 2 3 5" xfId="2944"/>
    <cellStyle name="Денежный 24 2 2 3 5 2" xfId="2945"/>
    <cellStyle name="Денежный 24 2 2 3 5 2 2" xfId="2946"/>
    <cellStyle name="Денежный 24 2 2 3 5 2 3" xfId="2947"/>
    <cellStyle name="Денежный 24 2 2 3 5 2 4" xfId="2948"/>
    <cellStyle name="Денежный 24 2 2 3 5 2 5" xfId="2949"/>
    <cellStyle name="Денежный 24 2 2 3 5 2 6" xfId="2950"/>
    <cellStyle name="Денежный 24 2 2 3 5 2 7" xfId="2951"/>
    <cellStyle name="Денежный 24 2 2 3 5 2 8" xfId="2952"/>
    <cellStyle name="Денежный 24 2 2 3 5 2 9" xfId="2953"/>
    <cellStyle name="Денежный 24 2 2 3 5 3" xfId="2954"/>
    <cellStyle name="Денежный 24 2 2 3 5 4" xfId="2955"/>
    <cellStyle name="Денежный 24 2 2 3 5 5" xfId="2956"/>
    <cellStyle name="Денежный 24 2 2 3 5 6" xfId="2957"/>
    <cellStyle name="Денежный 24 2 2 3 5 7" xfId="2958"/>
    <cellStyle name="Денежный 24 2 2 3 5 8" xfId="2959"/>
    <cellStyle name="Денежный 24 2 2 3 6" xfId="2960"/>
    <cellStyle name="Денежный 24 2 2 3 7" xfId="2961"/>
    <cellStyle name="Денежный 24 2 2 3 8" xfId="2962"/>
    <cellStyle name="Денежный 24 2 2 3 9" xfId="2963"/>
    <cellStyle name="Денежный 24 2 2 4" xfId="2964"/>
    <cellStyle name="Денежный 24 2 3" xfId="2965"/>
    <cellStyle name="Денежный 24 2 4" xfId="2966"/>
    <cellStyle name="Денежный 24 3" xfId="2967"/>
    <cellStyle name="Денежный 24 3 10" xfId="2968"/>
    <cellStyle name="Денежный 24 3 11" xfId="2969"/>
    <cellStyle name="Денежный 24 3 11 2" xfId="2970"/>
    <cellStyle name="Денежный 24 3 11 2 2" xfId="2971"/>
    <cellStyle name="Денежный 24 3 11 2 3" xfId="2972"/>
    <cellStyle name="Денежный 24 3 11 2 4" xfId="2973"/>
    <cellStyle name="Денежный 24 3 11 2 5" xfId="2974"/>
    <cellStyle name="Денежный 24 3 11 2 6" xfId="2975"/>
    <cellStyle name="Денежный 24 3 11 2 7" xfId="2976"/>
    <cellStyle name="Денежный 24 3 11 2 8" xfId="2977"/>
    <cellStyle name="Денежный 24 3 11 2 9" xfId="2978"/>
    <cellStyle name="Денежный 24 3 11 3" xfId="2979"/>
    <cellStyle name="Денежный 24 3 11 4" xfId="2980"/>
    <cellStyle name="Денежный 24 3 11 5" xfId="2981"/>
    <cellStyle name="Денежный 24 3 11 6" xfId="2982"/>
    <cellStyle name="Денежный 24 3 11 7" xfId="2983"/>
    <cellStyle name="Денежный 24 3 11 8" xfId="2984"/>
    <cellStyle name="Денежный 24 3 12" xfId="2985"/>
    <cellStyle name="Денежный 24 3 13" xfId="2986"/>
    <cellStyle name="Денежный 24 3 14" xfId="2987"/>
    <cellStyle name="Денежный 24 3 15" xfId="2988"/>
    <cellStyle name="Денежный 24 3 16" xfId="2989"/>
    <cellStyle name="Денежный 24 3 17" xfId="2990"/>
    <cellStyle name="Денежный 24 3 18" xfId="2991"/>
    <cellStyle name="Денежный 24 3 19" xfId="2992"/>
    <cellStyle name="Денежный 24 3 2" xfId="2993"/>
    <cellStyle name="Денежный 24 3 3" xfId="2994"/>
    <cellStyle name="Денежный 24 3 4" xfId="2995"/>
    <cellStyle name="Денежный 24 3 5" xfId="2996"/>
    <cellStyle name="Денежный 24 3 6" xfId="2997"/>
    <cellStyle name="Денежный 24 3 6 10" xfId="2998"/>
    <cellStyle name="Денежный 24 3 6 11" xfId="2999"/>
    <cellStyle name="Денежный 24 3 6 12" xfId="3000"/>
    <cellStyle name="Денежный 24 3 6 2" xfId="3001"/>
    <cellStyle name="Денежный 24 3 6 2 10" xfId="3002"/>
    <cellStyle name="Денежный 24 3 6 2 11" xfId="3003"/>
    <cellStyle name="Денежный 24 3 6 2 12" xfId="3004"/>
    <cellStyle name="Денежный 24 3 6 2 2" xfId="3005"/>
    <cellStyle name="Денежный 24 3 6 2 2 10" xfId="3006"/>
    <cellStyle name="Денежный 24 3 6 2 2 2" xfId="3007"/>
    <cellStyle name="Денежный 24 3 6 2 2 2 2" xfId="3008"/>
    <cellStyle name="Денежный 24 3 6 2 2 2 2 2" xfId="3009"/>
    <cellStyle name="Денежный 24 3 6 2 2 2 2 3" xfId="3010"/>
    <cellStyle name="Денежный 24 3 6 2 2 2 2 4" xfId="3011"/>
    <cellStyle name="Денежный 24 3 6 2 2 2 2 5" xfId="3012"/>
    <cellStyle name="Денежный 24 3 6 2 2 2 2 6" xfId="3013"/>
    <cellStyle name="Денежный 24 3 6 2 2 2 2 7" xfId="3014"/>
    <cellStyle name="Денежный 24 3 6 2 2 2 2 8" xfId="3015"/>
    <cellStyle name="Денежный 24 3 6 2 2 2 2 9" xfId="3016"/>
    <cellStyle name="Денежный 24 3 6 2 2 2 3" xfId="3017"/>
    <cellStyle name="Денежный 24 3 6 2 2 2 4" xfId="3018"/>
    <cellStyle name="Денежный 24 3 6 2 2 2 5" xfId="3019"/>
    <cellStyle name="Денежный 24 3 6 2 2 2 6" xfId="3020"/>
    <cellStyle name="Денежный 24 3 6 2 2 2 7" xfId="3021"/>
    <cellStyle name="Денежный 24 3 6 2 2 2 8" xfId="3022"/>
    <cellStyle name="Денежный 24 3 6 2 2 3" xfId="3023"/>
    <cellStyle name="Денежный 24 3 6 2 2 4" xfId="3024"/>
    <cellStyle name="Денежный 24 3 6 2 2 5" xfId="3025"/>
    <cellStyle name="Денежный 24 3 6 2 2 6" xfId="3026"/>
    <cellStyle name="Денежный 24 3 6 2 2 7" xfId="3027"/>
    <cellStyle name="Денежный 24 3 6 2 2 8" xfId="3028"/>
    <cellStyle name="Денежный 24 3 6 2 2 9" xfId="3029"/>
    <cellStyle name="Денежный 24 3 6 2 3" xfId="3030"/>
    <cellStyle name="Денежный 24 3 6 2 4" xfId="3031"/>
    <cellStyle name="Денежный 24 3 6 2 5" xfId="3032"/>
    <cellStyle name="Денежный 24 3 6 2 5 2" xfId="3033"/>
    <cellStyle name="Денежный 24 3 6 2 5 2 2" xfId="3034"/>
    <cellStyle name="Денежный 24 3 6 2 5 2 3" xfId="3035"/>
    <cellStyle name="Денежный 24 3 6 2 5 2 4" xfId="3036"/>
    <cellStyle name="Денежный 24 3 6 2 5 2 5" xfId="3037"/>
    <cellStyle name="Денежный 24 3 6 2 5 2 6" xfId="3038"/>
    <cellStyle name="Денежный 24 3 6 2 5 2 7" xfId="3039"/>
    <cellStyle name="Денежный 24 3 6 2 5 2 8" xfId="3040"/>
    <cellStyle name="Денежный 24 3 6 2 5 2 9" xfId="3041"/>
    <cellStyle name="Денежный 24 3 6 2 5 3" xfId="3042"/>
    <cellStyle name="Денежный 24 3 6 2 5 4" xfId="3043"/>
    <cellStyle name="Денежный 24 3 6 2 5 5" xfId="3044"/>
    <cellStyle name="Денежный 24 3 6 2 5 6" xfId="3045"/>
    <cellStyle name="Денежный 24 3 6 2 5 7" xfId="3046"/>
    <cellStyle name="Денежный 24 3 6 2 5 8" xfId="3047"/>
    <cellStyle name="Денежный 24 3 6 2 6" xfId="3048"/>
    <cellStyle name="Денежный 24 3 6 2 7" xfId="3049"/>
    <cellStyle name="Денежный 24 3 6 2 8" xfId="3050"/>
    <cellStyle name="Денежный 24 3 6 2 9" xfId="3051"/>
    <cellStyle name="Денежный 24 3 6 3" xfId="3052"/>
    <cellStyle name="Денежный 24 3 6 3 10" xfId="3053"/>
    <cellStyle name="Денежный 24 3 6 3 2" xfId="3054"/>
    <cellStyle name="Денежный 24 3 6 3 2 2" xfId="3055"/>
    <cellStyle name="Денежный 24 3 6 3 2 2 2" xfId="3056"/>
    <cellStyle name="Денежный 24 3 6 3 2 2 3" xfId="3057"/>
    <cellStyle name="Денежный 24 3 6 3 2 2 4" xfId="3058"/>
    <cellStyle name="Денежный 24 3 6 3 2 2 5" xfId="3059"/>
    <cellStyle name="Денежный 24 3 6 3 2 2 6" xfId="3060"/>
    <cellStyle name="Денежный 24 3 6 3 2 2 7" xfId="3061"/>
    <cellStyle name="Денежный 24 3 6 3 2 2 8" xfId="3062"/>
    <cellStyle name="Денежный 24 3 6 3 2 2 9" xfId="3063"/>
    <cellStyle name="Денежный 24 3 6 3 2 3" xfId="3064"/>
    <cellStyle name="Денежный 24 3 6 3 2 4" xfId="3065"/>
    <cellStyle name="Денежный 24 3 6 3 2 5" xfId="3066"/>
    <cellStyle name="Денежный 24 3 6 3 2 6" xfId="3067"/>
    <cellStyle name="Денежный 24 3 6 3 2 7" xfId="3068"/>
    <cellStyle name="Денежный 24 3 6 3 2 8" xfId="3069"/>
    <cellStyle name="Денежный 24 3 6 3 3" xfId="3070"/>
    <cellStyle name="Денежный 24 3 6 3 4" xfId="3071"/>
    <cellStyle name="Денежный 24 3 6 3 5" xfId="3072"/>
    <cellStyle name="Денежный 24 3 6 3 6" xfId="3073"/>
    <cellStyle name="Денежный 24 3 6 3 7" xfId="3074"/>
    <cellStyle name="Денежный 24 3 6 3 8" xfId="3075"/>
    <cellStyle name="Денежный 24 3 6 3 9" xfId="3076"/>
    <cellStyle name="Денежный 24 3 6 4" xfId="3077"/>
    <cellStyle name="Денежный 24 3 6 5" xfId="3078"/>
    <cellStyle name="Денежный 24 3 6 5 2" xfId="3079"/>
    <cellStyle name="Денежный 24 3 6 5 2 2" xfId="3080"/>
    <cellStyle name="Денежный 24 3 6 5 2 3" xfId="3081"/>
    <cellStyle name="Денежный 24 3 6 5 2 4" xfId="3082"/>
    <cellStyle name="Денежный 24 3 6 5 2 5" xfId="3083"/>
    <cellStyle name="Денежный 24 3 6 5 2 6" xfId="3084"/>
    <cellStyle name="Денежный 24 3 6 5 2 7" xfId="3085"/>
    <cellStyle name="Денежный 24 3 6 5 2 8" xfId="3086"/>
    <cellStyle name="Денежный 24 3 6 5 2 9" xfId="3087"/>
    <cellStyle name="Денежный 24 3 6 5 3" xfId="3088"/>
    <cellStyle name="Денежный 24 3 6 5 4" xfId="3089"/>
    <cellStyle name="Денежный 24 3 6 5 5" xfId="3090"/>
    <cellStyle name="Денежный 24 3 6 5 6" xfId="3091"/>
    <cellStyle name="Денежный 24 3 6 5 7" xfId="3092"/>
    <cellStyle name="Денежный 24 3 6 5 8" xfId="3093"/>
    <cellStyle name="Денежный 24 3 6 6" xfId="3094"/>
    <cellStyle name="Денежный 24 3 6 7" xfId="3095"/>
    <cellStyle name="Денежный 24 3 6 8" xfId="3096"/>
    <cellStyle name="Денежный 24 3 6 9" xfId="3097"/>
    <cellStyle name="Денежный 24 3 7" xfId="3098"/>
    <cellStyle name="Денежный 24 3 8" xfId="3099"/>
    <cellStyle name="Денежный 24 3 8 10" xfId="3100"/>
    <cellStyle name="Денежный 24 3 8 2" xfId="3101"/>
    <cellStyle name="Денежный 24 3 8 2 2" xfId="3102"/>
    <cellStyle name="Денежный 24 3 8 2 2 2" xfId="3103"/>
    <cellStyle name="Денежный 24 3 8 2 2 3" xfId="3104"/>
    <cellStyle name="Денежный 24 3 8 2 2 4" xfId="3105"/>
    <cellStyle name="Денежный 24 3 8 2 2 5" xfId="3106"/>
    <cellStyle name="Денежный 24 3 8 2 2 6" xfId="3107"/>
    <cellStyle name="Денежный 24 3 8 2 2 7" xfId="3108"/>
    <cellStyle name="Денежный 24 3 8 2 2 8" xfId="3109"/>
    <cellStyle name="Денежный 24 3 8 2 2 9" xfId="3110"/>
    <cellStyle name="Денежный 24 3 8 2 3" xfId="3111"/>
    <cellStyle name="Денежный 24 3 8 2 4" xfId="3112"/>
    <cellStyle name="Денежный 24 3 8 2 5" xfId="3113"/>
    <cellStyle name="Денежный 24 3 8 2 6" xfId="3114"/>
    <cellStyle name="Денежный 24 3 8 2 7" xfId="3115"/>
    <cellStyle name="Денежный 24 3 8 2 8" xfId="3116"/>
    <cellStyle name="Денежный 24 3 8 3" xfId="3117"/>
    <cellStyle name="Денежный 24 3 8 4" xfId="3118"/>
    <cellStyle name="Денежный 24 3 8 5" xfId="3119"/>
    <cellStyle name="Денежный 24 3 8 6" xfId="3120"/>
    <cellStyle name="Денежный 24 3 8 7" xfId="3121"/>
    <cellStyle name="Денежный 24 3 8 8" xfId="3122"/>
    <cellStyle name="Денежный 24 3 8 9" xfId="3123"/>
    <cellStyle name="Денежный 24 3 9" xfId="3124"/>
    <cellStyle name="Денежный 24 4" xfId="3125"/>
    <cellStyle name="Денежный 24 5" xfId="3126"/>
    <cellStyle name="Денежный 24 6" xfId="3127"/>
    <cellStyle name="Денежный 24 7" xfId="3128"/>
    <cellStyle name="Денежный 24 8" xfId="3129"/>
    <cellStyle name="Денежный 24 9" xfId="3130"/>
    <cellStyle name="Денежный 24 9 2" xfId="3131"/>
    <cellStyle name="Денежный 24 9 3" xfId="3132"/>
    <cellStyle name="Денежный 25" xfId="3133"/>
    <cellStyle name="Денежный 25 2" xfId="3134"/>
    <cellStyle name="Денежный 26" xfId="3135"/>
    <cellStyle name="Денежный 27" xfId="3136"/>
    <cellStyle name="Денежный 27 2" xfId="3137"/>
    <cellStyle name="Денежный 28" xfId="3138"/>
    <cellStyle name="Денежный 28 2" xfId="3139"/>
    <cellStyle name="Денежный 29" xfId="3140"/>
    <cellStyle name="Денежный 29 2" xfId="3141"/>
    <cellStyle name="Денежный 3" xfId="3142"/>
    <cellStyle name="Денежный 3 10" xfId="3143"/>
    <cellStyle name="Денежный 3 11" xfId="3144"/>
    <cellStyle name="Денежный 3 12" xfId="3145"/>
    <cellStyle name="Денежный 3 13" xfId="3146"/>
    <cellStyle name="Денежный 3 14" xfId="3147"/>
    <cellStyle name="Денежный 3 15" xfId="3148"/>
    <cellStyle name="Денежный 3 15 10" xfId="3149"/>
    <cellStyle name="Денежный 3 15 11" xfId="3150"/>
    <cellStyle name="Денежный 3 15 12" xfId="3151"/>
    <cellStyle name="Денежный 3 15 2" xfId="3152"/>
    <cellStyle name="Денежный 3 15 3" xfId="3153"/>
    <cellStyle name="Денежный 3 15 4" xfId="3154"/>
    <cellStyle name="Денежный 3 15 5" xfId="3155"/>
    <cellStyle name="Денежный 3 15 6" xfId="3156"/>
    <cellStyle name="Денежный 3 15 7" xfId="3157"/>
    <cellStyle name="Денежный 3 15 8" xfId="3158"/>
    <cellStyle name="Денежный 3 15 9" xfId="3159"/>
    <cellStyle name="Денежный 3 2" xfId="3160"/>
    <cellStyle name="Денежный 3 2 2" xfId="3161"/>
    <cellStyle name="Денежный 3 2 2 2" xfId="3162"/>
    <cellStyle name="Денежный 3 2 2 2 2" xfId="3163"/>
    <cellStyle name="Денежный 3 2 2 2 2 2" xfId="3164"/>
    <cellStyle name="Денежный 3 2 2 2 2 2 2" xfId="3165"/>
    <cellStyle name="Денежный 3 2 2 2 2 3" xfId="3166"/>
    <cellStyle name="Денежный 3 2 2 2 2 3 2" xfId="3167"/>
    <cellStyle name="Денежный 3 2 2 2 2 4" xfId="3168"/>
    <cellStyle name="Денежный 3 2 2 2 2 4 2" xfId="3169"/>
    <cellStyle name="Денежный 3 2 2 2 2 5" xfId="3170"/>
    <cellStyle name="Денежный 3 2 2 2 3" xfId="3171"/>
    <cellStyle name="Денежный 3 2 2 2 3 2" xfId="3172"/>
    <cellStyle name="Денежный 3 2 2 2 3 2 2" xfId="3173"/>
    <cellStyle name="Денежный 3 2 2 2 3 3" xfId="3174"/>
    <cellStyle name="Денежный 3 2 2 2 4" xfId="3175"/>
    <cellStyle name="Денежный 3 2 2 2 4 2" xfId="3176"/>
    <cellStyle name="Денежный 3 2 2 2 5" xfId="3177"/>
    <cellStyle name="Денежный 3 2 2 2 5 2" xfId="3178"/>
    <cellStyle name="Денежный 3 2 2 2 6" xfId="3179"/>
    <cellStyle name="Денежный 3 2 2 2 6 2" xfId="3180"/>
    <cellStyle name="Денежный 3 2 2 2 7" xfId="3181"/>
    <cellStyle name="Денежный 3 2 2 2 7 2" xfId="3182"/>
    <cellStyle name="Денежный 3 2 2 2 8" xfId="3183"/>
    <cellStyle name="Денежный 3 2 2 2 9" xfId="3184"/>
    <cellStyle name="Денежный 3 2 2 3" xfId="3185"/>
    <cellStyle name="Денежный 3 2 2 4" xfId="3186"/>
    <cellStyle name="Денежный 3 2 2 4 2" xfId="3187"/>
    <cellStyle name="Денежный 3 2 2 5" xfId="3188"/>
    <cellStyle name="Денежный 3 2 2 5 2" xfId="3189"/>
    <cellStyle name="Денежный 3 2 3" xfId="3190"/>
    <cellStyle name="Денежный 3 2 3 2" xfId="3191"/>
    <cellStyle name="Денежный 3 2 3 3" xfId="3192"/>
    <cellStyle name="Денежный 3 2 4" xfId="3193"/>
    <cellStyle name="Денежный 3 2 5" xfId="3194"/>
    <cellStyle name="Денежный 3 2_1443_germes-27.07.2014 финал" xfId="3195"/>
    <cellStyle name="Денежный 3 3" xfId="3196"/>
    <cellStyle name="Денежный 3 3 2" xfId="3197"/>
    <cellStyle name="Денежный 3 3 3" xfId="3198"/>
    <cellStyle name="Денежный 3 3 3 2" xfId="3199"/>
    <cellStyle name="Денежный 3 3 3 2 2" xfId="3200"/>
    <cellStyle name="Денежный 3 3 3 2 2 2" xfId="3201"/>
    <cellStyle name="Денежный 3 3 3 2 3" xfId="3202"/>
    <cellStyle name="Денежный 3 3 3 2 3 2" xfId="3203"/>
    <cellStyle name="Денежный 3 3 3 2 4" xfId="3204"/>
    <cellStyle name="Денежный 3 3 3 2 4 2" xfId="3205"/>
    <cellStyle name="Денежный 3 3 3 2 5" xfId="3206"/>
    <cellStyle name="Денежный 3 3 3 3" xfId="3207"/>
    <cellStyle name="Денежный 3 3 3 3 2" xfId="3208"/>
    <cellStyle name="Денежный 3 3 3 4" xfId="3209"/>
    <cellStyle name="Денежный 3 3 3 4 2" xfId="3210"/>
    <cellStyle name="Денежный 3 3 3 5" xfId="3211"/>
    <cellStyle name="Денежный 3 3 3 5 2" xfId="3212"/>
    <cellStyle name="Денежный 3 3 3 6" xfId="3213"/>
    <cellStyle name="Денежный 3 3 3 6 2" xfId="3214"/>
    <cellStyle name="Денежный 3 3 3 7" xfId="3215"/>
    <cellStyle name="Денежный 3 3 3 7 2" xfId="3216"/>
    <cellStyle name="Денежный 3 3 3 8" xfId="3217"/>
    <cellStyle name="Денежный 3 3 3 9" xfId="3218"/>
    <cellStyle name="Денежный 3 3 4" xfId="3219"/>
    <cellStyle name="Денежный 3 4" xfId="3220"/>
    <cellStyle name="Денежный 3 4 2" xfId="3221"/>
    <cellStyle name="Денежный 3 4 3" xfId="3222"/>
    <cellStyle name="Денежный 3 4 3 2" xfId="3223"/>
    <cellStyle name="Денежный 3 4 3 2 2" xfId="3224"/>
    <cellStyle name="Денежный 3 4 3 2 2 2" xfId="3225"/>
    <cellStyle name="Денежный 3 4 3 2 3" xfId="3226"/>
    <cellStyle name="Денежный 3 4 3 2 3 2" xfId="3227"/>
    <cellStyle name="Денежный 3 4 3 2 4" xfId="3228"/>
    <cellStyle name="Денежный 3 4 3 2 4 2" xfId="3229"/>
    <cellStyle name="Денежный 3 4 3 2 5" xfId="3230"/>
    <cellStyle name="Денежный 3 4 3 3" xfId="3231"/>
    <cellStyle name="Денежный 3 4 3 3 2" xfId="3232"/>
    <cellStyle name="Денежный 3 4 3 4" xfId="3233"/>
    <cellStyle name="Денежный 3 4 3 4 2" xfId="3234"/>
    <cellStyle name="Денежный 3 4 3 5" xfId="3235"/>
    <cellStyle name="Денежный 3 4 3 5 2" xfId="3236"/>
    <cellStyle name="Денежный 3 4 3 6" xfId="3237"/>
    <cellStyle name="Денежный 3 4 3 6 2" xfId="3238"/>
    <cellStyle name="Денежный 3 4 3 7" xfId="3239"/>
    <cellStyle name="Денежный 3 4 3 7 2" xfId="3240"/>
    <cellStyle name="Денежный 3 4 3 8" xfId="3241"/>
    <cellStyle name="Денежный 3 4 3 9" xfId="3242"/>
    <cellStyle name="Денежный 3 5" xfId="3243"/>
    <cellStyle name="Денежный 3 5 2" xfId="3244"/>
    <cellStyle name="Денежный 3 5 3" xfId="3245"/>
    <cellStyle name="Денежный 3 5 4" xfId="3246"/>
    <cellStyle name="Денежный 3 5 4 2" xfId="3247"/>
    <cellStyle name="Денежный 3 5 4 3" xfId="3248"/>
    <cellStyle name="Денежный 3 5 5" xfId="3249"/>
    <cellStyle name="Денежный 3 5 5 2" xfId="3250"/>
    <cellStyle name="Денежный 3 5 5 3" xfId="3251"/>
    <cellStyle name="Денежный 3 5 6" xfId="3252"/>
    <cellStyle name="Денежный 3 5 6 2" xfId="3253"/>
    <cellStyle name="Денежный 3 6" xfId="3254"/>
    <cellStyle name="Денежный 3 6 2" xfId="3255"/>
    <cellStyle name="Денежный 3 6 2 2" xfId="3256"/>
    <cellStyle name="Денежный 3 6 2 2 2" xfId="3257"/>
    <cellStyle name="Денежный 3 6 2 2 2 2" xfId="3258"/>
    <cellStyle name="Денежный 3 6 2 2 3" xfId="3259"/>
    <cellStyle name="Денежный 3 6 2 2 3 2" xfId="3260"/>
    <cellStyle name="Денежный 3 6 2 2 4" xfId="3261"/>
    <cellStyle name="Денежный 3 6 2 2 4 2" xfId="3262"/>
    <cellStyle name="Денежный 3 6 2 2 5" xfId="3263"/>
    <cellStyle name="Денежный 3 6 2 3" xfId="3264"/>
    <cellStyle name="Денежный 3 6 2 3 2" xfId="3265"/>
    <cellStyle name="Денежный 3 6 2 4" xfId="3266"/>
    <cellStyle name="Денежный 3 6 2 4 2" xfId="3267"/>
    <cellStyle name="Денежный 3 6 2 5" xfId="3268"/>
    <cellStyle name="Денежный 3 6 2 5 2" xfId="3269"/>
    <cellStyle name="Денежный 3 6 2 6" xfId="3270"/>
    <cellStyle name="Денежный 3 6 2 6 2" xfId="3271"/>
    <cellStyle name="Денежный 3 6 2 7" xfId="3272"/>
    <cellStyle name="Денежный 3 6 2 7 2" xfId="3273"/>
    <cellStyle name="Денежный 3 6 2 8" xfId="3274"/>
    <cellStyle name="Денежный 3 6 2 9" xfId="3275"/>
    <cellStyle name="Денежный 3 6 3" xfId="3276"/>
    <cellStyle name="Денежный 3 7" xfId="3277"/>
    <cellStyle name="Денежный 3 8" xfId="3278"/>
    <cellStyle name="Денежный 3 8 10" xfId="3279"/>
    <cellStyle name="Денежный 3 8 10 2" xfId="3280"/>
    <cellStyle name="Денежный 3 8 11" xfId="3281"/>
    <cellStyle name="Денежный 3 8 12" xfId="3282"/>
    <cellStyle name="Денежный 3 8 2" xfId="3283"/>
    <cellStyle name="Денежный 3 8 3" xfId="3284"/>
    <cellStyle name="Денежный 3 8 4" xfId="3285"/>
    <cellStyle name="Денежный 3 8 5" xfId="3286"/>
    <cellStyle name="Денежный 3 8 5 2" xfId="3287"/>
    <cellStyle name="Денежный 3 8 5 2 2" xfId="3288"/>
    <cellStyle name="Денежный 3 8 5 3" xfId="3289"/>
    <cellStyle name="Денежный 3 8 5 3 2" xfId="3290"/>
    <cellStyle name="Денежный 3 8 5 4" xfId="3291"/>
    <cellStyle name="Денежный 3 8 5 4 2" xfId="3292"/>
    <cellStyle name="Денежный 3 8 5 5" xfId="3293"/>
    <cellStyle name="Денежный 3 8 6" xfId="3294"/>
    <cellStyle name="Денежный 3 8 6 2" xfId="3295"/>
    <cellStyle name="Денежный 3 8 7" xfId="3296"/>
    <cellStyle name="Денежный 3 8 7 2" xfId="3297"/>
    <cellStyle name="Денежный 3 8 8" xfId="3298"/>
    <cellStyle name="Денежный 3 8 8 2" xfId="3299"/>
    <cellStyle name="Денежный 3 8 9" xfId="3300"/>
    <cellStyle name="Денежный 3 8 9 2" xfId="3301"/>
    <cellStyle name="Денежный 3 9" xfId="3302"/>
    <cellStyle name="Денежный 3_1443_germes-27.07.2014 финал" xfId="3303"/>
    <cellStyle name="Денежный 30" xfId="3304"/>
    <cellStyle name="Денежный 31" xfId="3305"/>
    <cellStyle name="Денежный 31 2" xfId="3306"/>
    <cellStyle name="Денежный 32" xfId="3307"/>
    <cellStyle name="Денежный 32 2" xfId="3308"/>
    <cellStyle name="Денежный 32 2 2" xfId="3309"/>
    <cellStyle name="Денежный 32 3" xfId="3310"/>
    <cellStyle name="Денежный 33" xfId="3311"/>
    <cellStyle name="Денежный 33 2" xfId="3312"/>
    <cellStyle name="Денежный 34" xfId="3313"/>
    <cellStyle name="Денежный 34 2" xfId="3314"/>
    <cellStyle name="Денежный 35" xfId="3315"/>
    <cellStyle name="Денежный 35 2" xfId="3316"/>
    <cellStyle name="Денежный 36" xfId="3317"/>
    <cellStyle name="Денежный 36 2" xfId="3318"/>
    <cellStyle name="Денежный 37" xfId="3319"/>
    <cellStyle name="Денежный 37 2" xfId="3320"/>
    <cellStyle name="Денежный 38" xfId="3321"/>
    <cellStyle name="Денежный 38 2" xfId="3322"/>
    <cellStyle name="Денежный 39" xfId="3323"/>
    <cellStyle name="Денежный 39 2" xfId="3324"/>
    <cellStyle name="Денежный 4" xfId="3325"/>
    <cellStyle name="Денежный 4 10" xfId="3326"/>
    <cellStyle name="Денежный 4 11" xfId="3327"/>
    <cellStyle name="Денежный 4 12" xfId="3328"/>
    <cellStyle name="Денежный 4 13" xfId="3329"/>
    <cellStyle name="Денежный 4 13 2" xfId="3330"/>
    <cellStyle name="Денежный 4 13 3" xfId="3331"/>
    <cellStyle name="Денежный 4 13 4" xfId="3332"/>
    <cellStyle name="Денежный 4 14" xfId="3333"/>
    <cellStyle name="Денежный 4 14 10" xfId="3334"/>
    <cellStyle name="Денежный 4 14 10 2" xfId="3335"/>
    <cellStyle name="Денежный 4 14 11" xfId="3336"/>
    <cellStyle name="Денежный 4 14 11 2" xfId="3337"/>
    <cellStyle name="Денежный 4 14 12" xfId="3338"/>
    <cellStyle name="Денежный 4 14 12 2" xfId="3339"/>
    <cellStyle name="Денежный 4 14 13" xfId="3340"/>
    <cellStyle name="Денежный 4 14 14" xfId="3341"/>
    <cellStyle name="Денежный 4 14 2" xfId="3342"/>
    <cellStyle name="Денежный 4 14 2 2" xfId="3343"/>
    <cellStyle name="Денежный 4 14 2 2 2" xfId="3344"/>
    <cellStyle name="Денежный 4 14 2 2 2 2" xfId="3345"/>
    <cellStyle name="Денежный 4 14 2 2 3" xfId="3346"/>
    <cellStyle name="Денежный 4 14 2 2 3 2" xfId="3347"/>
    <cellStyle name="Денежный 4 14 2 2 4" xfId="3348"/>
    <cellStyle name="Денежный 4 14 2 2 4 2" xfId="3349"/>
    <cellStyle name="Денежный 4 14 2 2 5" xfId="3350"/>
    <cellStyle name="Денежный 4 14 2 3" xfId="3351"/>
    <cellStyle name="Денежный 4 14 2 3 2" xfId="3352"/>
    <cellStyle name="Денежный 4 14 2 4" xfId="3353"/>
    <cellStyle name="Денежный 4 14 2 4 2" xfId="3354"/>
    <cellStyle name="Денежный 4 14 2 5" xfId="3355"/>
    <cellStyle name="Денежный 4 14 2 5 2" xfId="3356"/>
    <cellStyle name="Денежный 4 14 2 6" xfId="3357"/>
    <cellStyle name="Денежный 4 14 2 6 2" xfId="3358"/>
    <cellStyle name="Денежный 4 14 2 7" xfId="3359"/>
    <cellStyle name="Денежный 4 14 2 7 2" xfId="3360"/>
    <cellStyle name="Денежный 4 14 2 8" xfId="3361"/>
    <cellStyle name="Денежный 4 14 2 9" xfId="3362"/>
    <cellStyle name="Денежный 4 14 3" xfId="3363"/>
    <cellStyle name="Денежный 4 14 3 2" xfId="3364"/>
    <cellStyle name="Денежный 4 14 3 2 2" xfId="3365"/>
    <cellStyle name="Денежный 4 14 3 2 2 2" xfId="3366"/>
    <cellStyle name="Денежный 4 14 3 2 3" xfId="3367"/>
    <cellStyle name="Денежный 4 14 3 2 3 2" xfId="3368"/>
    <cellStyle name="Денежный 4 14 3 2 4" xfId="3369"/>
    <cellStyle name="Денежный 4 14 3 2 4 2" xfId="3370"/>
    <cellStyle name="Денежный 4 14 3 2 5" xfId="3371"/>
    <cellStyle name="Денежный 4 14 3 3" xfId="3372"/>
    <cellStyle name="Денежный 4 14 3 3 2" xfId="3373"/>
    <cellStyle name="Денежный 4 14 3 4" xfId="3374"/>
    <cellStyle name="Денежный 4 14 3 4 2" xfId="3375"/>
    <cellStyle name="Денежный 4 14 3 5" xfId="3376"/>
    <cellStyle name="Денежный 4 14 3 5 2" xfId="3377"/>
    <cellStyle name="Денежный 4 14 3 6" xfId="3378"/>
    <cellStyle name="Денежный 4 14 3 6 2" xfId="3379"/>
    <cellStyle name="Денежный 4 14 3 7" xfId="3380"/>
    <cellStyle name="Денежный 4 14 3 7 2" xfId="3381"/>
    <cellStyle name="Денежный 4 14 3 8" xfId="3382"/>
    <cellStyle name="Денежный 4 14 3 9" xfId="3383"/>
    <cellStyle name="Денежный 4 14 4" xfId="3384"/>
    <cellStyle name="Денежный 4 14 4 2" xfId="3385"/>
    <cellStyle name="Денежный 4 14 4 2 2" xfId="3386"/>
    <cellStyle name="Денежный 4 14 4 2 2 2" xfId="3387"/>
    <cellStyle name="Денежный 4 14 4 2 3" xfId="3388"/>
    <cellStyle name="Денежный 4 14 4 2 3 2" xfId="3389"/>
    <cellStyle name="Денежный 4 14 4 2 4" xfId="3390"/>
    <cellStyle name="Денежный 4 14 4 2 4 2" xfId="3391"/>
    <cellStyle name="Денежный 4 14 4 2 5" xfId="3392"/>
    <cellStyle name="Денежный 4 14 4 3" xfId="3393"/>
    <cellStyle name="Денежный 4 14 4 3 2" xfId="3394"/>
    <cellStyle name="Денежный 4 14 4 4" xfId="3395"/>
    <cellStyle name="Денежный 4 14 4 4 2" xfId="3396"/>
    <cellStyle name="Денежный 4 14 4 5" xfId="3397"/>
    <cellStyle name="Денежный 4 14 4 5 2" xfId="3398"/>
    <cellStyle name="Денежный 4 14 4 6" xfId="3399"/>
    <cellStyle name="Денежный 4 14 4 6 2" xfId="3400"/>
    <cellStyle name="Денежный 4 14 4 7" xfId="3401"/>
    <cellStyle name="Денежный 4 14 4 7 2" xfId="3402"/>
    <cellStyle name="Денежный 4 14 4 8" xfId="3403"/>
    <cellStyle name="Денежный 4 14 4 9" xfId="3404"/>
    <cellStyle name="Денежный 4 14 5" xfId="3405"/>
    <cellStyle name="Денежный 4 14 5 2" xfId="3406"/>
    <cellStyle name="Денежный 4 14 5 2 2" xfId="3407"/>
    <cellStyle name="Денежный 4 14 5 2 2 2" xfId="3408"/>
    <cellStyle name="Денежный 4 14 5 2 3" xfId="3409"/>
    <cellStyle name="Денежный 4 14 5 2 3 2" xfId="3410"/>
    <cellStyle name="Денежный 4 14 5 2 4" xfId="3411"/>
    <cellStyle name="Денежный 4 14 5 2 4 2" xfId="3412"/>
    <cellStyle name="Денежный 4 14 5 2 5" xfId="3413"/>
    <cellStyle name="Денежный 4 14 5 3" xfId="3414"/>
    <cellStyle name="Денежный 4 14 5 3 2" xfId="3415"/>
    <cellStyle name="Денежный 4 14 5 4" xfId="3416"/>
    <cellStyle name="Денежный 4 14 5 4 2" xfId="3417"/>
    <cellStyle name="Денежный 4 14 5 5" xfId="3418"/>
    <cellStyle name="Денежный 4 14 5 5 2" xfId="3419"/>
    <cellStyle name="Денежный 4 14 5 6" xfId="3420"/>
    <cellStyle name="Денежный 4 14 5 6 2" xfId="3421"/>
    <cellStyle name="Денежный 4 14 5 7" xfId="3422"/>
    <cellStyle name="Денежный 4 14 5 7 2" xfId="3423"/>
    <cellStyle name="Денежный 4 14 5 8" xfId="3424"/>
    <cellStyle name="Денежный 4 14 5 9" xfId="3425"/>
    <cellStyle name="Денежный 4 14 6" xfId="3426"/>
    <cellStyle name="Денежный 4 14 6 2" xfId="3427"/>
    <cellStyle name="Денежный 4 14 6 2 2" xfId="3428"/>
    <cellStyle name="Денежный 4 14 6 2 2 2" xfId="3429"/>
    <cellStyle name="Денежный 4 14 6 2 3" xfId="3430"/>
    <cellStyle name="Денежный 4 14 6 2 3 2" xfId="3431"/>
    <cellStyle name="Денежный 4 14 6 2 4" xfId="3432"/>
    <cellStyle name="Денежный 4 14 6 2 4 2" xfId="3433"/>
    <cellStyle name="Денежный 4 14 6 2 5" xfId="3434"/>
    <cellStyle name="Денежный 4 14 6 3" xfId="3435"/>
    <cellStyle name="Денежный 4 14 6 3 2" xfId="3436"/>
    <cellStyle name="Денежный 4 14 6 4" xfId="3437"/>
    <cellStyle name="Денежный 4 14 6 4 2" xfId="3438"/>
    <cellStyle name="Денежный 4 14 6 5" xfId="3439"/>
    <cellStyle name="Денежный 4 14 6 5 2" xfId="3440"/>
    <cellStyle name="Денежный 4 14 6 6" xfId="3441"/>
    <cellStyle name="Денежный 4 14 6 6 2" xfId="3442"/>
    <cellStyle name="Денежный 4 14 6 7" xfId="3443"/>
    <cellStyle name="Денежный 4 14 6 7 2" xfId="3444"/>
    <cellStyle name="Денежный 4 14 6 8" xfId="3445"/>
    <cellStyle name="Денежный 4 14 6 9" xfId="3446"/>
    <cellStyle name="Денежный 4 14 7" xfId="3447"/>
    <cellStyle name="Денежный 4 14 7 2" xfId="3448"/>
    <cellStyle name="Денежный 4 14 7 2 2" xfId="3449"/>
    <cellStyle name="Денежный 4 14 7 2 2 2" xfId="3450"/>
    <cellStyle name="Денежный 4 14 7 2 3" xfId="3451"/>
    <cellStyle name="Денежный 4 14 7 3" xfId="3452"/>
    <cellStyle name="Денежный 4 14 7 3 2" xfId="3453"/>
    <cellStyle name="Денежный 4 14 7 4" xfId="3454"/>
    <cellStyle name="Денежный 4 14 7 4 2" xfId="3455"/>
    <cellStyle name="Денежный 4 14 7 5" xfId="3456"/>
    <cellStyle name="Денежный 4 14 7 6" xfId="3457"/>
    <cellStyle name="Денежный 4 14 8" xfId="3458"/>
    <cellStyle name="Денежный 4 14 8 2" xfId="3459"/>
    <cellStyle name="Денежный 4 14 8 3" xfId="3460"/>
    <cellStyle name="Денежный 4 14 9" xfId="3461"/>
    <cellStyle name="Денежный 4 14 9 2" xfId="3462"/>
    <cellStyle name="Денежный 4 14 9 3" xfId="3463"/>
    <cellStyle name="Денежный 4 15" xfId="3464"/>
    <cellStyle name="Денежный 4 15 2" xfId="3465"/>
    <cellStyle name="Денежный 4 15 2 2" xfId="3466"/>
    <cellStyle name="Денежный 4 15 2 2 2" xfId="3467"/>
    <cellStyle name="Денежный 4 15 2 3" xfId="3468"/>
    <cellStyle name="Денежный 4 15 3" xfId="3469"/>
    <cellStyle name="Денежный 4 15 3 2" xfId="3470"/>
    <cellStyle name="Денежный 4 15 4" xfId="3471"/>
    <cellStyle name="Денежный 4 16" xfId="3472"/>
    <cellStyle name="Денежный 4 16 2" xfId="3473"/>
    <cellStyle name="Денежный 4 16 3" xfId="3474"/>
    <cellStyle name="Денежный 4 17" xfId="3475"/>
    <cellStyle name="Денежный 4 18" xfId="3476"/>
    <cellStyle name="Денежный 4 2" xfId="3477"/>
    <cellStyle name="Денежный 4 2 2" xfId="3478"/>
    <cellStyle name="Денежный 4 2 3" xfId="3479"/>
    <cellStyle name="Денежный 4 2 4" xfId="3480"/>
    <cellStyle name="Денежный 4 3" xfId="3481"/>
    <cellStyle name="Денежный 4 3 2" xfId="3482"/>
    <cellStyle name="Денежный 4 3 3" xfId="3483"/>
    <cellStyle name="Денежный 4 3 3 2" xfId="3484"/>
    <cellStyle name="Денежный 4 3 3 3" xfId="3485"/>
    <cellStyle name="Денежный 4 3 3 4" xfId="3486"/>
    <cellStyle name="Денежный 4 3 4" xfId="3487"/>
    <cellStyle name="Денежный 4 3 5" xfId="3488"/>
    <cellStyle name="Денежный 4 3 6" xfId="3489"/>
    <cellStyle name="Денежный 4 3 7" xfId="3490"/>
    <cellStyle name="Денежный 4 3 8" xfId="3491"/>
    <cellStyle name="Денежный 4 3 9" xfId="3492"/>
    <cellStyle name="Денежный 4 4" xfId="3493"/>
    <cellStyle name="Денежный 4 4 2" xfId="3494"/>
    <cellStyle name="Денежный 4 5" xfId="3495"/>
    <cellStyle name="Денежный 4 5 2" xfId="3496"/>
    <cellStyle name="Денежный 4 5 2 2" xfId="3497"/>
    <cellStyle name="Денежный 4 5 2 2 2" xfId="3498"/>
    <cellStyle name="Денежный 4 5 2 2 2 2" xfId="3499"/>
    <cellStyle name="Денежный 4 5 2 2 3" xfId="3500"/>
    <cellStyle name="Денежный 4 5 2 2 3 2" xfId="3501"/>
    <cellStyle name="Денежный 4 5 2 2 4" xfId="3502"/>
    <cellStyle name="Денежный 4 5 2 2 4 2" xfId="3503"/>
    <cellStyle name="Денежный 4 5 2 2 5" xfId="3504"/>
    <cellStyle name="Денежный 4 5 2 3" xfId="3505"/>
    <cellStyle name="Денежный 4 5 2 3 2" xfId="3506"/>
    <cellStyle name="Денежный 4 5 2 4" xfId="3507"/>
    <cellStyle name="Денежный 4 5 2 4 2" xfId="3508"/>
    <cellStyle name="Денежный 4 5 2 5" xfId="3509"/>
    <cellStyle name="Денежный 4 5 2 5 2" xfId="3510"/>
    <cellStyle name="Денежный 4 5 2 6" xfId="3511"/>
    <cellStyle name="Денежный 4 5 2 6 2" xfId="3512"/>
    <cellStyle name="Денежный 4 5 2 7" xfId="3513"/>
    <cellStyle name="Денежный 4 5 2 7 2" xfId="3514"/>
    <cellStyle name="Денежный 4 5 2 8" xfId="3515"/>
    <cellStyle name="Денежный 4 5 2 9" xfId="3516"/>
    <cellStyle name="Денежный 4 6" xfId="3517"/>
    <cellStyle name="Денежный 4 7" xfId="3518"/>
    <cellStyle name="Денежный 4 8" xfId="3519"/>
    <cellStyle name="Денежный 4 9" xfId="3520"/>
    <cellStyle name="Денежный 4_МЛ" xfId="3521"/>
    <cellStyle name="Денежный 40" xfId="3522"/>
    <cellStyle name="Денежный 40 2" xfId="3523"/>
    <cellStyle name="Денежный 41" xfId="3524"/>
    <cellStyle name="Денежный 41 2" xfId="3525"/>
    <cellStyle name="Денежный 42" xfId="3526"/>
    <cellStyle name="Денежный 42 2" xfId="3527"/>
    <cellStyle name="Денежный 43" xfId="3528"/>
    <cellStyle name="Денежный 43 2" xfId="3529"/>
    <cellStyle name="Денежный 44" xfId="3530"/>
    <cellStyle name="Денежный 44 2" xfId="3531"/>
    <cellStyle name="Денежный 45" xfId="3532"/>
    <cellStyle name="Денежный 45 2" xfId="3533"/>
    <cellStyle name="Денежный 46" xfId="3534"/>
    <cellStyle name="Денежный 46 2" xfId="3535"/>
    <cellStyle name="Денежный 47" xfId="3536"/>
    <cellStyle name="Денежный 47 2" xfId="3537"/>
    <cellStyle name="Денежный 48" xfId="3538"/>
    <cellStyle name="Денежный 48 2" xfId="3539"/>
    <cellStyle name="Денежный 49" xfId="3540"/>
    <cellStyle name="Денежный 49 2" xfId="3541"/>
    <cellStyle name="Денежный 5" xfId="3542"/>
    <cellStyle name="Денежный 5 2" xfId="3543"/>
    <cellStyle name="Денежный 5 2 2" xfId="3544"/>
    <cellStyle name="Денежный 5 2 3" xfId="3545"/>
    <cellStyle name="Денежный 5 2 4" xfId="3546"/>
    <cellStyle name="Денежный 5 3" xfId="3547"/>
    <cellStyle name="Денежный 5 3 2" xfId="3548"/>
    <cellStyle name="Денежный 5 4" xfId="3549"/>
    <cellStyle name="Денежный 5 5" xfId="3550"/>
    <cellStyle name="Денежный 5 5 2" xfId="3551"/>
    <cellStyle name="Денежный 5 5 3" xfId="3552"/>
    <cellStyle name="Денежный 5 5 4" xfId="3553"/>
    <cellStyle name="Денежный 5 6" xfId="3554"/>
    <cellStyle name="Денежный 5 6 2" xfId="3555"/>
    <cellStyle name="Денежный 5 7" xfId="3556"/>
    <cellStyle name="Денежный 5 7 2" xfId="3557"/>
    <cellStyle name="Денежный 5 8" xfId="3558"/>
    <cellStyle name="Денежный 5 9" xfId="3559"/>
    <cellStyle name="Денежный 50" xfId="3560"/>
    <cellStyle name="Денежный 50 2" xfId="3561"/>
    <cellStyle name="Денежный 51" xfId="3562"/>
    <cellStyle name="Денежный 51 2" xfId="3563"/>
    <cellStyle name="Денежный 52" xfId="3564"/>
    <cellStyle name="Денежный 52 2" xfId="3565"/>
    <cellStyle name="Денежный 53" xfId="3566"/>
    <cellStyle name="Денежный 53 2" xfId="3567"/>
    <cellStyle name="Денежный 54" xfId="3568"/>
    <cellStyle name="Денежный 54 2" xfId="3569"/>
    <cellStyle name="Денежный 55" xfId="3570"/>
    <cellStyle name="Денежный 55 2" xfId="3571"/>
    <cellStyle name="Денежный 56" xfId="3572"/>
    <cellStyle name="Денежный 56 2" xfId="3573"/>
    <cellStyle name="Денежный 57" xfId="3574"/>
    <cellStyle name="Денежный 57 2" xfId="3575"/>
    <cellStyle name="Денежный 58" xfId="3576"/>
    <cellStyle name="Денежный 58 2" xfId="3577"/>
    <cellStyle name="Денежный 59" xfId="3578"/>
    <cellStyle name="Денежный 59 2" xfId="3579"/>
    <cellStyle name="Денежный 6" xfId="3580"/>
    <cellStyle name="Денежный 6 10" xfId="3581"/>
    <cellStyle name="Денежный 6 11" xfId="3582"/>
    <cellStyle name="Денежный 6 2" xfId="3583"/>
    <cellStyle name="Денежный 6 2 2" xfId="3584"/>
    <cellStyle name="Денежный 6 2 3" xfId="3585"/>
    <cellStyle name="Денежный 6 2 4" xfId="3586"/>
    <cellStyle name="Денежный 6 3" xfId="3587"/>
    <cellStyle name="Денежный 6 3 2" xfId="3588"/>
    <cellStyle name="Денежный 6 3 3" xfId="3589"/>
    <cellStyle name="Денежный 6 4" xfId="3590"/>
    <cellStyle name="Денежный 6 4 2" xfId="3591"/>
    <cellStyle name="Денежный 6 4 3" xfId="3592"/>
    <cellStyle name="Денежный 6 5" xfId="3593"/>
    <cellStyle name="Денежный 6 5 2" xfId="3594"/>
    <cellStyle name="Денежный 6 5 3" xfId="3595"/>
    <cellStyle name="Денежный 6 5 4" xfId="3596"/>
    <cellStyle name="Денежный 6 6" xfId="3597"/>
    <cellStyle name="Денежный 6 7" xfId="3598"/>
    <cellStyle name="Денежный 6 7 10" xfId="3599"/>
    <cellStyle name="Денежный 6 7 10 10" xfId="3600"/>
    <cellStyle name="Денежный 6 7 10 2" xfId="3601"/>
    <cellStyle name="Денежный 6 7 10 2 2" xfId="3602"/>
    <cellStyle name="Денежный 6 7 10 2 2 2" xfId="3603"/>
    <cellStyle name="Денежный 6 7 10 2 2 3" xfId="3604"/>
    <cellStyle name="Денежный 6 7 10 2 2 4" xfId="3605"/>
    <cellStyle name="Денежный 6 7 10 2 2 5" xfId="3606"/>
    <cellStyle name="Денежный 6 7 10 2 2 6" xfId="3607"/>
    <cellStyle name="Денежный 6 7 10 2 2 7" xfId="3608"/>
    <cellStyle name="Денежный 6 7 10 2 2 8" xfId="3609"/>
    <cellStyle name="Денежный 6 7 10 2 2 9" xfId="3610"/>
    <cellStyle name="Денежный 6 7 10 2 3" xfId="3611"/>
    <cellStyle name="Денежный 6 7 10 2 4" xfId="3612"/>
    <cellStyle name="Денежный 6 7 10 2 5" xfId="3613"/>
    <cellStyle name="Денежный 6 7 10 2 6" xfId="3614"/>
    <cellStyle name="Денежный 6 7 10 2 7" xfId="3615"/>
    <cellStyle name="Денежный 6 7 10 2 8" xfId="3616"/>
    <cellStyle name="Денежный 6 7 10 3" xfId="3617"/>
    <cellStyle name="Денежный 6 7 10 4" xfId="3618"/>
    <cellStyle name="Денежный 6 7 10 5" xfId="3619"/>
    <cellStyle name="Денежный 6 7 10 6" xfId="3620"/>
    <cellStyle name="Денежный 6 7 10 7" xfId="3621"/>
    <cellStyle name="Денежный 6 7 10 8" xfId="3622"/>
    <cellStyle name="Денежный 6 7 10 9" xfId="3623"/>
    <cellStyle name="Денежный 6 7 11" xfId="3624"/>
    <cellStyle name="Денежный 6 7 12" xfId="3625"/>
    <cellStyle name="Денежный 6 7 13" xfId="3626"/>
    <cellStyle name="Денежный 6 7 13 2" xfId="3627"/>
    <cellStyle name="Денежный 6 7 13 2 2" xfId="3628"/>
    <cellStyle name="Денежный 6 7 13 2 3" xfId="3629"/>
    <cellStyle name="Денежный 6 7 13 2 4" xfId="3630"/>
    <cellStyle name="Денежный 6 7 13 2 5" xfId="3631"/>
    <cellStyle name="Денежный 6 7 13 2 6" xfId="3632"/>
    <cellStyle name="Денежный 6 7 13 2 7" xfId="3633"/>
    <cellStyle name="Денежный 6 7 13 2 8" xfId="3634"/>
    <cellStyle name="Денежный 6 7 13 2 9" xfId="3635"/>
    <cellStyle name="Денежный 6 7 13 3" xfId="3636"/>
    <cellStyle name="Денежный 6 7 13 4" xfId="3637"/>
    <cellStyle name="Денежный 6 7 13 5" xfId="3638"/>
    <cellStyle name="Денежный 6 7 13 6" xfId="3639"/>
    <cellStyle name="Денежный 6 7 13 7" xfId="3640"/>
    <cellStyle name="Денежный 6 7 13 8" xfId="3641"/>
    <cellStyle name="Денежный 6 7 14" xfId="3642"/>
    <cellStyle name="Денежный 6 7 15" xfId="3643"/>
    <cellStyle name="Денежный 6 7 16" xfId="3644"/>
    <cellStyle name="Денежный 6 7 17" xfId="3645"/>
    <cellStyle name="Денежный 6 7 18" xfId="3646"/>
    <cellStyle name="Денежный 6 7 19" xfId="3647"/>
    <cellStyle name="Денежный 6 7 2" xfId="3648"/>
    <cellStyle name="Денежный 6 7 20" xfId="3649"/>
    <cellStyle name="Денежный 6 7 21" xfId="3650"/>
    <cellStyle name="Денежный 6 7 3" xfId="3651"/>
    <cellStyle name="Денежный 6 7 4" xfId="3652"/>
    <cellStyle name="Денежный 6 7 5" xfId="3653"/>
    <cellStyle name="Денежный 6 7 6" xfId="3654"/>
    <cellStyle name="Денежный 6 7 7" xfId="3655"/>
    <cellStyle name="Денежный 6 7 7 10" xfId="3656"/>
    <cellStyle name="Денежный 6 7 7 11" xfId="3657"/>
    <cellStyle name="Денежный 6 7 7 12" xfId="3658"/>
    <cellStyle name="Денежный 6 7 7 2" xfId="3659"/>
    <cellStyle name="Денежный 6 7 7 2 10" xfId="3660"/>
    <cellStyle name="Денежный 6 7 7 2 11" xfId="3661"/>
    <cellStyle name="Денежный 6 7 7 2 12" xfId="3662"/>
    <cellStyle name="Денежный 6 7 7 2 2" xfId="3663"/>
    <cellStyle name="Денежный 6 7 7 2 2 10" xfId="3664"/>
    <cellStyle name="Денежный 6 7 7 2 2 2" xfId="3665"/>
    <cellStyle name="Денежный 6 7 7 2 2 2 2" xfId="3666"/>
    <cellStyle name="Денежный 6 7 7 2 2 2 2 2" xfId="3667"/>
    <cellStyle name="Денежный 6 7 7 2 2 2 2 3" xfId="3668"/>
    <cellStyle name="Денежный 6 7 7 2 2 2 2 4" xfId="3669"/>
    <cellStyle name="Денежный 6 7 7 2 2 2 2 5" xfId="3670"/>
    <cellStyle name="Денежный 6 7 7 2 2 2 2 6" xfId="3671"/>
    <cellStyle name="Денежный 6 7 7 2 2 2 2 7" xfId="3672"/>
    <cellStyle name="Денежный 6 7 7 2 2 2 2 8" xfId="3673"/>
    <cellStyle name="Денежный 6 7 7 2 2 2 2 9" xfId="3674"/>
    <cellStyle name="Денежный 6 7 7 2 2 2 3" xfId="3675"/>
    <cellStyle name="Денежный 6 7 7 2 2 2 4" xfId="3676"/>
    <cellStyle name="Денежный 6 7 7 2 2 2 5" xfId="3677"/>
    <cellStyle name="Денежный 6 7 7 2 2 2 6" xfId="3678"/>
    <cellStyle name="Денежный 6 7 7 2 2 2 7" xfId="3679"/>
    <cellStyle name="Денежный 6 7 7 2 2 2 8" xfId="3680"/>
    <cellStyle name="Денежный 6 7 7 2 2 3" xfId="3681"/>
    <cellStyle name="Денежный 6 7 7 2 2 4" xfId="3682"/>
    <cellStyle name="Денежный 6 7 7 2 2 5" xfId="3683"/>
    <cellStyle name="Денежный 6 7 7 2 2 6" xfId="3684"/>
    <cellStyle name="Денежный 6 7 7 2 2 7" xfId="3685"/>
    <cellStyle name="Денежный 6 7 7 2 2 8" xfId="3686"/>
    <cellStyle name="Денежный 6 7 7 2 2 9" xfId="3687"/>
    <cellStyle name="Денежный 6 7 7 2 3" xfId="3688"/>
    <cellStyle name="Денежный 6 7 7 2 4" xfId="3689"/>
    <cellStyle name="Денежный 6 7 7 2 5" xfId="3690"/>
    <cellStyle name="Денежный 6 7 7 2 5 2" xfId="3691"/>
    <cellStyle name="Денежный 6 7 7 2 5 2 2" xfId="3692"/>
    <cellStyle name="Денежный 6 7 7 2 5 2 3" xfId="3693"/>
    <cellStyle name="Денежный 6 7 7 2 5 2 4" xfId="3694"/>
    <cellStyle name="Денежный 6 7 7 2 5 2 5" xfId="3695"/>
    <cellStyle name="Денежный 6 7 7 2 5 2 6" xfId="3696"/>
    <cellStyle name="Денежный 6 7 7 2 5 2 7" xfId="3697"/>
    <cellStyle name="Денежный 6 7 7 2 5 2 8" xfId="3698"/>
    <cellStyle name="Денежный 6 7 7 2 5 2 9" xfId="3699"/>
    <cellStyle name="Денежный 6 7 7 2 5 3" xfId="3700"/>
    <cellStyle name="Денежный 6 7 7 2 5 4" xfId="3701"/>
    <cellStyle name="Денежный 6 7 7 2 5 5" xfId="3702"/>
    <cellStyle name="Денежный 6 7 7 2 5 6" xfId="3703"/>
    <cellStyle name="Денежный 6 7 7 2 5 7" xfId="3704"/>
    <cellStyle name="Денежный 6 7 7 2 5 8" xfId="3705"/>
    <cellStyle name="Денежный 6 7 7 2 6" xfId="3706"/>
    <cellStyle name="Денежный 6 7 7 2 7" xfId="3707"/>
    <cellStyle name="Денежный 6 7 7 2 8" xfId="3708"/>
    <cellStyle name="Денежный 6 7 7 2 9" xfId="3709"/>
    <cellStyle name="Денежный 6 7 7 3" xfId="3710"/>
    <cellStyle name="Денежный 6 7 7 3 10" xfId="3711"/>
    <cellStyle name="Денежный 6 7 7 3 2" xfId="3712"/>
    <cellStyle name="Денежный 6 7 7 3 2 2" xfId="3713"/>
    <cellStyle name="Денежный 6 7 7 3 2 2 2" xfId="3714"/>
    <cellStyle name="Денежный 6 7 7 3 2 2 3" xfId="3715"/>
    <cellStyle name="Денежный 6 7 7 3 2 2 4" xfId="3716"/>
    <cellStyle name="Денежный 6 7 7 3 2 2 5" xfId="3717"/>
    <cellStyle name="Денежный 6 7 7 3 2 2 6" xfId="3718"/>
    <cellStyle name="Денежный 6 7 7 3 2 2 7" xfId="3719"/>
    <cellStyle name="Денежный 6 7 7 3 2 2 8" xfId="3720"/>
    <cellStyle name="Денежный 6 7 7 3 2 2 9" xfId="3721"/>
    <cellStyle name="Денежный 6 7 7 3 2 3" xfId="3722"/>
    <cellStyle name="Денежный 6 7 7 3 2 4" xfId="3723"/>
    <cellStyle name="Денежный 6 7 7 3 2 5" xfId="3724"/>
    <cellStyle name="Денежный 6 7 7 3 2 6" xfId="3725"/>
    <cellStyle name="Денежный 6 7 7 3 2 7" xfId="3726"/>
    <cellStyle name="Денежный 6 7 7 3 2 8" xfId="3727"/>
    <cellStyle name="Денежный 6 7 7 3 3" xfId="3728"/>
    <cellStyle name="Денежный 6 7 7 3 4" xfId="3729"/>
    <cellStyle name="Денежный 6 7 7 3 5" xfId="3730"/>
    <cellStyle name="Денежный 6 7 7 3 6" xfId="3731"/>
    <cellStyle name="Денежный 6 7 7 3 7" xfId="3732"/>
    <cellStyle name="Денежный 6 7 7 3 8" xfId="3733"/>
    <cellStyle name="Денежный 6 7 7 3 9" xfId="3734"/>
    <cellStyle name="Денежный 6 7 7 4" xfId="3735"/>
    <cellStyle name="Денежный 6 7 7 5" xfId="3736"/>
    <cellStyle name="Денежный 6 7 7 5 2" xfId="3737"/>
    <cellStyle name="Денежный 6 7 7 5 2 2" xfId="3738"/>
    <cellStyle name="Денежный 6 7 7 5 2 3" xfId="3739"/>
    <cellStyle name="Денежный 6 7 7 5 2 4" xfId="3740"/>
    <cellStyle name="Денежный 6 7 7 5 2 5" xfId="3741"/>
    <cellStyle name="Денежный 6 7 7 5 2 6" xfId="3742"/>
    <cellStyle name="Денежный 6 7 7 5 2 7" xfId="3743"/>
    <cellStyle name="Денежный 6 7 7 5 2 8" xfId="3744"/>
    <cellStyle name="Денежный 6 7 7 5 2 9" xfId="3745"/>
    <cellStyle name="Денежный 6 7 7 5 3" xfId="3746"/>
    <cellStyle name="Денежный 6 7 7 5 4" xfId="3747"/>
    <cellStyle name="Денежный 6 7 7 5 5" xfId="3748"/>
    <cellStyle name="Денежный 6 7 7 5 6" xfId="3749"/>
    <cellStyle name="Денежный 6 7 7 5 7" xfId="3750"/>
    <cellStyle name="Денежный 6 7 7 5 8" xfId="3751"/>
    <cellStyle name="Денежный 6 7 7 6" xfId="3752"/>
    <cellStyle name="Денежный 6 7 7 7" xfId="3753"/>
    <cellStyle name="Денежный 6 7 7 8" xfId="3754"/>
    <cellStyle name="Денежный 6 7 7 9" xfId="3755"/>
    <cellStyle name="Денежный 6 7 8" xfId="3756"/>
    <cellStyle name="Денежный 6 7 9" xfId="3757"/>
    <cellStyle name="Денежный 6 8" xfId="3758"/>
    <cellStyle name="Денежный 6 8 2" xfId="3759"/>
    <cellStyle name="Денежный 6 8 3" xfId="3760"/>
    <cellStyle name="Денежный 6 8 4" xfId="3761"/>
    <cellStyle name="Денежный 6 9" xfId="3762"/>
    <cellStyle name="Денежный 60" xfId="3763"/>
    <cellStyle name="Денежный 60 2" xfId="3764"/>
    <cellStyle name="Денежный 61" xfId="3765"/>
    <cellStyle name="Денежный 61 2" xfId="3766"/>
    <cellStyle name="Денежный 62" xfId="3767"/>
    <cellStyle name="Денежный 62 2" xfId="3768"/>
    <cellStyle name="Денежный 63" xfId="3769"/>
    <cellStyle name="Денежный 63 2" xfId="3770"/>
    <cellStyle name="Денежный 64" xfId="3771"/>
    <cellStyle name="Денежный 64 2" xfId="3772"/>
    <cellStyle name="Денежный 65" xfId="3773"/>
    <cellStyle name="Денежный 65 2" xfId="3774"/>
    <cellStyle name="Денежный 66" xfId="3775"/>
    <cellStyle name="Денежный 66 2" xfId="3776"/>
    <cellStyle name="Денежный 67" xfId="3777"/>
    <cellStyle name="Денежный 67 2" xfId="3778"/>
    <cellStyle name="Денежный 68" xfId="3779"/>
    <cellStyle name="Денежный 68 2" xfId="3780"/>
    <cellStyle name="Денежный 69" xfId="3781"/>
    <cellStyle name="Денежный 69 2" xfId="3782"/>
    <cellStyle name="Денежный 7" xfId="3783"/>
    <cellStyle name="Денежный 7 2" xfId="3784"/>
    <cellStyle name="Денежный 7 2 2" xfId="3785"/>
    <cellStyle name="Денежный 7 2 3" xfId="3786"/>
    <cellStyle name="Денежный 7 2 4" xfId="3787"/>
    <cellStyle name="Денежный 7 3" xfId="3788"/>
    <cellStyle name="Денежный 7 4" xfId="3789"/>
    <cellStyle name="Денежный 7 5" xfId="3790"/>
    <cellStyle name="Денежный 7 5 2" xfId="3791"/>
    <cellStyle name="Денежный 7 5 3" xfId="3792"/>
    <cellStyle name="Денежный 7 5 4" xfId="3793"/>
    <cellStyle name="Денежный 7 6" xfId="3794"/>
    <cellStyle name="Денежный 7 7" xfId="3795"/>
    <cellStyle name="Денежный 7 7 2" xfId="3796"/>
    <cellStyle name="Денежный 7 7 2 2" xfId="3797"/>
    <cellStyle name="Денежный 7 7 2 2 2" xfId="3798"/>
    <cellStyle name="Денежный 7 7 2 3" xfId="3799"/>
    <cellStyle name="Денежный 7 7 2 3 2" xfId="3800"/>
    <cellStyle name="Денежный 7 7 2 4" xfId="3801"/>
    <cellStyle name="Денежный 7 7 2 5" xfId="3802"/>
    <cellStyle name="Денежный 7 7 3" xfId="3803"/>
    <cellStyle name="Денежный 7 7 3 2" xfId="3804"/>
    <cellStyle name="Денежный 7 8" xfId="3805"/>
    <cellStyle name="Денежный 7 8 2" xfId="3806"/>
    <cellStyle name="Денежный 7 8 2 2" xfId="3807"/>
    <cellStyle name="Денежный 7 8 3" xfId="3808"/>
    <cellStyle name="Денежный 70" xfId="3809"/>
    <cellStyle name="Денежный 70 2" xfId="3810"/>
    <cellStyle name="Денежный 71" xfId="3811"/>
    <cellStyle name="Денежный 71 2" xfId="3812"/>
    <cellStyle name="Денежный 72" xfId="3813"/>
    <cellStyle name="Денежный 72 2" xfId="3814"/>
    <cellStyle name="Денежный 73" xfId="3815"/>
    <cellStyle name="Денежный 73 2" xfId="3816"/>
    <cellStyle name="Денежный 74" xfId="3817"/>
    <cellStyle name="Денежный 74 2" xfId="3818"/>
    <cellStyle name="Денежный 75" xfId="3819"/>
    <cellStyle name="Денежный 75 2" xfId="3820"/>
    <cellStyle name="Денежный 76" xfId="3821"/>
    <cellStyle name="Денежный 76 2" xfId="3822"/>
    <cellStyle name="Денежный 77" xfId="3823"/>
    <cellStyle name="Денежный 77 2" xfId="3824"/>
    <cellStyle name="Денежный 78" xfId="3825"/>
    <cellStyle name="Денежный 78 2" xfId="3826"/>
    <cellStyle name="Денежный 79" xfId="3827"/>
    <cellStyle name="Денежный 79 2" xfId="3828"/>
    <cellStyle name="Денежный 8" xfId="3829"/>
    <cellStyle name="Денежный 8 2" xfId="3830"/>
    <cellStyle name="Денежный 8 2 2" xfId="3831"/>
    <cellStyle name="Денежный 8 2 3" xfId="3832"/>
    <cellStyle name="Денежный 8 2 4" xfId="3833"/>
    <cellStyle name="Денежный 8 3" xfId="3834"/>
    <cellStyle name="Денежный 8 3 2" xfId="3835"/>
    <cellStyle name="Денежный 8 4" xfId="3836"/>
    <cellStyle name="Денежный 8 5" xfId="3837"/>
    <cellStyle name="Денежный 8 5 2" xfId="3838"/>
    <cellStyle name="Денежный 8 5 3" xfId="3839"/>
    <cellStyle name="Денежный 8 5 4" xfId="3840"/>
    <cellStyle name="Денежный 8 6" xfId="3841"/>
    <cellStyle name="Денежный 8 7" xfId="3842"/>
    <cellStyle name="Денежный 80" xfId="3843"/>
    <cellStyle name="Денежный 80 2" xfId="3844"/>
    <cellStyle name="Денежный 81" xfId="3845"/>
    <cellStyle name="Денежный 81 2" xfId="3846"/>
    <cellStyle name="Денежный 82" xfId="3847"/>
    <cellStyle name="Денежный 82 2" xfId="3848"/>
    <cellStyle name="Денежный 83" xfId="3849"/>
    <cellStyle name="Денежный 83 2" xfId="3850"/>
    <cellStyle name="Денежный 84" xfId="3851"/>
    <cellStyle name="Денежный 84 2" xfId="3852"/>
    <cellStyle name="Денежный 85" xfId="3853"/>
    <cellStyle name="Денежный 85 2" xfId="3854"/>
    <cellStyle name="Денежный 86" xfId="3855"/>
    <cellStyle name="Денежный 86 2" xfId="3856"/>
    <cellStyle name="Денежный 87" xfId="3857"/>
    <cellStyle name="Денежный 87 2" xfId="3858"/>
    <cellStyle name="Денежный 88" xfId="3859"/>
    <cellStyle name="Денежный 88 2" xfId="3860"/>
    <cellStyle name="Денежный 89" xfId="3861"/>
    <cellStyle name="Денежный 89 2" xfId="3862"/>
    <cellStyle name="Денежный 9" xfId="3863"/>
    <cellStyle name="Денежный 9 2" xfId="3864"/>
    <cellStyle name="Денежный 9 2 2" xfId="3865"/>
    <cellStyle name="Денежный 9 2 3" xfId="3866"/>
    <cellStyle name="Денежный 9 2 4" xfId="3867"/>
    <cellStyle name="Денежный 9 2 5" xfId="3868"/>
    <cellStyle name="Денежный 9 2 5 2" xfId="3869"/>
    <cellStyle name="Денежный 9 2 5 3" xfId="3870"/>
    <cellStyle name="Денежный 9 2 6" xfId="3871"/>
    <cellStyle name="Денежный 9 3" xfId="3872"/>
    <cellStyle name="Денежный 9 4" xfId="3873"/>
    <cellStyle name="Денежный 90" xfId="3874"/>
    <cellStyle name="Денежный 90 2" xfId="3875"/>
    <cellStyle name="Денежный 91" xfId="3876"/>
    <cellStyle name="Денежный 91 2" xfId="3877"/>
    <cellStyle name="Денежный 92" xfId="3878"/>
    <cellStyle name="Денежный 92 2" xfId="3879"/>
    <cellStyle name="Денежный 93" xfId="3880"/>
    <cellStyle name="Денежный 93 2" xfId="3881"/>
    <cellStyle name="Денежный 94" xfId="3882"/>
    <cellStyle name="Денежный 94 2" xfId="3883"/>
    <cellStyle name="Денежный 95" xfId="3884"/>
    <cellStyle name="Денежный 95 2" xfId="3885"/>
    <cellStyle name="Денежный 96" xfId="3886"/>
    <cellStyle name="Денежный 96 2" xfId="3887"/>
    <cellStyle name="Денежный 97" xfId="3888"/>
    <cellStyle name="Денежный 97 2" xfId="3889"/>
    <cellStyle name="Денежный 98" xfId="3890"/>
    <cellStyle name="Денежный 98 2" xfId="3891"/>
    <cellStyle name="Денежный 99" xfId="3892"/>
    <cellStyle name="Денежный 99 2" xfId="3893"/>
    <cellStyle name="Заголовок 1" xfId="3894" builtinId="16" customBuiltin="1"/>
    <cellStyle name="Заголовок 1 2" xfId="3895"/>
    <cellStyle name="Заголовок 1 2 2" xfId="3896"/>
    <cellStyle name="Заголовок 1 3" xfId="3897"/>
    <cellStyle name="Заголовок 1 3 2" xfId="3898"/>
    <cellStyle name="Заголовок 1 4" xfId="3899"/>
    <cellStyle name="Заголовок 1 4 2" xfId="3900"/>
    <cellStyle name="Заголовок 1 5" xfId="3901"/>
    <cellStyle name="Заголовок 1 5 2" xfId="3902"/>
    <cellStyle name="Заголовок 1 6" xfId="3903"/>
    <cellStyle name="Заголовок 1 6 2" xfId="3904"/>
    <cellStyle name="Заголовок 1 7" xfId="3905"/>
    <cellStyle name="Заголовок 1 8" xfId="3906"/>
    <cellStyle name="Заголовок 2" xfId="3907" builtinId="17" customBuiltin="1"/>
    <cellStyle name="Заголовок 2 2" xfId="3908"/>
    <cellStyle name="Заголовок 2 2 2" xfId="3909"/>
    <cellStyle name="Заголовок 2 3" xfId="3910"/>
    <cellStyle name="Заголовок 2 3 2" xfId="3911"/>
    <cellStyle name="Заголовок 2 4" xfId="3912"/>
    <cellStyle name="Заголовок 2 4 2" xfId="3913"/>
    <cellStyle name="Заголовок 2 5" xfId="3914"/>
    <cellStyle name="Заголовок 2 5 2" xfId="3915"/>
    <cellStyle name="Заголовок 2 6" xfId="3916"/>
    <cellStyle name="Заголовок 2 6 2" xfId="3917"/>
    <cellStyle name="Заголовок 2 7" xfId="3918"/>
    <cellStyle name="Заголовок 2 8" xfId="3919"/>
    <cellStyle name="Заголовок 3" xfId="3920" builtinId="18" customBuiltin="1"/>
    <cellStyle name="Заголовок 3 2" xfId="3921"/>
    <cellStyle name="Заголовок 3 2 2" xfId="3922"/>
    <cellStyle name="Заголовок 3 3" xfId="3923"/>
    <cellStyle name="Заголовок 3 3 2" xfId="3924"/>
    <cellStyle name="Заголовок 3 4" xfId="3925"/>
    <cellStyle name="Заголовок 3 4 2" xfId="3926"/>
    <cellStyle name="Заголовок 3 5" xfId="3927"/>
    <cellStyle name="Заголовок 3 5 2" xfId="3928"/>
    <cellStyle name="Заголовок 3 6" xfId="3929"/>
    <cellStyle name="Заголовок 3 6 2" xfId="3930"/>
    <cellStyle name="Заголовок 3 7" xfId="3931"/>
    <cellStyle name="Заголовок 3 8" xfId="3932"/>
    <cellStyle name="Заголовок 4" xfId="3933" builtinId="19" customBuiltin="1"/>
    <cellStyle name="Заголовок 4 2" xfId="3934"/>
    <cellStyle name="Заголовок 4 2 2" xfId="3935"/>
    <cellStyle name="Заголовок 4 3" xfId="3936"/>
    <cellStyle name="Заголовок 4 3 2" xfId="3937"/>
    <cellStyle name="Заголовок 4 4" xfId="3938"/>
    <cellStyle name="Заголовок 4 4 2" xfId="3939"/>
    <cellStyle name="Заголовок 4 5" xfId="3940"/>
    <cellStyle name="Заголовок 4 5 2" xfId="3941"/>
    <cellStyle name="Заголовок 4 6" xfId="3942"/>
    <cellStyle name="Заголовок 4 6 2" xfId="3943"/>
    <cellStyle name="Заголовок 4 7" xfId="3944"/>
    <cellStyle name="Заголовок 4 8" xfId="3945"/>
    <cellStyle name="Итог" xfId="3946" builtinId="25" customBuiltin="1"/>
    <cellStyle name="Итог 2" xfId="3947"/>
    <cellStyle name="Итог 2 2" xfId="3948"/>
    <cellStyle name="Итог 3" xfId="3949"/>
    <cellStyle name="Итог 3 2" xfId="3950"/>
    <cellStyle name="Итог 4" xfId="3951"/>
    <cellStyle name="Итог 4 2" xfId="3952"/>
    <cellStyle name="Итог 5" xfId="3953"/>
    <cellStyle name="Итог 5 2" xfId="3954"/>
    <cellStyle name="Итог 6" xfId="3955"/>
    <cellStyle name="Итог 6 2" xfId="3956"/>
    <cellStyle name="Итог 7" xfId="3957"/>
    <cellStyle name="Итог 8" xfId="3958"/>
    <cellStyle name="Контрольная ячейка" xfId="3959" builtinId="23" customBuiltin="1"/>
    <cellStyle name="Контрольная ячейка 2" xfId="3960"/>
    <cellStyle name="Контрольная ячейка 2 2" xfId="3961"/>
    <cellStyle name="Контрольная ячейка 3" xfId="3962"/>
    <cellStyle name="Контрольная ячейка 3 2" xfId="3963"/>
    <cellStyle name="Контрольная ячейка 4" xfId="3964"/>
    <cellStyle name="Контрольная ячейка 4 2" xfId="3965"/>
    <cellStyle name="Контрольная ячейка 5" xfId="3966"/>
    <cellStyle name="Контрольная ячейка 5 2" xfId="3967"/>
    <cellStyle name="Контрольная ячейка 6" xfId="3968"/>
    <cellStyle name="Контрольная ячейка 6 2" xfId="3969"/>
    <cellStyle name="Контрольная ячейка 7" xfId="3970"/>
    <cellStyle name="Контрольная ячейка 7 2" xfId="3971"/>
    <cellStyle name="Контрольная ячейка 8" xfId="3972"/>
    <cellStyle name="Контрольная ячейка 9" xfId="3973"/>
    <cellStyle name="Название" xfId="3974" builtinId="15" customBuiltin="1"/>
    <cellStyle name="Название 2" xfId="3975"/>
    <cellStyle name="Название 2 2" xfId="3976"/>
    <cellStyle name="Название 3" xfId="3977"/>
    <cellStyle name="Название 3 2" xfId="3978"/>
    <cellStyle name="Название 4" xfId="3979"/>
    <cellStyle name="Название 4 2" xfId="3980"/>
    <cellStyle name="Название 5" xfId="3981"/>
    <cellStyle name="Название 5 2" xfId="3982"/>
    <cellStyle name="Название 6" xfId="3983"/>
    <cellStyle name="Название 6 2" xfId="3984"/>
    <cellStyle name="Название 7" xfId="3985"/>
    <cellStyle name="Название 8" xfId="3986"/>
    <cellStyle name="Нейтральный" xfId="3987" builtinId="28" customBuiltin="1"/>
    <cellStyle name="Нейтральный 2" xfId="3988"/>
    <cellStyle name="Нейтральный 2 2" xfId="3989"/>
    <cellStyle name="Нейтральный 3" xfId="3990"/>
    <cellStyle name="Нейтральный 3 2" xfId="3991"/>
    <cellStyle name="Нейтральный 4" xfId="3992"/>
    <cellStyle name="Нейтральный 4 2" xfId="3993"/>
    <cellStyle name="Нейтральный 5" xfId="3994"/>
    <cellStyle name="Нейтральный 5 2" xfId="3995"/>
    <cellStyle name="Нейтральный 6" xfId="3996"/>
    <cellStyle name="Нейтральный 6 2" xfId="3997"/>
    <cellStyle name="Нейтральный 7" xfId="3998"/>
    <cellStyle name="Нейтральный 7 2" xfId="3999"/>
    <cellStyle name="Нейтральный 8" xfId="4000"/>
    <cellStyle name="Нейтральный 9" xfId="4001"/>
    <cellStyle name="Обычный" xfId="0" builtinId="0"/>
    <cellStyle name="Обычный 10" xfId="4002"/>
    <cellStyle name="Обычный 10 2" xfId="4003"/>
    <cellStyle name="Обычный 10 2 2" xfId="4004"/>
    <cellStyle name="Обычный 10 3" xfId="4005"/>
    <cellStyle name="Обычный 10 4" xfId="4006"/>
    <cellStyle name="Обычный 11" xfId="4007"/>
    <cellStyle name="Обычный 11 10" xfId="4008"/>
    <cellStyle name="Обычный 11 10 2" xfId="4009"/>
    <cellStyle name="Обычный 11 11" xfId="4010"/>
    <cellStyle name="Обычный 11 12" xfId="4011"/>
    <cellStyle name="Обычный 11 12 2" xfId="4012"/>
    <cellStyle name="Обычный 11 12 2 2" xfId="4013"/>
    <cellStyle name="Обычный 11 12 3" xfId="4014"/>
    <cellStyle name="Обычный 11 2" xfId="4015"/>
    <cellStyle name="Обычный 11 2 2" xfId="4016"/>
    <cellStyle name="Обычный 11 3" xfId="4017"/>
    <cellStyle name="Обычный 11 4" xfId="4018"/>
    <cellStyle name="Обычный 11 5" xfId="4019"/>
    <cellStyle name="Обычный 11 6" xfId="4020"/>
    <cellStyle name="Обычный 11 7" xfId="4021"/>
    <cellStyle name="Обычный 11 8" xfId="4022"/>
    <cellStyle name="Обычный 11 9" xfId="4023"/>
    <cellStyle name="Обычный 12" xfId="4024"/>
    <cellStyle name="Обычный 12 2" xfId="4025"/>
    <cellStyle name="Обычный 12 2 2" xfId="4026"/>
    <cellStyle name="Обычный 12 2 2 2" xfId="4027"/>
    <cellStyle name="Обычный 12 2 2 2 2" xfId="4028"/>
    <cellStyle name="Обычный 12 2 2 2 3" xfId="4029"/>
    <cellStyle name="Обычный 12 2 2 3" xfId="4030"/>
    <cellStyle name="Обычный 12 2 2 5" xfId="4031"/>
    <cellStyle name="Обычный 12 2 2 6" xfId="4032"/>
    <cellStyle name="Обычный 12 2 3" xfId="4033"/>
    <cellStyle name="Обычный 12 2 4" xfId="4034"/>
    <cellStyle name="Обычный 12 3" xfId="4035"/>
    <cellStyle name="Обычный 12 4" xfId="4036"/>
    <cellStyle name="Обычный 12 5" xfId="4037"/>
    <cellStyle name="Обычный 12 6" xfId="4811"/>
    <cellStyle name="Обычный 13" xfId="4038"/>
    <cellStyle name="Обычный 13 2" xfId="4039"/>
    <cellStyle name="Обычный 14" xfId="4040"/>
    <cellStyle name="Обычный 14 2" xfId="4041"/>
    <cellStyle name="Обычный 14 2 2" xfId="4042"/>
    <cellStyle name="Обычный 14 3" xfId="4043"/>
    <cellStyle name="Обычный 14 4" xfId="4044"/>
    <cellStyle name="Обычный 14 5" xfId="4045"/>
    <cellStyle name="Обычный 14 6" xfId="4046"/>
    <cellStyle name="Обычный 15" xfId="4047"/>
    <cellStyle name="Обычный 15 2" xfId="4048"/>
    <cellStyle name="Обычный 16" xfId="4049"/>
    <cellStyle name="Обычный 17" xfId="4050"/>
    <cellStyle name="Обычный 17 2" xfId="4051"/>
    <cellStyle name="Обычный 17 3" xfId="4052"/>
    <cellStyle name="Обычный 17 4" xfId="4053"/>
    <cellStyle name="Обычный 17 5" xfId="4054"/>
    <cellStyle name="Обычный 17 6" xfId="4055"/>
    <cellStyle name="Обычный 17 7" xfId="4056"/>
    <cellStyle name="Обычный 18" xfId="4057"/>
    <cellStyle name="Обычный 18 2" xfId="4058"/>
    <cellStyle name="Обычный 18 3" xfId="4059"/>
    <cellStyle name="Обычный 19" xfId="4060"/>
    <cellStyle name="Обычный 2" xfId="4061"/>
    <cellStyle name="Обычный 2 10" xfId="4062"/>
    <cellStyle name="Обычный 2 10 2" xfId="4063"/>
    <cellStyle name="Обычный 2 10 2 2" xfId="4064"/>
    <cellStyle name="Обычный 2 11" xfId="4065"/>
    <cellStyle name="Обычный 2 12" xfId="4066"/>
    <cellStyle name="Обычный 2 13" xfId="4067"/>
    <cellStyle name="Обычный 2 14" xfId="4068"/>
    <cellStyle name="Обычный 2 14 10" xfId="4069"/>
    <cellStyle name="Обычный 2 14 10 2" xfId="4070"/>
    <cellStyle name="Обычный 2 14 10 3" xfId="4071"/>
    <cellStyle name="Обычный 2 14 11" xfId="4072"/>
    <cellStyle name="Обычный 2 14 12" xfId="4073"/>
    <cellStyle name="Обычный 2 14 2" xfId="4074"/>
    <cellStyle name="Обычный 2 14 2 2" xfId="4075"/>
    <cellStyle name="Обычный 2 14 3" xfId="4076"/>
    <cellStyle name="Обычный 2 14 4" xfId="4077"/>
    <cellStyle name="Обычный 2 14 5" xfId="4078"/>
    <cellStyle name="Обычный 2 14 6" xfId="4079"/>
    <cellStyle name="Обычный 2 14 7" xfId="4080"/>
    <cellStyle name="Обычный 2 14 8" xfId="4081"/>
    <cellStyle name="Обычный 2 14 9" xfId="4082"/>
    <cellStyle name="Обычный 2 15" xfId="4083"/>
    <cellStyle name="Обычный 2 16" xfId="4084"/>
    <cellStyle name="Обычный 2 17" xfId="4085"/>
    <cellStyle name="Обычный 2 18" xfId="4086"/>
    <cellStyle name="Обычный 2 19" xfId="4087"/>
    <cellStyle name="Обычный 2 2" xfId="4088"/>
    <cellStyle name="Обычный 2 2 10" xfId="4089"/>
    <cellStyle name="Обычный 2 2 10 2" xfId="4090"/>
    <cellStyle name="Обычный 2 2 11" xfId="4091"/>
    <cellStyle name="Обычный 2 2 12" xfId="4092"/>
    <cellStyle name="Обычный 2 2 13" xfId="4093"/>
    <cellStyle name="Обычный 2 2 14" xfId="4094"/>
    <cellStyle name="Обычный 2 2 15" xfId="4095"/>
    <cellStyle name="Обычный 2 2 16" xfId="4096"/>
    <cellStyle name="Обычный 2 2 17" xfId="4097"/>
    <cellStyle name="Обычный 2 2 18" xfId="4098"/>
    <cellStyle name="Обычный 2 2 19" xfId="4099"/>
    <cellStyle name="Обычный 2 2 2" xfId="4100"/>
    <cellStyle name="Обычный 2 2 2 2" xfId="4101"/>
    <cellStyle name="Обычный 2 2 2 2 2" xfId="4102"/>
    <cellStyle name="Обычный 2 2 2 2 2 2" xfId="4103"/>
    <cellStyle name="Обычный 2 2 2 2 3" xfId="4104"/>
    <cellStyle name="Обычный 2 2 2 2 3 2" xfId="4105"/>
    <cellStyle name="Обычный 2 2 2 2 4" xfId="4106"/>
    <cellStyle name="Обычный 2 2 2 2 5" xfId="4107"/>
    <cellStyle name="Обычный 2 2 2 3" xfId="4108"/>
    <cellStyle name="Обычный 2 2 2 3 2" xfId="4109"/>
    <cellStyle name="Обычный 2 2 2 4" xfId="4110"/>
    <cellStyle name="Обычный 2 2 2 4 2" xfId="4111"/>
    <cellStyle name="Обычный 2 2 2 4 3" xfId="4112"/>
    <cellStyle name="Обычный 2 2 2 4 4" xfId="4113"/>
    <cellStyle name="Обычный 2 2 2 5" xfId="4114"/>
    <cellStyle name="Обычный 2 2 2 5 2" xfId="4115"/>
    <cellStyle name="Обычный 2 2 2 5 3" xfId="4116"/>
    <cellStyle name="Обычный 2 2 2 5 4" xfId="4117"/>
    <cellStyle name="Обычный 2 2 2 6" xfId="4118"/>
    <cellStyle name="Обычный 2 2 2 7" xfId="4119"/>
    <cellStyle name="Обычный 2 2 2 8" xfId="4120"/>
    <cellStyle name="Обычный 2 2 2 9" xfId="4121"/>
    <cellStyle name="Обычный 2 2 3" xfId="4122"/>
    <cellStyle name="Обычный 2 2 3 10" xfId="4123"/>
    <cellStyle name="Обычный 2 2 3 2" xfId="4124"/>
    <cellStyle name="Обычный 2 2 3 2 2" xfId="4125"/>
    <cellStyle name="Обычный 2 2 3 2 3" xfId="4126"/>
    <cellStyle name="Обычный 2 2 3 3" xfId="4127"/>
    <cellStyle name="Обычный 2 2 3 4" xfId="4128"/>
    <cellStyle name="Обычный 2 2 3 5" xfId="4129"/>
    <cellStyle name="Обычный 2 2 3 6" xfId="4130"/>
    <cellStyle name="Обычный 2 2 3 7" xfId="4131"/>
    <cellStyle name="Обычный 2 2 3 8" xfId="4132"/>
    <cellStyle name="Обычный 2 2 3 9" xfId="4133"/>
    <cellStyle name="Обычный 2 2 4" xfId="4134"/>
    <cellStyle name="Обычный 2 2 4 2" xfId="4135"/>
    <cellStyle name="Обычный 2 2 4 3" xfId="4136"/>
    <cellStyle name="Обычный 2 2 4 4" xfId="4137"/>
    <cellStyle name="Обычный 2 2 5" xfId="4138"/>
    <cellStyle name="Обычный 2 2 5 2" xfId="4139"/>
    <cellStyle name="Обычный 2 2 5 3" xfId="4140"/>
    <cellStyle name="Обычный 2 2 5 4" xfId="4141"/>
    <cellStyle name="Обычный 2 2 6" xfId="4142"/>
    <cellStyle name="Обычный 2 2 7" xfId="4143"/>
    <cellStyle name="Обычный 2 2 8" xfId="4144"/>
    <cellStyle name="Обычный 2 2 9" xfId="4145"/>
    <cellStyle name="Обычный 2 2_База1 (version 1)" xfId="4146"/>
    <cellStyle name="Обычный 2 20" xfId="4147"/>
    <cellStyle name="Обычный 2 21" xfId="4148"/>
    <cellStyle name="Обычный 2 22" xfId="4149"/>
    <cellStyle name="Обычный 2 23" xfId="4150"/>
    <cellStyle name="Обычный 2 23 2" xfId="4151"/>
    <cellStyle name="Обычный 2 24" xfId="4152"/>
    <cellStyle name="Обычный 2 24 2" xfId="4153"/>
    <cellStyle name="Обычный 2 24 3" xfId="4154"/>
    <cellStyle name="Обычный 2 24 4" xfId="4155"/>
    <cellStyle name="Обычный 2 24 5" xfId="4156"/>
    <cellStyle name="Обычный 2 24 6" xfId="4157"/>
    <cellStyle name="Обычный 2 24 7" xfId="4158"/>
    <cellStyle name="Обычный 2 25" xfId="4159"/>
    <cellStyle name="Обычный 2 26" xfId="4160"/>
    <cellStyle name="Обычный 2 27" xfId="4161"/>
    <cellStyle name="Обычный 2 28" xfId="4162"/>
    <cellStyle name="Обычный 2 29" xfId="4163"/>
    <cellStyle name="Обычный 2 3" xfId="4164"/>
    <cellStyle name="Обычный 2 3 10" xfId="4165"/>
    <cellStyle name="Обычный 2 3 10 10" xfId="4166"/>
    <cellStyle name="Обычный 2 3 10 11" xfId="4167"/>
    <cellStyle name="Обычный 2 3 10 12" xfId="4168"/>
    <cellStyle name="Обычный 2 3 10 2" xfId="4169"/>
    <cellStyle name="Обычный 2 3 10 2 10" xfId="4170"/>
    <cellStyle name="Обычный 2 3 10 2 11" xfId="4171"/>
    <cellStyle name="Обычный 2 3 10 2 12" xfId="4172"/>
    <cellStyle name="Обычный 2 3 10 2 2" xfId="4173"/>
    <cellStyle name="Обычный 2 3 10 2 2 10" xfId="4174"/>
    <cellStyle name="Обычный 2 3 10 2 2 2" xfId="4175"/>
    <cellStyle name="Обычный 2 3 10 2 2 2 2" xfId="4176"/>
    <cellStyle name="Обычный 2 3 10 2 2 2 2 2" xfId="4177"/>
    <cellStyle name="Обычный 2 3 10 2 2 2 2 3" xfId="4178"/>
    <cellStyle name="Обычный 2 3 10 2 2 2 2 4" xfId="4179"/>
    <cellStyle name="Обычный 2 3 10 2 2 2 2 5" xfId="4180"/>
    <cellStyle name="Обычный 2 3 10 2 2 2 2 6" xfId="4181"/>
    <cellStyle name="Обычный 2 3 10 2 2 2 2 7" xfId="4182"/>
    <cellStyle name="Обычный 2 3 10 2 2 2 2 8" xfId="4183"/>
    <cellStyle name="Обычный 2 3 10 2 2 2 2 9" xfId="4184"/>
    <cellStyle name="Обычный 2 3 10 2 2 2 3" xfId="4185"/>
    <cellStyle name="Обычный 2 3 10 2 2 2 4" xfId="4186"/>
    <cellStyle name="Обычный 2 3 10 2 2 2 5" xfId="4187"/>
    <cellStyle name="Обычный 2 3 10 2 2 2 6" xfId="4188"/>
    <cellStyle name="Обычный 2 3 10 2 2 2 7" xfId="4189"/>
    <cellStyle name="Обычный 2 3 10 2 2 2 8" xfId="4190"/>
    <cellStyle name="Обычный 2 3 10 2 2 3" xfId="4191"/>
    <cellStyle name="Обычный 2 3 10 2 2 4" xfId="4192"/>
    <cellStyle name="Обычный 2 3 10 2 2 5" xfId="4193"/>
    <cellStyle name="Обычный 2 3 10 2 2 6" xfId="4194"/>
    <cellStyle name="Обычный 2 3 10 2 2 7" xfId="4195"/>
    <cellStyle name="Обычный 2 3 10 2 2 8" xfId="4196"/>
    <cellStyle name="Обычный 2 3 10 2 2 9" xfId="4197"/>
    <cellStyle name="Обычный 2 3 10 2 3" xfId="4198"/>
    <cellStyle name="Обычный 2 3 10 2 4" xfId="4199"/>
    <cellStyle name="Обычный 2 3 10 2 5" xfId="4200"/>
    <cellStyle name="Обычный 2 3 10 2 5 2" xfId="4201"/>
    <cellStyle name="Обычный 2 3 10 2 5 2 2" xfId="4202"/>
    <cellStyle name="Обычный 2 3 10 2 5 2 3" xfId="4203"/>
    <cellStyle name="Обычный 2 3 10 2 5 2 4" xfId="4204"/>
    <cellStyle name="Обычный 2 3 10 2 5 2 5" xfId="4205"/>
    <cellStyle name="Обычный 2 3 10 2 5 2 6" xfId="4206"/>
    <cellStyle name="Обычный 2 3 10 2 5 2 7" xfId="4207"/>
    <cellStyle name="Обычный 2 3 10 2 5 2 8" xfId="4208"/>
    <cellStyle name="Обычный 2 3 10 2 5 2 9" xfId="4209"/>
    <cellStyle name="Обычный 2 3 10 2 5 3" xfId="4210"/>
    <cellStyle name="Обычный 2 3 10 2 5 4" xfId="4211"/>
    <cellStyle name="Обычный 2 3 10 2 5 5" xfId="4212"/>
    <cellStyle name="Обычный 2 3 10 2 5 6" xfId="4213"/>
    <cellStyle name="Обычный 2 3 10 2 5 7" xfId="4214"/>
    <cellStyle name="Обычный 2 3 10 2 5 8" xfId="4215"/>
    <cellStyle name="Обычный 2 3 10 2 6" xfId="4216"/>
    <cellStyle name="Обычный 2 3 10 2 7" xfId="4217"/>
    <cellStyle name="Обычный 2 3 10 2 8" xfId="4218"/>
    <cellStyle name="Обычный 2 3 10 2 9" xfId="4219"/>
    <cellStyle name="Обычный 2 3 10 3" xfId="4220"/>
    <cellStyle name="Обычный 2 3 10 3 10" xfId="4221"/>
    <cellStyle name="Обычный 2 3 10 3 2" xfId="4222"/>
    <cellStyle name="Обычный 2 3 10 3 2 2" xfId="4223"/>
    <cellStyle name="Обычный 2 3 10 3 2 2 2" xfId="4224"/>
    <cellStyle name="Обычный 2 3 10 3 2 2 3" xfId="4225"/>
    <cellStyle name="Обычный 2 3 10 3 2 2 4" xfId="4226"/>
    <cellStyle name="Обычный 2 3 10 3 2 2 5" xfId="4227"/>
    <cellStyle name="Обычный 2 3 10 3 2 2 6" xfId="4228"/>
    <cellStyle name="Обычный 2 3 10 3 2 2 7" xfId="4229"/>
    <cellStyle name="Обычный 2 3 10 3 2 2 8" xfId="4230"/>
    <cellStyle name="Обычный 2 3 10 3 2 2 9" xfId="4231"/>
    <cellStyle name="Обычный 2 3 10 3 2 3" xfId="4232"/>
    <cellStyle name="Обычный 2 3 10 3 2 4" xfId="4233"/>
    <cellStyle name="Обычный 2 3 10 3 2 5" xfId="4234"/>
    <cellStyle name="Обычный 2 3 10 3 2 6" xfId="4235"/>
    <cellStyle name="Обычный 2 3 10 3 2 7" xfId="4236"/>
    <cellStyle name="Обычный 2 3 10 3 2 8" xfId="4237"/>
    <cellStyle name="Обычный 2 3 10 3 3" xfId="4238"/>
    <cellStyle name="Обычный 2 3 10 3 4" xfId="4239"/>
    <cellStyle name="Обычный 2 3 10 3 5" xfId="4240"/>
    <cellStyle name="Обычный 2 3 10 3 6" xfId="4241"/>
    <cellStyle name="Обычный 2 3 10 3 7" xfId="4242"/>
    <cellStyle name="Обычный 2 3 10 3 8" xfId="4243"/>
    <cellStyle name="Обычный 2 3 10 3 9" xfId="4244"/>
    <cellStyle name="Обычный 2 3 10 4" xfId="4245"/>
    <cellStyle name="Обычный 2 3 10 5" xfId="4246"/>
    <cellStyle name="Обычный 2 3 10 5 2" xfId="4247"/>
    <cellStyle name="Обычный 2 3 10 5 2 2" xfId="4248"/>
    <cellStyle name="Обычный 2 3 10 5 2 3" xfId="4249"/>
    <cellStyle name="Обычный 2 3 10 5 2 4" xfId="4250"/>
    <cellStyle name="Обычный 2 3 10 5 2 5" xfId="4251"/>
    <cellStyle name="Обычный 2 3 10 5 2 6" xfId="4252"/>
    <cellStyle name="Обычный 2 3 10 5 2 7" xfId="4253"/>
    <cellStyle name="Обычный 2 3 10 5 2 8" xfId="4254"/>
    <cellStyle name="Обычный 2 3 10 5 2 9" xfId="4255"/>
    <cellStyle name="Обычный 2 3 10 5 3" xfId="4256"/>
    <cellStyle name="Обычный 2 3 10 5 4" xfId="4257"/>
    <cellStyle name="Обычный 2 3 10 5 5" xfId="4258"/>
    <cellStyle name="Обычный 2 3 10 5 6" xfId="4259"/>
    <cellStyle name="Обычный 2 3 10 5 7" xfId="4260"/>
    <cellStyle name="Обычный 2 3 10 5 8" xfId="4261"/>
    <cellStyle name="Обычный 2 3 10 6" xfId="4262"/>
    <cellStyle name="Обычный 2 3 10 7" xfId="4263"/>
    <cellStyle name="Обычный 2 3 10 8" xfId="4264"/>
    <cellStyle name="Обычный 2 3 10 9" xfId="4265"/>
    <cellStyle name="Обычный 2 3 11" xfId="4266"/>
    <cellStyle name="Обычный 2 3 12" xfId="4267"/>
    <cellStyle name="Обычный 2 3 13" xfId="4268"/>
    <cellStyle name="Обычный 2 3 14" xfId="4269"/>
    <cellStyle name="Обычный 2 3 15" xfId="4270"/>
    <cellStyle name="Обычный 2 3 16" xfId="4271"/>
    <cellStyle name="Обычный 2 3 17" xfId="4272"/>
    <cellStyle name="Обычный 2 3 18" xfId="4273"/>
    <cellStyle name="Обычный 2 3 19" xfId="4274"/>
    <cellStyle name="Обычный 2 3 2" xfId="4275"/>
    <cellStyle name="Обычный 2 3 2 2" xfId="4276"/>
    <cellStyle name="Обычный 2 3 2 3" xfId="4277"/>
    <cellStyle name="Обычный 2 3 2 4" xfId="4278"/>
    <cellStyle name="Обычный 2 3 20" xfId="4279"/>
    <cellStyle name="Обычный 2 3 21" xfId="4280"/>
    <cellStyle name="Обычный 2 3 3" xfId="4281"/>
    <cellStyle name="Обычный 2 3 4" xfId="4282"/>
    <cellStyle name="Обычный 2 3 4 2" xfId="4283"/>
    <cellStyle name="Обычный 2 3 4 3" xfId="4284"/>
    <cellStyle name="Обычный 2 3 5" xfId="4285"/>
    <cellStyle name="Обычный 2 3 6" xfId="4286"/>
    <cellStyle name="Обычный 2 3 7" xfId="4287"/>
    <cellStyle name="Обычный 2 3 8" xfId="4288"/>
    <cellStyle name="Обычный 2 3 9" xfId="4289"/>
    <cellStyle name="Обычный 2 30" xfId="4290"/>
    <cellStyle name="Обычный 2 31" xfId="4291"/>
    <cellStyle name="Обычный 2 32" xfId="4292"/>
    <cellStyle name="Обычный 2 33" xfId="4293"/>
    <cellStyle name="Обычный 2 33 2" xfId="4294"/>
    <cellStyle name="Обычный 2 34" xfId="4295"/>
    <cellStyle name="Обычный 2 35" xfId="4296"/>
    <cellStyle name="Обычный 2 36" xfId="4297"/>
    <cellStyle name="Обычный 2 37" xfId="4298"/>
    <cellStyle name="Обычный 2 38" xfId="4299"/>
    <cellStyle name="Обычный 2 39" xfId="4300"/>
    <cellStyle name="Обычный 2 4" xfId="4301"/>
    <cellStyle name="Обычный 2 4 10" xfId="4302"/>
    <cellStyle name="Обычный 2 4 2" xfId="4303"/>
    <cellStyle name="Обычный 2 4 2 2" xfId="4304"/>
    <cellStyle name="Обычный 2 4 2 3" xfId="4305"/>
    <cellStyle name="Обычный 2 4 2 4" xfId="4306"/>
    <cellStyle name="Обычный 2 4 3" xfId="4307"/>
    <cellStyle name="Обычный 2 4 3 2" xfId="4308"/>
    <cellStyle name="Обычный 2 4 3 3" xfId="4309"/>
    <cellStyle name="Обычный 2 4 4" xfId="4310"/>
    <cellStyle name="Обычный 2 4 5" xfId="4311"/>
    <cellStyle name="Обычный 2 4 6" xfId="4312"/>
    <cellStyle name="Обычный 2 4 7" xfId="4313"/>
    <cellStyle name="Обычный 2 4 8" xfId="4314"/>
    <cellStyle name="Обычный 2 4 9" xfId="4315"/>
    <cellStyle name="Обычный 2 40" xfId="4316"/>
    <cellStyle name="Обычный 2 41" xfId="4317"/>
    <cellStyle name="Обычный 2 42" xfId="4318"/>
    <cellStyle name="Обычный 2 43" xfId="4319"/>
    <cellStyle name="Обычный 2 44" xfId="4320"/>
    <cellStyle name="Обычный 2 45" xfId="4321"/>
    <cellStyle name="Обычный 2 46" xfId="4322"/>
    <cellStyle name="Обычный 2 47" xfId="4323"/>
    <cellStyle name="Обычный 2 5" xfId="4324"/>
    <cellStyle name="Обычный 2 5 2" xfId="4325"/>
    <cellStyle name="Обычный 2 5 2 2" xfId="4326"/>
    <cellStyle name="Обычный 2 5 3" xfId="4327"/>
    <cellStyle name="Обычный 2 5 3 2" xfId="4328"/>
    <cellStyle name="Обычный 2 5 3 3" xfId="4329"/>
    <cellStyle name="Обычный 2 5 3 4" xfId="4330"/>
    <cellStyle name="Обычный 2 51" xfId="4331"/>
    <cellStyle name="Обычный 2 6" xfId="4332"/>
    <cellStyle name="Обычный 2 6 2" xfId="4333"/>
    <cellStyle name="Обычный 2 6 2 2" xfId="4334"/>
    <cellStyle name="Обычный 2 6 2 3" xfId="4335"/>
    <cellStyle name="Обычный 2 7" xfId="4336"/>
    <cellStyle name="Обычный 2 7 2" xfId="4337"/>
    <cellStyle name="Обычный 2 8" xfId="4338"/>
    <cellStyle name="Обычный 2 9" xfId="4339"/>
    <cellStyle name="Обычный 2_12_08_12" xfId="4340"/>
    <cellStyle name="Обычный 20" xfId="4341"/>
    <cellStyle name="Обычный 21" xfId="4342"/>
    <cellStyle name="Обычный 22" xfId="4343"/>
    <cellStyle name="Обычный 23" xfId="4344"/>
    <cellStyle name="Обычный 24" xfId="4345"/>
    <cellStyle name="Обычный 25" xfId="4346"/>
    <cellStyle name="Обычный 26" xfId="4347"/>
    <cellStyle name="Обычный 27" xfId="4348"/>
    <cellStyle name="Обычный 28" xfId="4349"/>
    <cellStyle name="Обычный 29" xfId="4350"/>
    <cellStyle name="Обычный 3" xfId="4351"/>
    <cellStyle name="Обычный 3 10" xfId="4352"/>
    <cellStyle name="Обычный 3 10 2" xfId="4353"/>
    <cellStyle name="Обычный 3 10 2 2" xfId="4354"/>
    <cellStyle name="Обычный 3 10 3" xfId="4355"/>
    <cellStyle name="Обычный 3 10 3 2" xfId="4356"/>
    <cellStyle name="Обычный 3 10 4" xfId="4357"/>
    <cellStyle name="Обычный 3 10 5" xfId="4358"/>
    <cellStyle name="Обычный 3 11" xfId="4359"/>
    <cellStyle name="Обычный 3 11 2" xfId="4360"/>
    <cellStyle name="Обычный 3 11 2 2" xfId="4361"/>
    <cellStyle name="Обычный 3 11 3" xfId="4362"/>
    <cellStyle name="Обычный 3 11 3 2" xfId="4363"/>
    <cellStyle name="Обычный 3 11 4" xfId="4364"/>
    <cellStyle name="Обычный 3 11 5" xfId="4365"/>
    <cellStyle name="Обычный 3 12" xfId="4366"/>
    <cellStyle name="Обычный 3 12 2" xfId="4367"/>
    <cellStyle name="Обычный 3 12 2 2" xfId="4368"/>
    <cellStyle name="Обычный 3 12 3" xfId="4369"/>
    <cellStyle name="Обычный 3 12 3 2" xfId="4370"/>
    <cellStyle name="Обычный 3 12 4" xfId="4371"/>
    <cellStyle name="Обычный 3 12 5" xfId="4372"/>
    <cellStyle name="Обычный 3 13" xfId="4373"/>
    <cellStyle name="Обычный 3 13 11" xfId="4374"/>
    <cellStyle name="Обычный 3 13 2" xfId="4375"/>
    <cellStyle name="Обычный 3 13 2 2" xfId="4376"/>
    <cellStyle name="Обычный 3 13 2 2 2" xfId="4377"/>
    <cellStyle name="Обычный 3 13 2 3" xfId="4378"/>
    <cellStyle name="Обычный 3 13 3" xfId="4379"/>
    <cellStyle name="Обычный 3 13 3 2" xfId="4380"/>
    <cellStyle name="Обычный 3 13 3 5" xfId="4381"/>
    <cellStyle name="Обычный 3 13 4" xfId="4382"/>
    <cellStyle name="Обычный 3 13 4 2" xfId="4383"/>
    <cellStyle name="Обычный 3 13 5" xfId="4384"/>
    <cellStyle name="Обычный 3 13 6" xfId="4385"/>
    <cellStyle name="Обычный 3 13 6 2" xfId="4386"/>
    <cellStyle name="Обычный 3 13_pudost_16-07_17_startovye" xfId="4387"/>
    <cellStyle name="Обычный 3 14" xfId="4388"/>
    <cellStyle name="Обычный 3 14 2" xfId="4389"/>
    <cellStyle name="Обычный 3 15" xfId="4390"/>
    <cellStyle name="Обычный 3 15 2" xfId="4391"/>
    <cellStyle name="Обычный 3 16" xfId="4392"/>
    <cellStyle name="Обычный 3 16 2" xfId="4393"/>
    <cellStyle name="Обычный 3 17" xfId="4394"/>
    <cellStyle name="Обычный 3 17 2" xfId="4395"/>
    <cellStyle name="Обычный 3 18" xfId="4396"/>
    <cellStyle name="Обычный 3 18 2" xfId="4397"/>
    <cellStyle name="Обычный 3 19" xfId="4398"/>
    <cellStyle name="Обычный 3 19 2" xfId="4399"/>
    <cellStyle name="Обычный 3 2" xfId="4400"/>
    <cellStyle name="Обычный 3 2 10" xfId="4401"/>
    <cellStyle name="Обычный 3 2 11" xfId="4402"/>
    <cellStyle name="Обычный 3 2 12" xfId="4403"/>
    <cellStyle name="Обычный 3 2 13" xfId="4404"/>
    <cellStyle name="Обычный 3 2 2" xfId="4405"/>
    <cellStyle name="Обычный 3 2 2 10" xfId="4406"/>
    <cellStyle name="Обычный 3 2 2 2" xfId="4407"/>
    <cellStyle name="Обычный 3 2 2 2 2" xfId="4408"/>
    <cellStyle name="Обычный 3 2 2 3" xfId="4409"/>
    <cellStyle name="Обычный 3 2 2 4" xfId="4410"/>
    <cellStyle name="Обычный 3 2 2 5" xfId="4411"/>
    <cellStyle name="Обычный 3 2 2 6" xfId="4412"/>
    <cellStyle name="Обычный 3 2 2 7" xfId="4413"/>
    <cellStyle name="Обычный 3 2 2 8" xfId="4414"/>
    <cellStyle name="Обычный 3 2 2 9" xfId="4415"/>
    <cellStyle name="Обычный 3 2 3" xfId="4416"/>
    <cellStyle name="Обычный 3 2 4" xfId="4417"/>
    <cellStyle name="Обычный 3 2 4 2" xfId="4418"/>
    <cellStyle name="Обычный 3 2 4 3" xfId="4419"/>
    <cellStyle name="Обычный 3 2 5" xfId="4420"/>
    <cellStyle name="Обычный 3 2 6" xfId="4421"/>
    <cellStyle name="Обычный 3 2 7" xfId="4422"/>
    <cellStyle name="Обычный 3 2 8" xfId="4423"/>
    <cellStyle name="Обычный 3 2 9" xfId="4424"/>
    <cellStyle name="Обычный 3 20" xfId="4425"/>
    <cellStyle name="Обычный 3 20 2" xfId="4426"/>
    <cellStyle name="Обычный 3 21" xfId="4427"/>
    <cellStyle name="Обычный 3 21 2" xfId="4428"/>
    <cellStyle name="Обычный 3 22" xfId="4429"/>
    <cellStyle name="Обычный 3 22 2" xfId="4430"/>
    <cellStyle name="Обычный 3 22 3" xfId="4431"/>
    <cellStyle name="Обычный 3 23" xfId="4432"/>
    <cellStyle name="Обычный 3 24" xfId="4433"/>
    <cellStyle name="Обычный 3 24 2" xfId="4434"/>
    <cellStyle name="Обычный 3 25" xfId="4435"/>
    <cellStyle name="Обычный 3 26" xfId="4436"/>
    <cellStyle name="Обычный 3 3" xfId="4437"/>
    <cellStyle name="Обычный 3 3 2" xfId="4438"/>
    <cellStyle name="Обычный 3 3 3" xfId="4439"/>
    <cellStyle name="Обычный 3 3 4" xfId="4440"/>
    <cellStyle name="Обычный 3 3 5" xfId="4441"/>
    <cellStyle name="Обычный 3 4" xfId="4442"/>
    <cellStyle name="Обычный 3 4 2" xfId="4443"/>
    <cellStyle name="Обычный 3 4 3" xfId="4444"/>
    <cellStyle name="Обычный 3 5" xfId="4445"/>
    <cellStyle name="Обычный 3 5 2" xfId="4446"/>
    <cellStyle name="Обычный 3 5 2 2" xfId="4447"/>
    <cellStyle name="Обычный 3 5 3" xfId="4448"/>
    <cellStyle name="Обычный 3 5 4" xfId="4449"/>
    <cellStyle name="Обычный 3 5 4 2" xfId="4450"/>
    <cellStyle name="Обычный 3 5 4 3" xfId="4451"/>
    <cellStyle name="Обычный 3 5 5" xfId="4452"/>
    <cellStyle name="Обычный 3 5 5 2" xfId="4453"/>
    <cellStyle name="Обычный 3 5 5 3" xfId="4454"/>
    <cellStyle name="Обычный 3 6" xfId="4455"/>
    <cellStyle name="Обычный 3 6 2" xfId="4456"/>
    <cellStyle name="Обычный 3 6 3" xfId="4457"/>
    <cellStyle name="Обычный 3 7" xfId="4458"/>
    <cellStyle name="Обычный 3 7 2" xfId="4459"/>
    <cellStyle name="Обычный 3 8" xfId="4460"/>
    <cellStyle name="Обычный 3 8 2" xfId="4461"/>
    <cellStyle name="Обычный 3 8 3" xfId="4462"/>
    <cellStyle name="Обычный 3 9" xfId="4463"/>
    <cellStyle name="Обычный 3 9 2" xfId="4464"/>
    <cellStyle name="Обычный 3 9 2 2" xfId="4465"/>
    <cellStyle name="Обычный 3 9 3" xfId="4466"/>
    <cellStyle name="Обычный 3 9 3 2" xfId="4467"/>
    <cellStyle name="Обычный 3 9 4" xfId="4468"/>
    <cellStyle name="Обычный 3 9 5" xfId="4469"/>
    <cellStyle name="Обычный 3_1443_germes-27.07.2014 финал" xfId="4470"/>
    <cellStyle name="Обычный 30" xfId="4471"/>
    <cellStyle name="Обычный 30 12" xfId="4472"/>
    <cellStyle name="Обычный 30 16" xfId="4473"/>
    <cellStyle name="Обычный 30 2" xfId="4474"/>
    <cellStyle name="Обычный 30 3" xfId="4475"/>
    <cellStyle name="Обычный 30 4" xfId="4476"/>
    <cellStyle name="Обычный 30 5" xfId="4477"/>
    <cellStyle name="Обычный 31" xfId="4478"/>
    <cellStyle name="Обычный 34" xfId="4479"/>
    <cellStyle name="Обычный 35" xfId="4480"/>
    <cellStyle name="Обычный 36" xfId="4481"/>
    <cellStyle name="Обычный 39" xfId="4482"/>
    <cellStyle name="Обычный 4" xfId="4483"/>
    <cellStyle name="Обычный 4 10" xfId="4484"/>
    <cellStyle name="Обычный 4 11" xfId="4485"/>
    <cellStyle name="Обычный 4 12" xfId="4486"/>
    <cellStyle name="Обычный 4 13" xfId="4487"/>
    <cellStyle name="Обычный 4 13 2" xfId="4488"/>
    <cellStyle name="Обычный 4 13 2 2" xfId="4489"/>
    <cellStyle name="Обычный 4 13 3" xfId="4490"/>
    <cellStyle name="Обычный 4 13 3 2" xfId="4491"/>
    <cellStyle name="Обычный 4 13 4" xfId="4492"/>
    <cellStyle name="Обычный 4 13 5" xfId="4493"/>
    <cellStyle name="Обычный 4 14" xfId="4494"/>
    <cellStyle name="Обычный 4 14 2" xfId="4495"/>
    <cellStyle name="Обычный 4 14 3" xfId="4496"/>
    <cellStyle name="Обычный 4 14 4" xfId="4497"/>
    <cellStyle name="Обычный 4 15" xfId="4498"/>
    <cellStyle name="Обычный 4 16" xfId="4499"/>
    <cellStyle name="Обычный 4 17" xfId="4500"/>
    <cellStyle name="Обычный 4 2" xfId="4501"/>
    <cellStyle name="Обычный 4 2 2" xfId="4502"/>
    <cellStyle name="Обычный 4 2 2 2" xfId="4503"/>
    <cellStyle name="Обычный 4 2 2 2 2" xfId="4504"/>
    <cellStyle name="Обычный 4 2 2 3" xfId="4505"/>
    <cellStyle name="Обычный 4 2 2 3 2" xfId="4506"/>
    <cellStyle name="Обычный 4 2 2 4" xfId="4507"/>
    <cellStyle name="Обычный 4 2 2 5" xfId="4508"/>
    <cellStyle name="Обычный 4 2 3" xfId="4509"/>
    <cellStyle name="Обычный 4 2 4" xfId="4510"/>
    <cellStyle name="Обычный 4 3" xfId="4511"/>
    <cellStyle name="Обычный 4 4" xfId="4512"/>
    <cellStyle name="Обычный 4 5" xfId="4513"/>
    <cellStyle name="Обычный 4 6" xfId="4514"/>
    <cellStyle name="Обычный 4 7" xfId="4515"/>
    <cellStyle name="Обычный 4 8" xfId="4516"/>
    <cellStyle name="Обычный 4 9" xfId="4517"/>
    <cellStyle name="Обычный 4_МЛ" xfId="4518"/>
    <cellStyle name="Обычный 40" xfId="4519"/>
    <cellStyle name="Обычный 42" xfId="4520"/>
    <cellStyle name="Обычный 43" xfId="4521"/>
    <cellStyle name="Обычный 45" xfId="4522"/>
    <cellStyle name="Обычный 5" xfId="4523"/>
    <cellStyle name="Обычный 5 10" xfId="4524"/>
    <cellStyle name="Обычный 5 11" xfId="4525"/>
    <cellStyle name="Обычный 5 12" xfId="4526"/>
    <cellStyle name="Обычный 5 13" xfId="4527"/>
    <cellStyle name="Обычный 5 13 2" xfId="4528"/>
    <cellStyle name="Обычный 5 14" xfId="4529"/>
    <cellStyle name="Обычный 5 14 2" xfId="4530"/>
    <cellStyle name="Обычный 5 14 2 2" xfId="4531"/>
    <cellStyle name="Обычный 5 14 3" xfId="4532"/>
    <cellStyle name="Обычный 5 14 3 2" xfId="4533"/>
    <cellStyle name="Обычный 5 14 4" xfId="4534"/>
    <cellStyle name="Обычный 5 14 5" xfId="4535"/>
    <cellStyle name="Обычный 5 15" xfId="4536"/>
    <cellStyle name="Обычный 5 16" xfId="4537"/>
    <cellStyle name="Обычный 5 17" xfId="4538"/>
    <cellStyle name="Обычный 5 18" xfId="4539"/>
    <cellStyle name="Обычный 5 19" xfId="4540"/>
    <cellStyle name="Обычный 5 19 2" xfId="4541"/>
    <cellStyle name="Обычный 5 19 2 2" xfId="4542"/>
    <cellStyle name="Обычный 5 19 3" xfId="4543"/>
    <cellStyle name="Обычный 5 19 3 2" xfId="4544"/>
    <cellStyle name="Обычный 5 19 4" xfId="4545"/>
    <cellStyle name="Обычный 5 19 5" xfId="4546"/>
    <cellStyle name="Обычный 5 2" xfId="4547"/>
    <cellStyle name="Обычный 5 2 2" xfId="4548"/>
    <cellStyle name="Обычный 5 2 2 2" xfId="4549"/>
    <cellStyle name="Обычный 5 2 2 3" xfId="4550"/>
    <cellStyle name="Обычный 5 2 2 3 2" xfId="4551"/>
    <cellStyle name="Обычный 5 2 3" xfId="4552"/>
    <cellStyle name="Обычный 5 2 3 2" xfId="4553"/>
    <cellStyle name="Обычный 5 2 3 3" xfId="4554"/>
    <cellStyle name="Обычный 5 2 4" xfId="4555"/>
    <cellStyle name="Обычный 5 2 4 2" xfId="4556"/>
    <cellStyle name="Обычный 5 2 5" xfId="4557"/>
    <cellStyle name="Обычный 5 2 5 2" xfId="4558"/>
    <cellStyle name="Обычный 5 20" xfId="4559"/>
    <cellStyle name="Обычный 5 20 2" xfId="4560"/>
    <cellStyle name="Обычный 5 20 2 2" xfId="4561"/>
    <cellStyle name="Обычный 5 20 3" xfId="4562"/>
    <cellStyle name="Обычный 5 20 3 2" xfId="4563"/>
    <cellStyle name="Обычный 5 20 4" xfId="4564"/>
    <cellStyle name="Обычный 5 20 5" xfId="4565"/>
    <cellStyle name="Обычный 5 21" xfId="4566"/>
    <cellStyle name="Обычный 5 21 2" xfId="4567"/>
    <cellStyle name="Обычный 5 21 2 2" xfId="4568"/>
    <cellStyle name="Обычный 5 21 2 2 2" xfId="4569"/>
    <cellStyle name="Обычный 5 21 2 3" xfId="4570"/>
    <cellStyle name="Обычный 5 21 3" xfId="4571"/>
    <cellStyle name="Обычный 5 21 3 2" xfId="4572"/>
    <cellStyle name="Обычный 5 21 4" xfId="4573"/>
    <cellStyle name="Обычный 5 21 5" xfId="4574"/>
    <cellStyle name="Обычный 5 22" xfId="4575"/>
    <cellStyle name="Обычный 5 22 2" xfId="4576"/>
    <cellStyle name="Обычный 5 3" xfId="4577"/>
    <cellStyle name="Обычный 5 3 2" xfId="4578"/>
    <cellStyle name="Обычный 5 3 2 2" xfId="4579"/>
    <cellStyle name="Обычный 5 3 2 3" xfId="4580"/>
    <cellStyle name="Обычный 5 3 2 3 2" xfId="4581"/>
    <cellStyle name="Обычный 5 3 3" xfId="4582"/>
    <cellStyle name="Обычный 5 3 3 2" xfId="4583"/>
    <cellStyle name="Обычный 5 3 4" xfId="4584"/>
    <cellStyle name="Обычный 5 3 4 2" xfId="4585"/>
    <cellStyle name="Обычный 5 3 4 2 2" xfId="4586"/>
    <cellStyle name="Обычный 5 3 4 3" xfId="4587"/>
    <cellStyle name="Обычный 5 3 5" xfId="4588"/>
    <cellStyle name="Обычный 5 3 5 2" xfId="4589"/>
    <cellStyle name="Обычный 5 4" xfId="4590"/>
    <cellStyle name="Обычный 5 4 2" xfId="4591"/>
    <cellStyle name="Обычный 5 4 2 2" xfId="4592"/>
    <cellStyle name="Обычный 5 4 2 2 2" xfId="4593"/>
    <cellStyle name="Обычный 5 4 2 3" xfId="4594"/>
    <cellStyle name="Обычный 5 4 2 3 2" xfId="4595"/>
    <cellStyle name="Обычный 5 4 2 4" xfId="4596"/>
    <cellStyle name="Обычный 5 4 2 5" xfId="4597"/>
    <cellStyle name="Обычный 5 4 3" xfId="4598"/>
    <cellStyle name="Обычный 5 4 3 2" xfId="4599"/>
    <cellStyle name="Обычный 5 5" xfId="4600"/>
    <cellStyle name="Обычный 5 6" xfId="4601"/>
    <cellStyle name="Обычный 5 7" xfId="4602"/>
    <cellStyle name="Обычный 5 8" xfId="4603"/>
    <cellStyle name="Обычный 5 9" xfId="4604"/>
    <cellStyle name="Обычный 5_15_06_2014_prinevskoe" xfId="4605"/>
    <cellStyle name="Обычный 6" xfId="4606"/>
    <cellStyle name="Обычный 6 10" xfId="4607"/>
    <cellStyle name="Обычный 6 11" xfId="4608"/>
    <cellStyle name="Обычный 6 12" xfId="4609"/>
    <cellStyle name="Обычный 6 12 2" xfId="4610"/>
    <cellStyle name="Обычный 6 13" xfId="4611"/>
    <cellStyle name="Обычный 6 14" xfId="4612"/>
    <cellStyle name="Обычный 6 15" xfId="4613"/>
    <cellStyle name="Обычный 6 16" xfId="4614"/>
    <cellStyle name="Обычный 6 17" xfId="4615"/>
    <cellStyle name="Обычный 6 2" xfId="4616"/>
    <cellStyle name="Обычный 6 2 2" xfId="4617"/>
    <cellStyle name="Обычный 6 2 3" xfId="4618"/>
    <cellStyle name="Обычный 6 3" xfId="4619"/>
    <cellStyle name="Обычный 6 4" xfId="4620"/>
    <cellStyle name="Обычный 6 5" xfId="4621"/>
    <cellStyle name="Обычный 6 6" xfId="4622"/>
    <cellStyle name="Обычный 6 7" xfId="4623"/>
    <cellStyle name="Обычный 6 8" xfId="4624"/>
    <cellStyle name="Обычный 6 9" xfId="4625"/>
    <cellStyle name="Обычный 6_Гермес 26.09.15" xfId="4626"/>
    <cellStyle name="Обычный 7" xfId="4627"/>
    <cellStyle name="Обычный 7 10" xfId="4628"/>
    <cellStyle name="Обычный 7 11" xfId="4629"/>
    <cellStyle name="Обычный 7 12" xfId="4630"/>
    <cellStyle name="Обычный 7 13" xfId="4631"/>
    <cellStyle name="Обычный 7 13 2" xfId="4632"/>
    <cellStyle name="Обычный 7 13 3" xfId="4633"/>
    <cellStyle name="Обычный 7 14" xfId="4634"/>
    <cellStyle name="Обычный 7 2" xfId="4635"/>
    <cellStyle name="Обычный 7 3" xfId="4636"/>
    <cellStyle name="Обычный 7 4" xfId="4637"/>
    <cellStyle name="Обычный 7 5" xfId="4638"/>
    <cellStyle name="Обычный 7 6" xfId="4639"/>
    <cellStyle name="Обычный 7 7" xfId="4640"/>
    <cellStyle name="Обычный 7 8" xfId="4641"/>
    <cellStyle name="Обычный 7 9" xfId="4642"/>
    <cellStyle name="Обычный 8" xfId="4643"/>
    <cellStyle name="Обычный 8 10" xfId="4644"/>
    <cellStyle name="Обычный 8 2" xfId="4645"/>
    <cellStyle name="Обычный 8 3" xfId="4646"/>
    <cellStyle name="Обычный 8 4" xfId="4647"/>
    <cellStyle name="Обычный 8 5" xfId="4648"/>
    <cellStyle name="Обычный 8 6" xfId="4649"/>
    <cellStyle name="Обычный 8 7" xfId="4650"/>
    <cellStyle name="Обычный 8 8" xfId="4651"/>
    <cellStyle name="Обычный 8 9" xfId="4652"/>
    <cellStyle name="Обычный 9" xfId="4653"/>
    <cellStyle name="Обычный 9 2" xfId="4654"/>
    <cellStyle name="Обычный 9 3" xfId="4655"/>
    <cellStyle name="Обычный_Выездка технические1" xfId="4804"/>
    <cellStyle name="Обычный_Выездка технические1 2" xfId="4656"/>
    <cellStyle name="Обычный_Выездка технические1 2 2" xfId="4813"/>
    <cellStyle name="Обычный_Выездка технические1 3" xfId="4657"/>
    <cellStyle name="Обычный_Измайлово-2003" xfId="4805"/>
    <cellStyle name="Обычный_Измайлово-2003 2" xfId="4808"/>
    <cellStyle name="Обычный_конкур1" xfId="4809"/>
    <cellStyle name="Обычный_конкур1 2 2" xfId="4658"/>
    <cellStyle name="Обычный_Лист Microsoft Excel" xfId="4659"/>
    <cellStyle name="Обычный_Лист Microsoft Excel 10" xfId="4660"/>
    <cellStyle name="Обычный_Лист Microsoft Excel 10 2" xfId="4812"/>
    <cellStyle name="Обычный_Лист Microsoft Excel 2" xfId="4661"/>
    <cellStyle name="Обычный_Лист Microsoft Excel 2 12" xfId="4806"/>
    <cellStyle name="Обычный_Лист Microsoft Excel 2 12 2" xfId="4807"/>
    <cellStyle name="Обычный_Лист Microsoft Excel 3 2" xfId="4662"/>
    <cellStyle name="Обычный_Орел" xfId="4810"/>
    <cellStyle name="Плохой" xfId="4663" builtinId="27" customBuiltin="1"/>
    <cellStyle name="Плохой 2" xfId="4664"/>
    <cellStyle name="Плохой 2 2" xfId="4665"/>
    <cellStyle name="Плохой 3" xfId="4666"/>
    <cellStyle name="Плохой 3 2" xfId="4667"/>
    <cellStyle name="Плохой 4" xfId="4668"/>
    <cellStyle name="Плохой 4 2" xfId="4669"/>
    <cellStyle name="Плохой 5" xfId="4670"/>
    <cellStyle name="Плохой 5 2" xfId="4671"/>
    <cellStyle name="Плохой 6" xfId="4672"/>
    <cellStyle name="Плохой 6 2" xfId="4673"/>
    <cellStyle name="Плохой 7" xfId="4674"/>
    <cellStyle name="Плохой 7 2" xfId="4675"/>
    <cellStyle name="Плохой 8" xfId="4676"/>
    <cellStyle name="Плохой 9" xfId="4677"/>
    <cellStyle name="Пояснение" xfId="4678" builtinId="53" customBuiltin="1"/>
    <cellStyle name="Пояснение 2" xfId="4679"/>
    <cellStyle name="Пояснение 2 2" xfId="4680"/>
    <cellStyle name="Пояснение 3" xfId="4681"/>
    <cellStyle name="Пояснение 3 2" xfId="4682"/>
    <cellStyle name="Пояснение 4" xfId="4683"/>
    <cellStyle name="Пояснение 4 2" xfId="4684"/>
    <cellStyle name="Пояснение 5" xfId="4685"/>
    <cellStyle name="Пояснение 5 2" xfId="4686"/>
    <cellStyle name="Пояснение 6" xfId="4687"/>
    <cellStyle name="Пояснение 6 2" xfId="4688"/>
    <cellStyle name="Пояснение 7" xfId="4689"/>
    <cellStyle name="Пояснение 8" xfId="4690"/>
    <cellStyle name="Примечание" xfId="4691" builtinId="10" customBuiltin="1"/>
    <cellStyle name="Примечание 10" xfId="4692"/>
    <cellStyle name="Примечание 2" xfId="4693"/>
    <cellStyle name="Примечание 2 2" xfId="4694"/>
    <cellStyle name="Примечание 2 2 2" xfId="4695"/>
    <cellStyle name="Примечание 2 3" xfId="4696"/>
    <cellStyle name="Примечание 2 3 2" xfId="4697"/>
    <cellStyle name="Примечание 2 4" xfId="4698"/>
    <cellStyle name="Примечание 2 5" xfId="4699"/>
    <cellStyle name="Примечание 3" xfId="4700"/>
    <cellStyle name="Примечание 4" xfId="4701"/>
    <cellStyle name="Примечание 5" xfId="4702"/>
    <cellStyle name="Примечание 6" xfId="4703"/>
    <cellStyle name="Примечание 6 2" xfId="4704"/>
    <cellStyle name="Примечание 7" xfId="4705"/>
    <cellStyle name="Примечание 7 2" xfId="4706"/>
    <cellStyle name="Примечание 8" xfId="4707"/>
    <cellStyle name="Примечание 8 2" xfId="4708"/>
    <cellStyle name="Примечание 9" xfId="4709"/>
    <cellStyle name="Процентный 2" xfId="4710"/>
    <cellStyle name="Процентный 2 2" xfId="4711"/>
    <cellStyle name="Связанная ячейка" xfId="4712" builtinId="24" customBuiltin="1"/>
    <cellStyle name="Связанная ячейка 2" xfId="4713"/>
    <cellStyle name="Связанная ячейка 2 2" xfId="4714"/>
    <cellStyle name="Связанная ячейка 3" xfId="4715"/>
    <cellStyle name="Связанная ячейка 3 2" xfId="4716"/>
    <cellStyle name="Связанная ячейка 4" xfId="4717"/>
    <cellStyle name="Связанная ячейка 4 2" xfId="4718"/>
    <cellStyle name="Связанная ячейка 5" xfId="4719"/>
    <cellStyle name="Связанная ячейка 5 2" xfId="4720"/>
    <cellStyle name="Связанная ячейка 6" xfId="4721"/>
    <cellStyle name="Связанная ячейка 6 2" xfId="4722"/>
    <cellStyle name="Связанная ячейка 7" xfId="4723"/>
    <cellStyle name="Связанная ячейка 8" xfId="4724"/>
    <cellStyle name="Текст предупреждения" xfId="4725" builtinId="11" customBuiltin="1"/>
    <cellStyle name="Текст предупреждения 2" xfId="4726"/>
    <cellStyle name="Текст предупреждения 2 2" xfId="4727"/>
    <cellStyle name="Текст предупреждения 3" xfId="4728"/>
    <cellStyle name="Текст предупреждения 3 2" xfId="4729"/>
    <cellStyle name="Текст предупреждения 4" xfId="4730"/>
    <cellStyle name="Текст предупреждения 4 2" xfId="4731"/>
    <cellStyle name="Текст предупреждения 5" xfId="4732"/>
    <cellStyle name="Текст предупреждения 5 2" xfId="4733"/>
    <cellStyle name="Текст предупреждения 6" xfId="4734"/>
    <cellStyle name="Текст предупреждения 6 2" xfId="4735"/>
    <cellStyle name="Текст предупреждения 7" xfId="4736"/>
    <cellStyle name="Текст предупреждения 8" xfId="4737"/>
    <cellStyle name="Финансовый 2" xfId="4738"/>
    <cellStyle name="Финансовый 2 2" xfId="4739"/>
    <cellStyle name="Финансовый 2 2 2" xfId="4740"/>
    <cellStyle name="Финансовый 2 2 2 2" xfId="4741"/>
    <cellStyle name="Финансовый 2 2 2 2 2" xfId="4742"/>
    <cellStyle name="Финансовый 2 2 3" xfId="4743"/>
    <cellStyle name="Финансовый 2 2 3 2" xfId="4744"/>
    <cellStyle name="Финансовый 2 2 3 3" xfId="4745"/>
    <cellStyle name="Финансовый 2 2 3 4" xfId="4746"/>
    <cellStyle name="Финансовый 2 2 3 5" xfId="4747"/>
    <cellStyle name="Финансовый 2 2 3 6" xfId="4748"/>
    <cellStyle name="Финансовый 2 2 4" xfId="4749"/>
    <cellStyle name="Финансовый 2 2 4 2" xfId="4750"/>
    <cellStyle name="Финансовый 2 2 4 2 2" xfId="4751"/>
    <cellStyle name="Финансовый 2 2 5" xfId="4752"/>
    <cellStyle name="Финансовый 2 2 5 2" xfId="4753"/>
    <cellStyle name="Финансовый 2 2 5 2 2" xfId="4754"/>
    <cellStyle name="Финансовый 2 2 6" xfId="4755"/>
    <cellStyle name="Финансовый 2 2 6 2" xfId="4756"/>
    <cellStyle name="Финансовый 2 2 6 2 2" xfId="4757"/>
    <cellStyle name="Финансовый 2 2 7" xfId="4758"/>
    <cellStyle name="Финансовый 2 3" xfId="4759"/>
    <cellStyle name="Финансовый 2 3 2" xfId="4760"/>
    <cellStyle name="Финансовый 2 3 2 2" xfId="4761"/>
    <cellStyle name="Финансовый 2 4" xfId="4762"/>
    <cellStyle name="Финансовый 2 4 2" xfId="4763"/>
    <cellStyle name="Финансовый 2 4 2 2" xfId="4764"/>
    <cellStyle name="Финансовый 2 5" xfId="4765"/>
    <cellStyle name="Финансовый 2 6" xfId="4766"/>
    <cellStyle name="Финансовый 2 7" xfId="4767"/>
    <cellStyle name="Финансовый 2 8" xfId="4768"/>
    <cellStyle name="Финансовый 2 9" xfId="4769"/>
    <cellStyle name="Финансовый 3" xfId="4770"/>
    <cellStyle name="Финансовый 3 2" xfId="4771"/>
    <cellStyle name="Финансовый 3 2 2" xfId="4772"/>
    <cellStyle name="Финансовый 3 2 2 2" xfId="4773"/>
    <cellStyle name="Финансовый 3 3" xfId="4774"/>
    <cellStyle name="Финансовый 3 3 2" xfId="4775"/>
    <cellStyle name="Финансовый 3 3 3" xfId="4776"/>
    <cellStyle name="Финансовый 3 3 4" xfId="4777"/>
    <cellStyle name="Финансовый 3 4" xfId="4778"/>
    <cellStyle name="Финансовый 3 4 2" xfId="4779"/>
    <cellStyle name="Финансовый 3 4 3" xfId="4780"/>
    <cellStyle name="Финансовый 4" xfId="4781"/>
    <cellStyle name="Финансовый 4 2" xfId="4782"/>
    <cellStyle name="Финансовый 4 2 2" xfId="4783"/>
    <cellStyle name="Финансовый 4 2 3" xfId="4784"/>
    <cellStyle name="Финансовый 4 2 4" xfId="4785"/>
    <cellStyle name="Финансовый 4 2 5" xfId="4786"/>
    <cellStyle name="Финансовый 4 2 6" xfId="4787"/>
    <cellStyle name="Финансовый 4 3" xfId="4788"/>
    <cellStyle name="Хороший" xfId="4789" builtinId="26" customBuiltin="1"/>
    <cellStyle name="Хороший 2" xfId="4790"/>
    <cellStyle name="Хороший 2 2" xfId="4791"/>
    <cellStyle name="Хороший 3" xfId="4792"/>
    <cellStyle name="Хороший 3 2" xfId="4793"/>
    <cellStyle name="Хороший 4" xfId="4794"/>
    <cellStyle name="Хороший 4 2" xfId="4795"/>
    <cellStyle name="Хороший 5" xfId="4796"/>
    <cellStyle name="Хороший 5 2" xfId="4797"/>
    <cellStyle name="Хороший 6" xfId="4798"/>
    <cellStyle name="Хороший 6 2" xfId="4799"/>
    <cellStyle name="Хороший 7" xfId="4800"/>
    <cellStyle name="Хороший 7 2" xfId="4801"/>
    <cellStyle name="Хороший 8" xfId="4802"/>
    <cellStyle name="Хороший 9" xfId="480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2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4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5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6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7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8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0.jpeg"/><Relationship Id="rId1" Type="http://schemas.openxmlformats.org/officeDocument/2006/relationships/image" Target="../media/image19.jpeg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21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2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95250</xdr:rowOff>
    </xdr:from>
    <xdr:to>
      <xdr:col>4</xdr:col>
      <xdr:colOff>104775</xdr:colOff>
      <xdr:row>0</xdr:row>
      <xdr:rowOff>752475</xdr:rowOff>
    </xdr:to>
    <xdr:pic>
      <xdr:nvPicPr>
        <xdr:cNvPr id="23895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95250"/>
          <a:ext cx="2143125" cy="657225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962025</xdr:colOff>
      <xdr:row>0</xdr:row>
      <xdr:rowOff>133350</xdr:rowOff>
    </xdr:from>
    <xdr:to>
      <xdr:col>10</xdr:col>
      <xdr:colOff>1714500</xdr:colOff>
      <xdr:row>0</xdr:row>
      <xdr:rowOff>825019</xdr:rowOff>
    </xdr:to>
    <xdr:pic>
      <xdr:nvPicPr>
        <xdr:cNvPr id="238960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48725" y="133350"/>
          <a:ext cx="752475" cy="691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1866900</xdr:colOff>
      <xdr:row>0</xdr:row>
      <xdr:rowOff>171450</xdr:rowOff>
    </xdr:from>
    <xdr:to>
      <xdr:col>11</xdr:col>
      <xdr:colOff>933450</xdr:colOff>
      <xdr:row>0</xdr:row>
      <xdr:rowOff>1000125</xdr:rowOff>
    </xdr:to>
    <xdr:pic>
      <xdr:nvPicPr>
        <xdr:cNvPr id="238961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077450" y="171450"/>
          <a:ext cx="9525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23488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85725</xdr:colOff>
      <xdr:row>0</xdr:row>
      <xdr:rowOff>152400</xdr:rowOff>
    </xdr:from>
    <xdr:to>
      <xdr:col>24</xdr:col>
      <xdr:colOff>114300</xdr:colOff>
      <xdr:row>0</xdr:row>
      <xdr:rowOff>895350</xdr:rowOff>
    </xdr:to>
    <xdr:pic>
      <xdr:nvPicPr>
        <xdr:cNvPr id="234888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01550" y="152400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219075</xdr:colOff>
      <xdr:row>0</xdr:row>
      <xdr:rowOff>142875</xdr:rowOff>
    </xdr:from>
    <xdr:to>
      <xdr:col>25</xdr:col>
      <xdr:colOff>371475</xdr:colOff>
      <xdr:row>0</xdr:row>
      <xdr:rowOff>952500</xdr:rowOff>
    </xdr:to>
    <xdr:pic>
      <xdr:nvPicPr>
        <xdr:cNvPr id="23488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77850" y="142875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152400</xdr:rowOff>
    </xdr:from>
    <xdr:to>
      <xdr:col>5</xdr:col>
      <xdr:colOff>38100</xdr:colOff>
      <xdr:row>0</xdr:row>
      <xdr:rowOff>809625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52400"/>
          <a:ext cx="32385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620806</xdr:colOff>
      <xdr:row>0</xdr:row>
      <xdr:rowOff>124386</xdr:rowOff>
    </xdr:from>
    <xdr:to>
      <xdr:col>25</xdr:col>
      <xdr:colOff>21851</xdr:colOff>
      <xdr:row>0</xdr:row>
      <xdr:rowOff>1000686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84306" y="124386"/>
          <a:ext cx="9536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150719</xdr:colOff>
      <xdr:row>0</xdr:row>
      <xdr:rowOff>125506</xdr:rowOff>
    </xdr:from>
    <xdr:to>
      <xdr:col>26</xdr:col>
      <xdr:colOff>328893</xdr:colOff>
      <xdr:row>0</xdr:row>
      <xdr:rowOff>935131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66794" y="125506"/>
          <a:ext cx="82587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25008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432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142875</xdr:colOff>
      <xdr:row>0</xdr:row>
      <xdr:rowOff>123825</xdr:rowOff>
    </xdr:from>
    <xdr:to>
      <xdr:col>25</xdr:col>
      <xdr:colOff>76200</xdr:colOff>
      <xdr:row>0</xdr:row>
      <xdr:rowOff>952500</xdr:rowOff>
    </xdr:to>
    <xdr:pic>
      <xdr:nvPicPr>
        <xdr:cNvPr id="25008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7300" y="123825"/>
          <a:ext cx="8286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152400</xdr:colOff>
      <xdr:row>0</xdr:row>
      <xdr:rowOff>161925</xdr:rowOff>
    </xdr:from>
    <xdr:to>
      <xdr:col>26</xdr:col>
      <xdr:colOff>381000</xdr:colOff>
      <xdr:row>0</xdr:row>
      <xdr:rowOff>942975</xdr:rowOff>
    </xdr:to>
    <xdr:pic>
      <xdr:nvPicPr>
        <xdr:cNvPr id="25008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92175" y="161925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142875</xdr:rowOff>
    </xdr:from>
    <xdr:to>
      <xdr:col>4</xdr:col>
      <xdr:colOff>295275</xdr:colOff>
      <xdr:row>0</xdr:row>
      <xdr:rowOff>933450</xdr:rowOff>
    </xdr:to>
    <xdr:pic>
      <xdr:nvPicPr>
        <xdr:cNvPr id="23795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42875"/>
          <a:ext cx="24384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266700</xdr:colOff>
      <xdr:row>0</xdr:row>
      <xdr:rowOff>209550</xdr:rowOff>
    </xdr:from>
    <xdr:to>
      <xdr:col>24</xdr:col>
      <xdr:colOff>76200</xdr:colOff>
      <xdr:row>0</xdr:row>
      <xdr:rowOff>1066800</xdr:rowOff>
    </xdr:to>
    <xdr:pic>
      <xdr:nvPicPr>
        <xdr:cNvPr id="237960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500" y="209550"/>
          <a:ext cx="8763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142875</xdr:colOff>
      <xdr:row>0</xdr:row>
      <xdr:rowOff>171450</xdr:rowOff>
    </xdr:from>
    <xdr:to>
      <xdr:col>25</xdr:col>
      <xdr:colOff>285750</xdr:colOff>
      <xdr:row>0</xdr:row>
      <xdr:rowOff>1085850</xdr:rowOff>
    </xdr:to>
    <xdr:pic>
      <xdr:nvPicPr>
        <xdr:cNvPr id="237961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06475" y="171450"/>
          <a:ext cx="8191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4</xdr:col>
      <xdr:colOff>419100</xdr:colOff>
      <xdr:row>0</xdr:row>
      <xdr:rowOff>714375</xdr:rowOff>
    </xdr:to>
    <xdr:pic>
      <xdr:nvPicPr>
        <xdr:cNvPr id="20519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2002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</xdr:colOff>
      <xdr:row>0</xdr:row>
      <xdr:rowOff>76200</xdr:rowOff>
    </xdr:from>
    <xdr:to>
      <xdr:col>22</xdr:col>
      <xdr:colOff>314325</xdr:colOff>
      <xdr:row>1</xdr:row>
      <xdr:rowOff>0</xdr:rowOff>
    </xdr:to>
    <xdr:pic>
      <xdr:nvPicPr>
        <xdr:cNvPr id="205192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96775" y="76200"/>
          <a:ext cx="9429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38100</xdr:colOff>
      <xdr:row>0</xdr:row>
      <xdr:rowOff>66675</xdr:rowOff>
    </xdr:from>
    <xdr:to>
      <xdr:col>25</xdr:col>
      <xdr:colOff>190500</xdr:colOff>
      <xdr:row>0</xdr:row>
      <xdr:rowOff>876300</xdr:rowOff>
    </xdr:to>
    <xdr:pic>
      <xdr:nvPicPr>
        <xdr:cNvPr id="20519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82625" y="66675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114300</xdr:rowOff>
    </xdr:from>
    <xdr:to>
      <xdr:col>4</xdr:col>
      <xdr:colOff>457200</xdr:colOff>
      <xdr:row>0</xdr:row>
      <xdr:rowOff>857250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2124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60511</xdr:colOff>
      <xdr:row>0</xdr:row>
      <xdr:rowOff>92449</xdr:rowOff>
    </xdr:from>
    <xdr:to>
      <xdr:col>25</xdr:col>
      <xdr:colOff>122704</xdr:colOff>
      <xdr:row>0</xdr:row>
      <xdr:rowOff>997324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528861" y="92449"/>
          <a:ext cx="957543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146237</xdr:colOff>
      <xdr:row>0</xdr:row>
      <xdr:rowOff>76200</xdr:rowOff>
    </xdr:from>
    <xdr:to>
      <xdr:col>26</xdr:col>
      <xdr:colOff>333935</xdr:colOff>
      <xdr:row>0</xdr:row>
      <xdr:rowOff>885825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09937" y="76200"/>
          <a:ext cx="835398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5</xdr:col>
      <xdr:colOff>66675</xdr:colOff>
      <xdr:row>0</xdr:row>
      <xdr:rowOff>847725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1336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5043</xdr:colOff>
      <xdr:row>0</xdr:row>
      <xdr:rowOff>129988</xdr:rowOff>
    </xdr:from>
    <xdr:to>
      <xdr:col>24</xdr:col>
      <xdr:colOff>38660</xdr:colOff>
      <xdr:row>0</xdr:row>
      <xdr:rowOff>968188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06718" y="129988"/>
          <a:ext cx="82419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128868</xdr:colOff>
      <xdr:row>0</xdr:row>
      <xdr:rowOff>120463</xdr:rowOff>
    </xdr:from>
    <xdr:to>
      <xdr:col>25</xdr:col>
      <xdr:colOff>284070</xdr:colOff>
      <xdr:row>0</xdr:row>
      <xdr:rowOff>930088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321118" y="120463"/>
          <a:ext cx="831477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180975</xdr:colOff>
      <xdr:row>0</xdr:row>
      <xdr:rowOff>847725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9241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59391</xdr:colOff>
      <xdr:row>0</xdr:row>
      <xdr:rowOff>133350</xdr:rowOff>
    </xdr:from>
    <xdr:to>
      <xdr:col>24</xdr:col>
      <xdr:colOff>53788</xdr:colOff>
      <xdr:row>0</xdr:row>
      <xdr:rowOff>876300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51491" y="133350"/>
          <a:ext cx="737347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175932</xdr:colOff>
      <xdr:row>0</xdr:row>
      <xdr:rowOff>138392</xdr:rowOff>
    </xdr:from>
    <xdr:to>
      <xdr:col>25</xdr:col>
      <xdr:colOff>331134</xdr:colOff>
      <xdr:row>0</xdr:row>
      <xdr:rowOff>957542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10982" y="138392"/>
          <a:ext cx="831477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33718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44264</xdr:colOff>
      <xdr:row>0</xdr:row>
      <xdr:rowOff>61632</xdr:rowOff>
    </xdr:from>
    <xdr:to>
      <xdr:col>22</xdr:col>
      <xdr:colOff>352426</xdr:colOff>
      <xdr:row>0</xdr:row>
      <xdr:rowOff>1002366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22039" y="61632"/>
          <a:ext cx="955862" cy="94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78442</xdr:colOff>
      <xdr:row>0</xdr:row>
      <xdr:rowOff>67235</xdr:rowOff>
    </xdr:from>
    <xdr:to>
      <xdr:col>25</xdr:col>
      <xdr:colOff>345720</xdr:colOff>
      <xdr:row>0</xdr:row>
      <xdr:rowOff>997323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23017" y="67235"/>
          <a:ext cx="943553" cy="930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19050</xdr:colOff>
      <xdr:row>0</xdr:row>
      <xdr:rowOff>704850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1933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66675</xdr:colOff>
      <xdr:row>0</xdr:row>
      <xdr:rowOff>85725</xdr:rowOff>
    </xdr:from>
    <xdr:to>
      <xdr:col>24</xdr:col>
      <xdr:colOff>47625</xdr:colOff>
      <xdr:row>0</xdr:row>
      <xdr:rowOff>838200</xdr:rowOff>
    </xdr:to>
    <xdr:pic>
      <xdr:nvPicPr>
        <xdr:cNvPr id="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34875" y="85725"/>
          <a:ext cx="7810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152400</xdr:colOff>
      <xdr:row>0</xdr:row>
      <xdr:rowOff>87407</xdr:rowOff>
    </xdr:from>
    <xdr:to>
      <xdr:col>25</xdr:col>
      <xdr:colOff>304800</xdr:colOff>
      <xdr:row>1</xdr:row>
      <xdr:rowOff>5604</xdr:rowOff>
    </xdr:to>
    <xdr:pic>
      <xdr:nvPicPr>
        <xdr:cNvPr id="7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28812" y="87407"/>
          <a:ext cx="82475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104775</xdr:rowOff>
    </xdr:from>
    <xdr:to>
      <xdr:col>5</xdr:col>
      <xdr:colOff>95250</xdr:colOff>
      <xdr:row>0</xdr:row>
      <xdr:rowOff>914400</xdr:rowOff>
    </xdr:to>
    <xdr:pic>
      <xdr:nvPicPr>
        <xdr:cNvPr id="24906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104775"/>
          <a:ext cx="23241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9525</xdr:colOff>
      <xdr:row>0</xdr:row>
      <xdr:rowOff>123825</xdr:rowOff>
    </xdr:from>
    <xdr:to>
      <xdr:col>25</xdr:col>
      <xdr:colOff>114300</xdr:colOff>
      <xdr:row>0</xdr:row>
      <xdr:rowOff>857250</xdr:rowOff>
    </xdr:to>
    <xdr:pic>
      <xdr:nvPicPr>
        <xdr:cNvPr id="24906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11100" y="123825"/>
          <a:ext cx="7524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200025</xdr:colOff>
      <xdr:row>0</xdr:row>
      <xdr:rowOff>104775</xdr:rowOff>
    </xdr:from>
    <xdr:to>
      <xdr:col>26</xdr:col>
      <xdr:colOff>381000</xdr:colOff>
      <xdr:row>0</xdr:row>
      <xdr:rowOff>885825</xdr:rowOff>
    </xdr:to>
    <xdr:pic>
      <xdr:nvPicPr>
        <xdr:cNvPr id="249066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9300" y="104775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4</xdr:col>
      <xdr:colOff>552450</xdr:colOff>
      <xdr:row>0</xdr:row>
      <xdr:rowOff>847725</xdr:rowOff>
    </xdr:to>
    <xdr:pic>
      <xdr:nvPicPr>
        <xdr:cNvPr id="22157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0478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133910</xdr:colOff>
      <xdr:row>0</xdr:row>
      <xdr:rowOff>114298</xdr:rowOff>
    </xdr:from>
    <xdr:to>
      <xdr:col>24</xdr:col>
      <xdr:colOff>217313</xdr:colOff>
      <xdr:row>1</xdr:row>
      <xdr:rowOff>78440</xdr:rowOff>
    </xdr:to>
    <xdr:pic>
      <xdr:nvPicPr>
        <xdr:cNvPr id="22157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38822" y="114298"/>
          <a:ext cx="879020" cy="826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280147</xdr:colOff>
      <xdr:row>0</xdr:row>
      <xdr:rowOff>123265</xdr:rowOff>
    </xdr:from>
    <xdr:to>
      <xdr:col>25</xdr:col>
      <xdr:colOff>432547</xdr:colOff>
      <xdr:row>1</xdr:row>
      <xdr:rowOff>41462</xdr:rowOff>
    </xdr:to>
    <xdr:pic>
      <xdr:nvPicPr>
        <xdr:cNvPr id="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80676" y="123265"/>
          <a:ext cx="824753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66675</xdr:colOff>
      <xdr:row>0</xdr:row>
      <xdr:rowOff>647700</xdr:rowOff>
    </xdr:to>
    <xdr:pic>
      <xdr:nvPicPr>
        <xdr:cNvPr id="22682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0478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177053</xdr:colOff>
      <xdr:row>0</xdr:row>
      <xdr:rowOff>128868</xdr:rowOff>
    </xdr:from>
    <xdr:to>
      <xdr:col>24</xdr:col>
      <xdr:colOff>61072</xdr:colOff>
      <xdr:row>0</xdr:row>
      <xdr:rowOff>1120588</xdr:rowOff>
    </xdr:to>
    <xdr:pic>
      <xdr:nvPicPr>
        <xdr:cNvPr id="22682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39700" y="128868"/>
          <a:ext cx="948578" cy="991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145677</xdr:colOff>
      <xdr:row>0</xdr:row>
      <xdr:rowOff>201705</xdr:rowOff>
    </xdr:from>
    <xdr:to>
      <xdr:col>25</xdr:col>
      <xdr:colOff>372624</xdr:colOff>
      <xdr:row>0</xdr:row>
      <xdr:rowOff>1053352</xdr:rowOff>
    </xdr:to>
    <xdr:pic>
      <xdr:nvPicPr>
        <xdr:cNvPr id="6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72883" y="201705"/>
          <a:ext cx="899300" cy="851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85725</xdr:colOff>
      <xdr:row>0</xdr:row>
      <xdr:rowOff>152400</xdr:rowOff>
    </xdr:from>
    <xdr:to>
      <xdr:col>24</xdr:col>
      <xdr:colOff>114300</xdr:colOff>
      <xdr:row>0</xdr:row>
      <xdr:rowOff>895350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01550" y="152400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219075</xdr:colOff>
      <xdr:row>0</xdr:row>
      <xdr:rowOff>142875</xdr:rowOff>
    </xdr:from>
    <xdr:to>
      <xdr:col>25</xdr:col>
      <xdr:colOff>371475</xdr:colOff>
      <xdr:row>0</xdr:row>
      <xdr:rowOff>952500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77850" y="142875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85725</xdr:colOff>
      <xdr:row>0</xdr:row>
      <xdr:rowOff>152400</xdr:rowOff>
    </xdr:from>
    <xdr:to>
      <xdr:col>24</xdr:col>
      <xdr:colOff>114300</xdr:colOff>
      <xdr:row>0</xdr:row>
      <xdr:rowOff>895350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01550" y="152400"/>
          <a:ext cx="7715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219075</xdr:colOff>
      <xdr:row>0</xdr:row>
      <xdr:rowOff>142875</xdr:rowOff>
    </xdr:from>
    <xdr:to>
      <xdr:col>25</xdr:col>
      <xdr:colOff>371475</xdr:colOff>
      <xdr:row>0</xdr:row>
      <xdr:rowOff>952500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77850" y="142875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24299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20859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24299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76200"/>
          <a:ext cx="24098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162486</xdr:colOff>
      <xdr:row>0</xdr:row>
      <xdr:rowOff>106456</xdr:rowOff>
    </xdr:from>
    <xdr:to>
      <xdr:col>19</xdr:col>
      <xdr:colOff>267261</xdr:colOff>
      <xdr:row>0</xdr:row>
      <xdr:rowOff>935131</xdr:rowOff>
    </xdr:to>
    <xdr:pic>
      <xdr:nvPicPr>
        <xdr:cNvPr id="242995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38045" y="106456"/>
          <a:ext cx="777128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407334</xdr:colOff>
      <xdr:row>0</xdr:row>
      <xdr:rowOff>133350</xdr:rowOff>
    </xdr:from>
    <xdr:to>
      <xdr:col>20</xdr:col>
      <xdr:colOff>447675</xdr:colOff>
      <xdr:row>0</xdr:row>
      <xdr:rowOff>942975</xdr:rowOff>
    </xdr:to>
    <xdr:pic>
      <xdr:nvPicPr>
        <xdr:cNvPr id="242996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91422" y="133350"/>
          <a:ext cx="82475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4</xdr:col>
      <xdr:colOff>304800</xdr:colOff>
      <xdr:row>1</xdr:row>
      <xdr:rowOff>9525</xdr:rowOff>
    </xdr:to>
    <xdr:pic>
      <xdr:nvPicPr>
        <xdr:cNvPr id="25508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2438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0</xdr:row>
      <xdr:rowOff>152400</xdr:rowOff>
    </xdr:from>
    <xdr:to>
      <xdr:col>23</xdr:col>
      <xdr:colOff>0</xdr:colOff>
      <xdr:row>1</xdr:row>
      <xdr:rowOff>57150</xdr:rowOff>
    </xdr:to>
    <xdr:pic>
      <xdr:nvPicPr>
        <xdr:cNvPr id="25508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7300" y="152400"/>
          <a:ext cx="876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171450</xdr:colOff>
      <xdr:row>0</xdr:row>
      <xdr:rowOff>171450</xdr:rowOff>
    </xdr:from>
    <xdr:to>
      <xdr:col>25</xdr:col>
      <xdr:colOff>333375</xdr:colOff>
      <xdr:row>1</xdr:row>
      <xdr:rowOff>66675</xdr:rowOff>
    </xdr:to>
    <xdr:pic>
      <xdr:nvPicPr>
        <xdr:cNvPr id="25508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35050" y="171450"/>
          <a:ext cx="838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4</xdr:col>
      <xdr:colOff>304800</xdr:colOff>
      <xdr:row>1</xdr:row>
      <xdr:rowOff>9525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24384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190500</xdr:colOff>
      <xdr:row>0</xdr:row>
      <xdr:rowOff>152400</xdr:rowOff>
    </xdr:from>
    <xdr:to>
      <xdr:col>23</xdr:col>
      <xdr:colOff>0</xdr:colOff>
      <xdr:row>1</xdr:row>
      <xdr:rowOff>57150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7300" y="152400"/>
          <a:ext cx="8763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171450</xdr:colOff>
      <xdr:row>0</xdr:row>
      <xdr:rowOff>171450</xdr:rowOff>
    </xdr:from>
    <xdr:to>
      <xdr:col>25</xdr:col>
      <xdr:colOff>333375</xdr:colOff>
      <xdr:row>1</xdr:row>
      <xdr:rowOff>66675</xdr:rowOff>
    </xdr:to>
    <xdr:pic>
      <xdr:nvPicPr>
        <xdr:cNvPr id="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35050" y="171450"/>
          <a:ext cx="8382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25108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432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19050</xdr:colOff>
      <xdr:row>0</xdr:row>
      <xdr:rowOff>133350</xdr:rowOff>
    </xdr:from>
    <xdr:to>
      <xdr:col>22</xdr:col>
      <xdr:colOff>276225</xdr:colOff>
      <xdr:row>0</xdr:row>
      <xdr:rowOff>904875</xdr:rowOff>
    </xdr:to>
    <xdr:pic>
      <xdr:nvPicPr>
        <xdr:cNvPr id="25108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63475" y="133350"/>
          <a:ext cx="828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114300</xdr:rowOff>
    </xdr:from>
    <xdr:to>
      <xdr:col>26</xdr:col>
      <xdr:colOff>304800</xdr:colOff>
      <xdr:row>0</xdr:row>
      <xdr:rowOff>895350</xdr:rowOff>
    </xdr:to>
    <xdr:pic>
      <xdr:nvPicPr>
        <xdr:cNvPr id="25108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15975" y="114300"/>
          <a:ext cx="8763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5</xdr:col>
      <xdr:colOff>66675</xdr:colOff>
      <xdr:row>0</xdr:row>
      <xdr:rowOff>895350</xdr:rowOff>
    </xdr:to>
    <xdr:pic>
      <xdr:nvPicPr>
        <xdr:cNvPr id="25708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66675"/>
          <a:ext cx="21336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276225</xdr:colOff>
      <xdr:row>0</xdr:row>
      <xdr:rowOff>142875</xdr:rowOff>
    </xdr:from>
    <xdr:to>
      <xdr:col>22</xdr:col>
      <xdr:colOff>466725</xdr:colOff>
      <xdr:row>0</xdr:row>
      <xdr:rowOff>952500</xdr:rowOff>
    </xdr:to>
    <xdr:pic>
      <xdr:nvPicPr>
        <xdr:cNvPr id="25708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525375" y="142875"/>
          <a:ext cx="838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152400</xdr:colOff>
      <xdr:row>0</xdr:row>
      <xdr:rowOff>142875</xdr:rowOff>
    </xdr:from>
    <xdr:to>
      <xdr:col>25</xdr:col>
      <xdr:colOff>314325</xdr:colOff>
      <xdr:row>0</xdr:row>
      <xdr:rowOff>952500</xdr:rowOff>
    </xdr:to>
    <xdr:pic>
      <xdr:nvPicPr>
        <xdr:cNvPr id="257084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25500" y="142875"/>
          <a:ext cx="8382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5</xdr:col>
      <xdr:colOff>85725</xdr:colOff>
      <xdr:row>0</xdr:row>
      <xdr:rowOff>809625</xdr:rowOff>
    </xdr:to>
    <xdr:pic>
      <xdr:nvPicPr>
        <xdr:cNvPr id="25309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0669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85725</xdr:colOff>
      <xdr:row>0</xdr:row>
      <xdr:rowOff>66675</xdr:rowOff>
    </xdr:from>
    <xdr:to>
      <xdr:col>24</xdr:col>
      <xdr:colOff>142875</xdr:colOff>
      <xdr:row>0</xdr:row>
      <xdr:rowOff>828675</xdr:rowOff>
    </xdr:to>
    <xdr:pic>
      <xdr:nvPicPr>
        <xdr:cNvPr id="253098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87275" y="66675"/>
          <a:ext cx="8001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247650</xdr:colOff>
      <xdr:row>0</xdr:row>
      <xdr:rowOff>95250</xdr:rowOff>
    </xdr:from>
    <xdr:to>
      <xdr:col>25</xdr:col>
      <xdr:colOff>400050</xdr:colOff>
      <xdr:row>0</xdr:row>
      <xdr:rowOff>904875</xdr:rowOff>
    </xdr:to>
    <xdr:pic>
      <xdr:nvPicPr>
        <xdr:cNvPr id="25309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92150" y="9525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4</xdr:col>
      <xdr:colOff>285750</xdr:colOff>
      <xdr:row>0</xdr:row>
      <xdr:rowOff>866775</xdr:rowOff>
    </xdr:to>
    <xdr:pic>
      <xdr:nvPicPr>
        <xdr:cNvPr id="25410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14300"/>
          <a:ext cx="17049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285750</xdr:colOff>
      <xdr:row>0</xdr:row>
      <xdr:rowOff>171450</xdr:rowOff>
    </xdr:from>
    <xdr:to>
      <xdr:col>24</xdr:col>
      <xdr:colOff>38100</xdr:colOff>
      <xdr:row>0</xdr:row>
      <xdr:rowOff>942975</xdr:rowOff>
    </xdr:to>
    <xdr:pic>
      <xdr:nvPicPr>
        <xdr:cNvPr id="25410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01525" y="17145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180975</xdr:colOff>
      <xdr:row>0</xdr:row>
      <xdr:rowOff>152400</xdr:rowOff>
    </xdr:from>
    <xdr:to>
      <xdr:col>25</xdr:col>
      <xdr:colOff>333375</xdr:colOff>
      <xdr:row>0</xdr:row>
      <xdr:rowOff>962025</xdr:rowOff>
    </xdr:to>
    <xdr:pic>
      <xdr:nvPicPr>
        <xdr:cNvPr id="254105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63550" y="15240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19050</xdr:colOff>
      <xdr:row>0</xdr:row>
      <xdr:rowOff>704850</xdr:rowOff>
    </xdr:to>
    <xdr:pic>
      <xdr:nvPicPr>
        <xdr:cNvPr id="21126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19335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66675</xdr:colOff>
      <xdr:row>0</xdr:row>
      <xdr:rowOff>85725</xdr:rowOff>
    </xdr:from>
    <xdr:to>
      <xdr:col>24</xdr:col>
      <xdr:colOff>47625</xdr:colOff>
      <xdr:row>0</xdr:row>
      <xdr:rowOff>838200</xdr:rowOff>
    </xdr:to>
    <xdr:pic>
      <xdr:nvPicPr>
        <xdr:cNvPr id="211261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34875" y="85725"/>
          <a:ext cx="7810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152400</xdr:colOff>
      <xdr:row>0</xdr:row>
      <xdr:rowOff>76200</xdr:rowOff>
    </xdr:from>
    <xdr:to>
      <xdr:col>25</xdr:col>
      <xdr:colOff>304800</xdr:colOff>
      <xdr:row>0</xdr:row>
      <xdr:rowOff>885825</xdr:rowOff>
    </xdr:to>
    <xdr:pic>
      <xdr:nvPicPr>
        <xdr:cNvPr id="211262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20700" y="7620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4</xdr:col>
      <xdr:colOff>476250</xdr:colOff>
      <xdr:row>0</xdr:row>
      <xdr:rowOff>866775</xdr:rowOff>
    </xdr:to>
    <xdr:pic>
      <xdr:nvPicPr>
        <xdr:cNvPr id="25609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14300"/>
          <a:ext cx="18954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219075</xdr:colOff>
      <xdr:row>0</xdr:row>
      <xdr:rowOff>95250</xdr:rowOff>
    </xdr:from>
    <xdr:to>
      <xdr:col>24</xdr:col>
      <xdr:colOff>114300</xdr:colOff>
      <xdr:row>0</xdr:row>
      <xdr:rowOff>971550</xdr:rowOff>
    </xdr:to>
    <xdr:pic>
      <xdr:nvPicPr>
        <xdr:cNvPr id="25609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34850" y="95250"/>
          <a:ext cx="9620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200025</xdr:colOff>
      <xdr:row>0</xdr:row>
      <xdr:rowOff>114300</xdr:rowOff>
    </xdr:from>
    <xdr:to>
      <xdr:col>25</xdr:col>
      <xdr:colOff>352425</xdr:colOff>
      <xdr:row>0</xdr:row>
      <xdr:rowOff>923925</xdr:rowOff>
    </xdr:to>
    <xdr:pic>
      <xdr:nvPicPr>
        <xdr:cNvPr id="256096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82600" y="11430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238125</xdr:colOff>
      <xdr:row>0</xdr:row>
      <xdr:rowOff>866775</xdr:rowOff>
    </xdr:to>
    <xdr:pic>
      <xdr:nvPicPr>
        <xdr:cNvPr id="23285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907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247650</xdr:colOff>
      <xdr:row>0</xdr:row>
      <xdr:rowOff>66675</xdr:rowOff>
    </xdr:from>
    <xdr:to>
      <xdr:col>24</xdr:col>
      <xdr:colOff>47625</xdr:colOff>
      <xdr:row>0</xdr:row>
      <xdr:rowOff>828675</xdr:rowOff>
    </xdr:to>
    <xdr:pic>
      <xdr:nvPicPr>
        <xdr:cNvPr id="232851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25300" y="66675"/>
          <a:ext cx="866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228600</xdr:colOff>
      <xdr:row>0</xdr:row>
      <xdr:rowOff>38100</xdr:rowOff>
    </xdr:from>
    <xdr:to>
      <xdr:col>25</xdr:col>
      <xdr:colOff>381000</xdr:colOff>
      <xdr:row>0</xdr:row>
      <xdr:rowOff>847725</xdr:rowOff>
    </xdr:to>
    <xdr:pic>
      <xdr:nvPicPr>
        <xdr:cNvPr id="232852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3050" y="38100"/>
          <a:ext cx="8286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60"/>
  <sheetViews>
    <sheetView view="pageBreakPreview" topLeftCell="A40" zoomScaleNormal="100" zoomScaleSheetLayoutView="100" workbookViewId="0">
      <selection activeCell="K48" sqref="K48"/>
    </sheetView>
  </sheetViews>
  <sheetFormatPr defaultRowHeight="12.75"/>
  <cols>
    <col min="1" max="1" width="5.5703125" customWidth="1"/>
    <col min="2" max="2" width="4.85546875" hidden="1" customWidth="1"/>
    <col min="3" max="3" width="4.28515625" hidden="1" customWidth="1"/>
    <col min="4" max="4" width="21.140625" customWidth="1"/>
    <col min="5" max="5" width="8.7109375" customWidth="1"/>
    <col min="6" max="6" width="6" customWidth="1"/>
    <col min="7" max="7" width="35.28515625" customWidth="1"/>
    <col min="8" max="8" width="9.85546875" customWidth="1"/>
    <col min="9" max="9" width="16" customWidth="1"/>
    <col min="10" max="10" width="15.7109375" customWidth="1"/>
    <col min="11" max="11" width="28.28515625" customWidth="1"/>
    <col min="12" max="12" width="15" customWidth="1"/>
    <col min="13" max="14" width="4.5703125" customWidth="1"/>
    <col min="15" max="15" width="5.28515625" customWidth="1"/>
    <col min="16" max="16" width="5.85546875" customWidth="1"/>
    <col min="17" max="17" width="4.140625" customWidth="1"/>
    <col min="18" max="18" width="5.5703125" customWidth="1"/>
    <col min="19" max="19" width="9.140625" customWidth="1"/>
  </cols>
  <sheetData>
    <row r="1" spans="1:12" ht="96.75" customHeight="1">
      <c r="A1" s="115" t="s">
        <v>267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6.5" customHeight="1">
      <c r="A2" s="117" t="s">
        <v>58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8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15" customHeight="1">
      <c r="A4" s="1" t="s">
        <v>201</v>
      </c>
      <c r="B4" s="1"/>
      <c r="C4" s="2"/>
      <c r="D4" s="2"/>
      <c r="E4" s="3"/>
      <c r="F4" s="3"/>
      <c r="G4" s="3"/>
      <c r="H4" s="4"/>
      <c r="I4" s="4"/>
      <c r="J4" s="5"/>
      <c r="K4" s="22"/>
      <c r="L4" s="6" t="s">
        <v>314</v>
      </c>
    </row>
    <row r="5" spans="1:12" ht="60" customHeight="1">
      <c r="A5" s="7" t="s">
        <v>1</v>
      </c>
      <c r="B5" s="7" t="s">
        <v>2</v>
      </c>
      <c r="C5" s="8"/>
      <c r="D5" s="9" t="s">
        <v>10</v>
      </c>
      <c r="E5" s="7" t="s">
        <v>3</v>
      </c>
      <c r="F5" s="7" t="s">
        <v>4</v>
      </c>
      <c r="G5" s="9" t="s">
        <v>11</v>
      </c>
      <c r="H5" s="9" t="s">
        <v>3</v>
      </c>
      <c r="I5" s="9" t="s">
        <v>5</v>
      </c>
      <c r="J5" s="9" t="s">
        <v>6</v>
      </c>
      <c r="K5" s="9" t="s">
        <v>7</v>
      </c>
      <c r="L5" s="9" t="s">
        <v>8</v>
      </c>
    </row>
    <row r="6" spans="1:12" ht="36.75" customHeight="1">
      <c r="A6" s="10">
        <v>1</v>
      </c>
      <c r="B6" s="11"/>
      <c r="C6" s="12"/>
      <c r="D6" s="13" t="s">
        <v>269</v>
      </c>
      <c r="E6" s="14" t="s">
        <v>270</v>
      </c>
      <c r="F6" s="15" t="s">
        <v>40</v>
      </c>
      <c r="G6" s="16" t="s">
        <v>271</v>
      </c>
      <c r="H6" s="14" t="s">
        <v>272</v>
      </c>
      <c r="I6" s="15" t="s">
        <v>273</v>
      </c>
      <c r="J6" s="15" t="s">
        <v>67</v>
      </c>
      <c r="K6" s="17" t="s">
        <v>44</v>
      </c>
      <c r="L6" s="18" t="s">
        <v>240</v>
      </c>
    </row>
    <row r="7" spans="1:12" ht="36.75" customHeight="1">
      <c r="A7" s="10">
        <v>2</v>
      </c>
      <c r="B7" s="11"/>
      <c r="C7" s="12"/>
      <c r="D7" s="13" t="s">
        <v>331</v>
      </c>
      <c r="E7" s="14" t="s">
        <v>332</v>
      </c>
      <c r="F7" s="15" t="s">
        <v>40</v>
      </c>
      <c r="G7" s="16" t="s">
        <v>333</v>
      </c>
      <c r="H7" s="14" t="s">
        <v>334</v>
      </c>
      <c r="I7" s="15" t="s">
        <v>139</v>
      </c>
      <c r="J7" s="15" t="s">
        <v>139</v>
      </c>
      <c r="K7" s="17" t="s">
        <v>217</v>
      </c>
      <c r="L7" s="18" t="s">
        <v>240</v>
      </c>
    </row>
    <row r="8" spans="1:12" ht="36.75" customHeight="1">
      <c r="A8" s="10">
        <v>3</v>
      </c>
      <c r="B8" s="11"/>
      <c r="C8" s="12"/>
      <c r="D8" s="13" t="s">
        <v>287</v>
      </c>
      <c r="E8" s="14" t="s">
        <v>288</v>
      </c>
      <c r="F8" s="15" t="s">
        <v>40</v>
      </c>
      <c r="G8" s="16" t="s">
        <v>289</v>
      </c>
      <c r="H8" s="14" t="s">
        <v>290</v>
      </c>
      <c r="I8" s="15" t="s">
        <v>291</v>
      </c>
      <c r="J8" s="15" t="s">
        <v>249</v>
      </c>
      <c r="K8" s="17" t="s">
        <v>156</v>
      </c>
      <c r="L8" s="18" t="s">
        <v>240</v>
      </c>
    </row>
    <row r="9" spans="1:12" ht="36.75" customHeight="1">
      <c r="A9" s="10">
        <v>4</v>
      </c>
      <c r="B9" s="11"/>
      <c r="C9" s="12"/>
      <c r="D9" s="13" t="s">
        <v>325</v>
      </c>
      <c r="E9" s="14" t="s">
        <v>326</v>
      </c>
      <c r="F9" s="15" t="s">
        <v>40</v>
      </c>
      <c r="G9" s="16" t="s">
        <v>327</v>
      </c>
      <c r="H9" s="14" t="s">
        <v>328</v>
      </c>
      <c r="I9" s="15" t="s">
        <v>329</v>
      </c>
      <c r="J9" s="15" t="s">
        <v>153</v>
      </c>
      <c r="K9" s="17" t="s">
        <v>330</v>
      </c>
      <c r="L9" s="18" t="s">
        <v>240</v>
      </c>
    </row>
    <row r="10" spans="1:12" ht="36.75" customHeight="1">
      <c r="A10" s="10">
        <v>5</v>
      </c>
      <c r="B10" s="11"/>
      <c r="C10" s="12"/>
      <c r="D10" s="13" t="s">
        <v>114</v>
      </c>
      <c r="E10" s="14" t="s">
        <v>90</v>
      </c>
      <c r="F10" s="15" t="s">
        <v>40</v>
      </c>
      <c r="G10" s="16" t="s">
        <v>115</v>
      </c>
      <c r="H10" s="14" t="s">
        <v>91</v>
      </c>
      <c r="I10" s="15" t="s">
        <v>92</v>
      </c>
      <c r="J10" s="15" t="s">
        <v>93</v>
      </c>
      <c r="K10" s="17" t="s">
        <v>68</v>
      </c>
      <c r="L10" s="18" t="s">
        <v>240</v>
      </c>
    </row>
    <row r="11" spans="1:12" ht="36.75" customHeight="1">
      <c r="A11" s="10">
        <v>6</v>
      </c>
      <c r="B11" s="11"/>
      <c r="C11" s="12"/>
      <c r="D11" s="13" t="s">
        <v>113</v>
      </c>
      <c r="E11" s="14" t="s">
        <v>104</v>
      </c>
      <c r="F11" s="15">
        <v>2</v>
      </c>
      <c r="G11" s="16" t="s">
        <v>154</v>
      </c>
      <c r="H11" s="14" t="s">
        <v>155</v>
      </c>
      <c r="I11" s="15" t="s">
        <v>105</v>
      </c>
      <c r="J11" s="15" t="s">
        <v>67</v>
      </c>
      <c r="K11" s="17" t="s">
        <v>44</v>
      </c>
      <c r="L11" s="18" t="s">
        <v>240</v>
      </c>
    </row>
    <row r="12" spans="1:12" ht="36.75" customHeight="1">
      <c r="A12" s="10">
        <v>7</v>
      </c>
      <c r="B12" s="11"/>
      <c r="C12" s="12"/>
      <c r="D12" s="13" t="s">
        <v>335</v>
      </c>
      <c r="E12" s="14" t="s">
        <v>336</v>
      </c>
      <c r="F12" s="15" t="s">
        <v>70</v>
      </c>
      <c r="G12" s="16" t="s">
        <v>337</v>
      </c>
      <c r="H12" s="14" t="s">
        <v>338</v>
      </c>
      <c r="I12" s="15" t="s">
        <v>339</v>
      </c>
      <c r="J12" s="15" t="s">
        <v>340</v>
      </c>
      <c r="K12" s="17" t="s">
        <v>341</v>
      </c>
      <c r="L12" s="18" t="s">
        <v>240</v>
      </c>
    </row>
    <row r="13" spans="1:12" ht="36.75" customHeight="1">
      <c r="A13" s="10">
        <v>8</v>
      </c>
      <c r="B13" s="11"/>
      <c r="C13" s="12"/>
      <c r="D13" s="13" t="s">
        <v>152</v>
      </c>
      <c r="E13" s="14" t="s">
        <v>76</v>
      </c>
      <c r="F13" s="15" t="s">
        <v>42</v>
      </c>
      <c r="G13" s="16" t="s">
        <v>88</v>
      </c>
      <c r="H13" s="14" t="s">
        <v>85</v>
      </c>
      <c r="I13" s="15" t="s">
        <v>86</v>
      </c>
      <c r="J13" s="15" t="s">
        <v>64</v>
      </c>
      <c r="K13" s="17" t="s">
        <v>43</v>
      </c>
      <c r="L13" s="18" t="s">
        <v>240</v>
      </c>
    </row>
    <row r="14" spans="1:12" ht="36.75" customHeight="1">
      <c r="A14" s="10">
        <v>9</v>
      </c>
      <c r="B14" s="11"/>
      <c r="C14" s="12"/>
      <c r="D14" s="13" t="s">
        <v>152</v>
      </c>
      <c r="E14" s="14" t="s">
        <v>76</v>
      </c>
      <c r="F14" s="15" t="s">
        <v>42</v>
      </c>
      <c r="G14" s="16" t="s">
        <v>283</v>
      </c>
      <c r="H14" s="14" t="s">
        <v>284</v>
      </c>
      <c r="I14" s="15" t="s">
        <v>285</v>
      </c>
      <c r="J14" s="15" t="s">
        <v>64</v>
      </c>
      <c r="K14" s="17" t="s">
        <v>44</v>
      </c>
      <c r="L14" s="18" t="s">
        <v>240</v>
      </c>
    </row>
    <row r="15" spans="1:12" ht="36.75" customHeight="1">
      <c r="A15" s="10">
        <v>10</v>
      </c>
      <c r="B15" s="11"/>
      <c r="C15" s="12"/>
      <c r="D15" s="13" t="s">
        <v>152</v>
      </c>
      <c r="E15" s="14" t="s">
        <v>76</v>
      </c>
      <c r="F15" s="15" t="s">
        <v>42</v>
      </c>
      <c r="G15" s="16" t="s">
        <v>80</v>
      </c>
      <c r="H15" s="14" t="s">
        <v>81</v>
      </c>
      <c r="I15" s="15" t="s">
        <v>82</v>
      </c>
      <c r="J15" s="15" t="s">
        <v>64</v>
      </c>
      <c r="K15" s="17" t="s">
        <v>44</v>
      </c>
      <c r="L15" s="18" t="s">
        <v>240</v>
      </c>
    </row>
    <row r="16" spans="1:12" ht="36.75" customHeight="1">
      <c r="A16" s="10">
        <v>11</v>
      </c>
      <c r="B16" s="11"/>
      <c r="C16" s="12"/>
      <c r="D16" s="13" t="s">
        <v>141</v>
      </c>
      <c r="E16" s="14" t="s">
        <v>142</v>
      </c>
      <c r="F16" s="15" t="s">
        <v>70</v>
      </c>
      <c r="G16" s="16" t="s">
        <v>145</v>
      </c>
      <c r="H16" s="14" t="s">
        <v>146</v>
      </c>
      <c r="I16" s="15" t="s">
        <v>143</v>
      </c>
      <c r="J16" s="15" t="s">
        <v>144</v>
      </c>
      <c r="K16" s="17" t="s">
        <v>156</v>
      </c>
      <c r="L16" s="18" t="s">
        <v>240</v>
      </c>
    </row>
    <row r="17" spans="1:12" ht="36.75" customHeight="1">
      <c r="A17" s="10">
        <v>12</v>
      </c>
      <c r="B17" s="11"/>
      <c r="C17" s="12"/>
      <c r="D17" s="13" t="s">
        <v>71</v>
      </c>
      <c r="E17" s="14" t="s">
        <v>72</v>
      </c>
      <c r="F17" s="15" t="s">
        <v>70</v>
      </c>
      <c r="G17" s="16" t="s">
        <v>73</v>
      </c>
      <c r="H17" s="14" t="s">
        <v>74</v>
      </c>
      <c r="I17" s="15" t="s">
        <v>75</v>
      </c>
      <c r="J17" s="15" t="s">
        <v>67</v>
      </c>
      <c r="K17" s="17" t="s">
        <v>44</v>
      </c>
      <c r="L17" s="18" t="s">
        <v>240</v>
      </c>
    </row>
    <row r="18" spans="1:12" ht="36.75" customHeight="1">
      <c r="A18" s="10">
        <v>13</v>
      </c>
      <c r="B18" s="11"/>
      <c r="C18" s="12"/>
      <c r="D18" s="13" t="s">
        <v>274</v>
      </c>
      <c r="E18" s="14" t="s">
        <v>275</v>
      </c>
      <c r="F18" s="15">
        <v>2</v>
      </c>
      <c r="G18" s="16" t="s">
        <v>276</v>
      </c>
      <c r="H18" s="14" t="s">
        <v>277</v>
      </c>
      <c r="I18" s="15" t="s">
        <v>278</v>
      </c>
      <c r="J18" s="15" t="s">
        <v>279</v>
      </c>
      <c r="K18" s="17" t="s">
        <v>156</v>
      </c>
      <c r="L18" s="18" t="s">
        <v>240</v>
      </c>
    </row>
    <row r="19" spans="1:12" ht="36.75" customHeight="1">
      <c r="A19" s="10">
        <v>14</v>
      </c>
      <c r="B19" s="11"/>
      <c r="C19" s="12"/>
      <c r="D19" s="13" t="s">
        <v>274</v>
      </c>
      <c r="E19" s="14" t="s">
        <v>275</v>
      </c>
      <c r="F19" s="15">
        <v>2</v>
      </c>
      <c r="G19" s="16" t="s">
        <v>366</v>
      </c>
      <c r="H19" s="14" t="s">
        <v>281</v>
      </c>
      <c r="I19" s="15" t="s">
        <v>278</v>
      </c>
      <c r="J19" s="15" t="s">
        <v>279</v>
      </c>
      <c r="K19" s="17" t="s">
        <v>156</v>
      </c>
      <c r="L19" s="18" t="s">
        <v>240</v>
      </c>
    </row>
    <row r="20" spans="1:12" ht="36.75" customHeight="1">
      <c r="A20" s="10">
        <v>15</v>
      </c>
      <c r="B20" s="11"/>
      <c r="C20" s="12"/>
      <c r="D20" s="13" t="s">
        <v>344</v>
      </c>
      <c r="E20" s="14" t="s">
        <v>345</v>
      </c>
      <c r="F20" s="15" t="s">
        <v>40</v>
      </c>
      <c r="G20" s="16" t="s">
        <v>346</v>
      </c>
      <c r="H20" s="14" t="s">
        <v>347</v>
      </c>
      <c r="I20" s="15" t="s">
        <v>174</v>
      </c>
      <c r="J20" s="15" t="s">
        <v>162</v>
      </c>
      <c r="K20" s="17" t="s">
        <v>156</v>
      </c>
      <c r="L20" s="18" t="s">
        <v>240</v>
      </c>
    </row>
    <row r="21" spans="1:12" ht="36.75" customHeight="1">
      <c r="A21" s="10">
        <v>16</v>
      </c>
      <c r="B21" s="11"/>
      <c r="C21" s="12"/>
      <c r="D21" s="13" t="s">
        <v>163</v>
      </c>
      <c r="E21" s="14" t="s">
        <v>164</v>
      </c>
      <c r="F21" s="15" t="s">
        <v>40</v>
      </c>
      <c r="G21" s="16" t="s">
        <v>300</v>
      </c>
      <c r="H21" s="14" t="s">
        <v>301</v>
      </c>
      <c r="I21" s="15" t="s">
        <v>302</v>
      </c>
      <c r="J21" s="15" t="s">
        <v>64</v>
      </c>
      <c r="K21" s="17" t="s">
        <v>44</v>
      </c>
      <c r="L21" s="18" t="s">
        <v>240</v>
      </c>
    </row>
    <row r="22" spans="1:12" ht="36.75" customHeight="1">
      <c r="A22" s="10">
        <v>17</v>
      </c>
      <c r="B22" s="11"/>
      <c r="C22" s="12"/>
      <c r="D22" s="13" t="s">
        <v>165</v>
      </c>
      <c r="E22" s="14" t="s">
        <v>166</v>
      </c>
      <c r="F22" s="15" t="s">
        <v>70</v>
      </c>
      <c r="G22" s="16" t="s">
        <v>167</v>
      </c>
      <c r="H22" s="14" t="s">
        <v>168</v>
      </c>
      <c r="I22" s="15" t="s">
        <v>140</v>
      </c>
      <c r="J22" s="15" t="s">
        <v>144</v>
      </c>
      <c r="K22" s="17" t="s">
        <v>44</v>
      </c>
      <c r="L22" s="18" t="s">
        <v>240</v>
      </c>
    </row>
    <row r="23" spans="1:12" ht="36.75" customHeight="1">
      <c r="A23" s="10">
        <v>18</v>
      </c>
      <c r="B23" s="11"/>
      <c r="C23" s="12"/>
      <c r="D23" s="69" t="s">
        <v>116</v>
      </c>
      <c r="E23" s="70" t="s">
        <v>109</v>
      </c>
      <c r="F23" s="71">
        <v>3</v>
      </c>
      <c r="G23" s="72" t="s">
        <v>117</v>
      </c>
      <c r="H23" s="70" t="s">
        <v>110</v>
      </c>
      <c r="I23" s="73" t="s">
        <v>111</v>
      </c>
      <c r="J23" s="68" t="s">
        <v>41</v>
      </c>
      <c r="K23" s="68" t="s">
        <v>95</v>
      </c>
      <c r="L23" s="18" t="s">
        <v>240</v>
      </c>
    </row>
    <row r="24" spans="1:12" ht="36.75" customHeight="1">
      <c r="A24" s="10">
        <v>19</v>
      </c>
      <c r="B24" s="11"/>
      <c r="C24" s="12"/>
      <c r="D24" s="13" t="s">
        <v>295</v>
      </c>
      <c r="E24" s="14"/>
      <c r="F24" s="15" t="s">
        <v>173</v>
      </c>
      <c r="G24" s="16" t="s">
        <v>296</v>
      </c>
      <c r="H24" s="14" t="s">
        <v>297</v>
      </c>
      <c r="I24" s="15" t="s">
        <v>298</v>
      </c>
      <c r="J24" s="15" t="s">
        <v>237</v>
      </c>
      <c r="K24" s="17" t="s">
        <v>299</v>
      </c>
      <c r="L24" s="18" t="s">
        <v>240</v>
      </c>
    </row>
    <row r="25" spans="1:12" ht="36.75" customHeight="1">
      <c r="A25" s="10">
        <v>20</v>
      </c>
      <c r="B25" s="11"/>
      <c r="C25" s="12"/>
      <c r="D25" s="13" t="s">
        <v>170</v>
      </c>
      <c r="E25" s="14" t="s">
        <v>171</v>
      </c>
      <c r="F25" s="15" t="s">
        <v>70</v>
      </c>
      <c r="G25" s="16" t="s">
        <v>294</v>
      </c>
      <c r="H25" s="14" t="s">
        <v>191</v>
      </c>
      <c r="I25" s="15" t="s">
        <v>63</v>
      </c>
      <c r="J25" s="15" t="s">
        <v>172</v>
      </c>
      <c r="K25" s="17" t="s">
        <v>169</v>
      </c>
      <c r="L25" s="18" t="s">
        <v>240</v>
      </c>
    </row>
    <row r="26" spans="1:12" ht="36.75" customHeight="1">
      <c r="A26" s="10">
        <v>21</v>
      </c>
      <c r="B26" s="11"/>
      <c r="C26" s="12"/>
      <c r="D26" s="13" t="s">
        <v>135</v>
      </c>
      <c r="E26" s="14" t="s">
        <v>136</v>
      </c>
      <c r="F26" s="15">
        <v>3</v>
      </c>
      <c r="G26" s="16" t="s">
        <v>137</v>
      </c>
      <c r="H26" s="14" t="s">
        <v>138</v>
      </c>
      <c r="I26" s="15" t="s">
        <v>63</v>
      </c>
      <c r="J26" s="15" t="s">
        <v>103</v>
      </c>
      <c r="K26" s="17" t="s">
        <v>44</v>
      </c>
      <c r="L26" s="18" t="s">
        <v>240</v>
      </c>
    </row>
    <row r="27" spans="1:12" ht="36.75" customHeight="1">
      <c r="A27" s="10">
        <v>22</v>
      </c>
      <c r="B27" s="11"/>
      <c r="C27" s="12"/>
      <c r="D27" s="13" t="s">
        <v>135</v>
      </c>
      <c r="E27" s="14" t="s">
        <v>136</v>
      </c>
      <c r="F27" s="15">
        <v>3</v>
      </c>
      <c r="G27" s="16" t="s">
        <v>242</v>
      </c>
      <c r="H27" s="14" t="s">
        <v>243</v>
      </c>
      <c r="I27" s="15" t="s">
        <v>244</v>
      </c>
      <c r="J27" s="15" t="s">
        <v>103</v>
      </c>
      <c r="K27" s="17" t="s">
        <v>44</v>
      </c>
      <c r="L27" s="18" t="s">
        <v>240</v>
      </c>
    </row>
    <row r="28" spans="1:12" ht="36.75" customHeight="1">
      <c r="A28" s="10">
        <v>23</v>
      </c>
      <c r="B28" s="11"/>
      <c r="C28" s="12"/>
      <c r="D28" s="13" t="s">
        <v>251</v>
      </c>
      <c r="E28" s="14" t="s">
        <v>252</v>
      </c>
      <c r="F28" s="15" t="s">
        <v>40</v>
      </c>
      <c r="G28" s="16" t="s">
        <v>253</v>
      </c>
      <c r="H28" s="14" t="s">
        <v>254</v>
      </c>
      <c r="I28" s="15" t="s">
        <v>148</v>
      </c>
      <c r="J28" s="15" t="s">
        <v>255</v>
      </c>
      <c r="K28" s="17" t="s">
        <v>184</v>
      </c>
      <c r="L28" s="18" t="s">
        <v>240</v>
      </c>
    </row>
    <row r="29" spans="1:12" ht="36.75" customHeight="1">
      <c r="A29" s="10">
        <v>24</v>
      </c>
      <c r="B29" s="11"/>
      <c r="C29" s="12"/>
      <c r="D29" s="69" t="s">
        <v>391</v>
      </c>
      <c r="E29" s="70" t="s">
        <v>392</v>
      </c>
      <c r="F29" s="71" t="s">
        <v>40</v>
      </c>
      <c r="G29" s="72" t="s">
        <v>393</v>
      </c>
      <c r="H29" s="70" t="s">
        <v>394</v>
      </c>
      <c r="I29" s="73" t="s">
        <v>395</v>
      </c>
      <c r="J29" s="68" t="s">
        <v>396</v>
      </c>
      <c r="K29" s="68" t="s">
        <v>77</v>
      </c>
      <c r="L29" s="18" t="s">
        <v>240</v>
      </c>
    </row>
    <row r="30" spans="1:12" ht="36.75" customHeight="1">
      <c r="A30" s="10">
        <v>25</v>
      </c>
      <c r="B30" s="11"/>
      <c r="C30" s="12"/>
      <c r="D30" s="13" t="s">
        <v>348</v>
      </c>
      <c r="E30" s="14" t="s">
        <v>349</v>
      </c>
      <c r="F30" s="15" t="s">
        <v>40</v>
      </c>
      <c r="G30" s="16" t="s">
        <v>346</v>
      </c>
      <c r="H30" s="14" t="s">
        <v>347</v>
      </c>
      <c r="I30" s="15" t="s">
        <v>174</v>
      </c>
      <c r="J30" s="15" t="s">
        <v>162</v>
      </c>
      <c r="K30" s="17" t="s">
        <v>156</v>
      </c>
      <c r="L30" s="18" t="s">
        <v>240</v>
      </c>
    </row>
    <row r="31" spans="1:12" ht="36.75" customHeight="1">
      <c r="A31" s="10">
        <v>26</v>
      </c>
      <c r="B31" s="11"/>
      <c r="C31" s="12"/>
      <c r="D31" s="13" t="s">
        <v>292</v>
      </c>
      <c r="E31" s="14" t="s">
        <v>293</v>
      </c>
      <c r="F31" s="15">
        <v>2</v>
      </c>
      <c r="G31" s="16" t="s">
        <v>283</v>
      </c>
      <c r="H31" s="14" t="s">
        <v>284</v>
      </c>
      <c r="I31" s="15" t="s">
        <v>285</v>
      </c>
      <c r="J31" s="15" t="s">
        <v>64</v>
      </c>
      <c r="K31" s="17" t="s">
        <v>44</v>
      </c>
      <c r="L31" s="18" t="s">
        <v>240</v>
      </c>
    </row>
    <row r="32" spans="1:12" ht="36.75" customHeight="1">
      <c r="A32" s="10">
        <v>27</v>
      </c>
      <c r="B32" s="11"/>
      <c r="C32" s="12"/>
      <c r="D32" s="13" t="s">
        <v>245</v>
      </c>
      <c r="E32" s="14" t="s">
        <v>246</v>
      </c>
      <c r="F32" s="15" t="s">
        <v>40</v>
      </c>
      <c r="G32" s="16" t="s">
        <v>247</v>
      </c>
      <c r="H32" s="14" t="s">
        <v>248</v>
      </c>
      <c r="I32" s="15" t="s">
        <v>249</v>
      </c>
      <c r="J32" s="15" t="s">
        <v>250</v>
      </c>
      <c r="K32" s="17" t="s">
        <v>156</v>
      </c>
      <c r="L32" s="18" t="s">
        <v>240</v>
      </c>
    </row>
    <row r="33" spans="1:12" ht="36.75" customHeight="1">
      <c r="A33" s="10">
        <v>28</v>
      </c>
      <c r="B33" s="11"/>
      <c r="C33" s="12"/>
      <c r="D33" s="13" t="s">
        <v>256</v>
      </c>
      <c r="E33" s="14" t="s">
        <v>257</v>
      </c>
      <c r="F33" s="15" t="s">
        <v>258</v>
      </c>
      <c r="G33" s="16" t="s">
        <v>259</v>
      </c>
      <c r="H33" s="14" t="s">
        <v>260</v>
      </c>
      <c r="I33" s="15" t="s">
        <v>148</v>
      </c>
      <c r="J33" s="15" t="s">
        <v>255</v>
      </c>
      <c r="K33" s="17" t="s">
        <v>184</v>
      </c>
      <c r="L33" s="18" t="s">
        <v>240</v>
      </c>
    </row>
    <row r="34" spans="1:12" ht="36.75" customHeight="1">
      <c r="A34" s="10">
        <v>29</v>
      </c>
      <c r="B34" s="11"/>
      <c r="C34" s="12"/>
      <c r="D34" s="13" t="s">
        <v>127</v>
      </c>
      <c r="E34" s="14" t="s">
        <v>128</v>
      </c>
      <c r="F34" s="15" t="s">
        <v>70</v>
      </c>
      <c r="G34" s="16" t="s">
        <v>129</v>
      </c>
      <c r="H34" s="14" t="s">
        <v>130</v>
      </c>
      <c r="I34" s="15" t="s">
        <v>324</v>
      </c>
      <c r="J34" s="15" t="s">
        <v>41</v>
      </c>
      <c r="K34" s="17" t="s">
        <v>68</v>
      </c>
      <c r="L34" s="18" t="s">
        <v>240</v>
      </c>
    </row>
    <row r="35" spans="1:12" ht="36.75" customHeight="1">
      <c r="A35" s="10">
        <v>30</v>
      </c>
      <c r="B35" s="11"/>
      <c r="C35" s="12"/>
      <c r="D35" s="13" t="s">
        <v>261</v>
      </c>
      <c r="E35" s="14" t="s">
        <v>262</v>
      </c>
      <c r="F35" s="15">
        <v>2</v>
      </c>
      <c r="G35" s="16" t="s">
        <v>263</v>
      </c>
      <c r="H35" s="14" t="s">
        <v>264</v>
      </c>
      <c r="I35" s="15" t="s">
        <v>265</v>
      </c>
      <c r="J35" s="15" t="s">
        <v>153</v>
      </c>
      <c r="K35" s="17" t="s">
        <v>266</v>
      </c>
      <c r="L35" s="18" t="s">
        <v>240</v>
      </c>
    </row>
    <row r="36" spans="1:12" ht="36.75" customHeight="1">
      <c r="A36" s="10">
        <v>31</v>
      </c>
      <c r="B36" s="11"/>
      <c r="C36" s="12"/>
      <c r="D36" s="13" t="s">
        <v>125</v>
      </c>
      <c r="E36" s="14" t="s">
        <v>126</v>
      </c>
      <c r="F36" s="15" t="s">
        <v>70</v>
      </c>
      <c r="G36" s="16" t="s">
        <v>133</v>
      </c>
      <c r="H36" s="14" t="s">
        <v>175</v>
      </c>
      <c r="I36" s="15" t="s">
        <v>106</v>
      </c>
      <c r="J36" s="15" t="s">
        <v>41</v>
      </c>
      <c r="K36" s="17" t="s">
        <v>44</v>
      </c>
      <c r="L36" s="18" t="s">
        <v>240</v>
      </c>
    </row>
    <row r="37" spans="1:12" ht="36.75" customHeight="1">
      <c r="A37" s="10">
        <v>32</v>
      </c>
      <c r="B37" s="11"/>
      <c r="C37" s="12"/>
      <c r="D37" s="13" t="s">
        <v>304</v>
      </c>
      <c r="E37" s="14" t="s">
        <v>305</v>
      </c>
      <c r="F37" s="15" t="s">
        <v>40</v>
      </c>
      <c r="G37" s="16" t="s">
        <v>306</v>
      </c>
      <c r="H37" s="14" t="s">
        <v>307</v>
      </c>
      <c r="I37" s="15" t="s">
        <v>308</v>
      </c>
      <c r="J37" s="15" t="s">
        <v>250</v>
      </c>
      <c r="K37" s="17" t="s">
        <v>156</v>
      </c>
      <c r="L37" s="18" t="s">
        <v>240</v>
      </c>
    </row>
    <row r="38" spans="1:12" ht="36.75" customHeight="1">
      <c r="A38" s="10">
        <v>33</v>
      </c>
      <c r="B38" s="11"/>
      <c r="C38" s="12"/>
      <c r="D38" s="13" t="s">
        <v>356</v>
      </c>
      <c r="E38" s="14" t="s">
        <v>357</v>
      </c>
      <c r="F38" s="15" t="s">
        <v>40</v>
      </c>
      <c r="G38" s="16" t="s">
        <v>358</v>
      </c>
      <c r="H38" s="14" t="s">
        <v>359</v>
      </c>
      <c r="I38" s="15" t="s">
        <v>63</v>
      </c>
      <c r="J38" s="15" t="s">
        <v>112</v>
      </c>
      <c r="K38" s="17" t="s">
        <v>44</v>
      </c>
      <c r="L38" s="18" t="s">
        <v>240</v>
      </c>
    </row>
    <row r="39" spans="1:12" ht="36.75" customHeight="1">
      <c r="A39" s="10">
        <v>34</v>
      </c>
      <c r="B39" s="11"/>
      <c r="C39" s="12"/>
      <c r="D39" s="13" t="s">
        <v>101</v>
      </c>
      <c r="E39" s="14" t="s">
        <v>98</v>
      </c>
      <c r="F39" s="15">
        <v>1</v>
      </c>
      <c r="G39" s="16" t="s">
        <v>102</v>
      </c>
      <c r="H39" s="14" t="s">
        <v>99</v>
      </c>
      <c r="I39" s="15" t="s">
        <v>100</v>
      </c>
      <c r="J39" s="15" t="s">
        <v>93</v>
      </c>
      <c r="K39" s="17" t="s">
        <v>94</v>
      </c>
      <c r="L39" s="18" t="s">
        <v>240</v>
      </c>
    </row>
    <row r="40" spans="1:12" ht="36.75" customHeight="1">
      <c r="A40" s="10">
        <v>35</v>
      </c>
      <c r="B40" s="11"/>
      <c r="C40" s="12"/>
      <c r="D40" s="13" t="s">
        <v>223</v>
      </c>
      <c r="E40" s="14" t="s">
        <v>224</v>
      </c>
      <c r="F40" s="15">
        <v>2</v>
      </c>
      <c r="G40" s="16" t="s">
        <v>230</v>
      </c>
      <c r="H40" s="14" t="s">
        <v>231</v>
      </c>
      <c r="I40" s="15" t="s">
        <v>106</v>
      </c>
      <c r="J40" s="15" t="s">
        <v>103</v>
      </c>
      <c r="K40" s="17" t="s">
        <v>44</v>
      </c>
      <c r="L40" s="18" t="s">
        <v>240</v>
      </c>
    </row>
    <row r="41" spans="1:12" ht="36.75" customHeight="1">
      <c r="A41" s="10">
        <v>36</v>
      </c>
      <c r="B41" s="11"/>
      <c r="C41" s="12"/>
      <c r="D41" s="13" t="s">
        <v>223</v>
      </c>
      <c r="E41" s="14" t="s">
        <v>224</v>
      </c>
      <c r="F41" s="15">
        <v>2</v>
      </c>
      <c r="G41" s="16" t="s">
        <v>228</v>
      </c>
      <c r="H41" s="14" t="s">
        <v>229</v>
      </c>
      <c r="I41" s="15" t="s">
        <v>106</v>
      </c>
      <c r="J41" s="15" t="s">
        <v>103</v>
      </c>
      <c r="K41" s="17" t="s">
        <v>44</v>
      </c>
      <c r="L41" s="18" t="s">
        <v>240</v>
      </c>
    </row>
    <row r="42" spans="1:12" ht="36.75" customHeight="1">
      <c r="A42" s="10">
        <v>37</v>
      </c>
      <c r="B42" s="11"/>
      <c r="C42" s="12"/>
      <c r="D42" s="13" t="s">
        <v>223</v>
      </c>
      <c r="E42" s="14" t="s">
        <v>224</v>
      </c>
      <c r="F42" s="15">
        <v>2</v>
      </c>
      <c r="G42" s="16" t="s">
        <v>239</v>
      </c>
      <c r="H42" s="14" t="s">
        <v>227</v>
      </c>
      <c r="I42" s="15" t="s">
        <v>106</v>
      </c>
      <c r="J42" s="15" t="s">
        <v>103</v>
      </c>
      <c r="K42" s="17" t="s">
        <v>44</v>
      </c>
      <c r="L42" s="18" t="s">
        <v>240</v>
      </c>
    </row>
    <row r="43" spans="1:12" ht="36.75" customHeight="1">
      <c r="A43" s="10">
        <v>38</v>
      </c>
      <c r="B43" s="11"/>
      <c r="C43" s="12"/>
      <c r="D43" s="13" t="s">
        <v>223</v>
      </c>
      <c r="E43" s="14" t="s">
        <v>224</v>
      </c>
      <c r="F43" s="15">
        <v>2</v>
      </c>
      <c r="G43" s="16" t="s">
        <v>225</v>
      </c>
      <c r="H43" s="14" t="s">
        <v>226</v>
      </c>
      <c r="I43" s="15" t="s">
        <v>106</v>
      </c>
      <c r="J43" s="15" t="s">
        <v>103</v>
      </c>
      <c r="K43" s="17" t="s">
        <v>44</v>
      </c>
      <c r="L43" s="18" t="s">
        <v>240</v>
      </c>
    </row>
    <row r="44" spans="1:12" ht="36.75" customHeight="1">
      <c r="A44" s="10">
        <v>39</v>
      </c>
      <c r="B44" s="11"/>
      <c r="C44" s="12"/>
      <c r="D44" s="13" t="s">
        <v>232</v>
      </c>
      <c r="E44" s="14" t="s">
        <v>233</v>
      </c>
      <c r="F44" s="15" t="s">
        <v>173</v>
      </c>
      <c r="G44" s="16" t="s">
        <v>234</v>
      </c>
      <c r="H44" s="14" t="s">
        <v>235</v>
      </c>
      <c r="I44" s="15" t="s">
        <v>236</v>
      </c>
      <c r="J44" s="15" t="s">
        <v>237</v>
      </c>
      <c r="K44" s="17" t="s">
        <v>238</v>
      </c>
      <c r="L44" s="18" t="s">
        <v>240</v>
      </c>
    </row>
    <row r="45" spans="1:12" ht="36.75" customHeight="1">
      <c r="A45" s="10">
        <v>40</v>
      </c>
      <c r="B45" s="11"/>
      <c r="C45" s="12"/>
      <c r="D45" s="13" t="s">
        <v>123</v>
      </c>
      <c r="E45" s="14" t="s">
        <v>107</v>
      </c>
      <c r="F45" s="15" t="s">
        <v>70</v>
      </c>
      <c r="G45" s="16" t="s">
        <v>124</v>
      </c>
      <c r="H45" s="14" t="s">
        <v>108</v>
      </c>
      <c r="I45" s="15" t="s">
        <v>87</v>
      </c>
      <c r="J45" s="15" t="s">
        <v>67</v>
      </c>
      <c r="K45" s="17" t="s">
        <v>77</v>
      </c>
      <c r="L45" s="18" t="s">
        <v>240</v>
      </c>
    </row>
    <row r="46" spans="1:12" ht="36.75" customHeight="1">
      <c r="A46" s="10">
        <v>41</v>
      </c>
      <c r="B46" s="11"/>
      <c r="C46" s="12"/>
      <c r="D46" s="13" t="s">
        <v>202</v>
      </c>
      <c r="E46" s="14" t="s">
        <v>203</v>
      </c>
      <c r="F46" s="15" t="s">
        <v>173</v>
      </c>
      <c r="G46" s="16" t="s">
        <v>204</v>
      </c>
      <c r="H46" s="14" t="s">
        <v>205</v>
      </c>
      <c r="I46" s="15" t="s">
        <v>206</v>
      </c>
      <c r="J46" s="15" t="s">
        <v>207</v>
      </c>
      <c r="K46" s="17" t="s">
        <v>132</v>
      </c>
      <c r="L46" s="18" t="s">
        <v>240</v>
      </c>
    </row>
    <row r="47" spans="1:12" ht="36.75" customHeight="1">
      <c r="A47" s="10">
        <v>42</v>
      </c>
      <c r="B47" s="11"/>
      <c r="C47" s="12"/>
      <c r="D47" s="13" t="s">
        <v>176</v>
      </c>
      <c r="E47" s="14" t="s">
        <v>177</v>
      </c>
      <c r="F47" s="15">
        <v>1</v>
      </c>
      <c r="G47" s="16" t="s">
        <v>222</v>
      </c>
      <c r="H47" s="14" t="s">
        <v>178</v>
      </c>
      <c r="I47" s="15" t="s">
        <v>179</v>
      </c>
      <c r="J47" s="15" t="s">
        <v>162</v>
      </c>
      <c r="K47" s="17" t="s">
        <v>156</v>
      </c>
      <c r="L47" s="18" t="s">
        <v>240</v>
      </c>
    </row>
    <row r="48" spans="1:12" ht="36.75" customHeight="1">
      <c r="A48" s="10">
        <v>43</v>
      </c>
      <c r="B48" s="11"/>
      <c r="C48" s="12"/>
      <c r="D48" s="13" t="s">
        <v>176</v>
      </c>
      <c r="E48" s="14" t="s">
        <v>177</v>
      </c>
      <c r="F48" s="15">
        <v>1</v>
      </c>
      <c r="G48" s="16" t="s">
        <v>352</v>
      </c>
      <c r="H48" s="14" t="s">
        <v>353</v>
      </c>
      <c r="I48" s="15" t="s">
        <v>179</v>
      </c>
      <c r="J48" s="15" t="s">
        <v>162</v>
      </c>
      <c r="K48" s="17" t="s">
        <v>156</v>
      </c>
      <c r="L48" s="18" t="s">
        <v>240</v>
      </c>
    </row>
    <row r="49" spans="1:12" ht="36.75" customHeight="1">
      <c r="A49" s="10">
        <v>44</v>
      </c>
      <c r="B49" s="11"/>
      <c r="C49" s="12"/>
      <c r="D49" s="13" t="s">
        <v>180</v>
      </c>
      <c r="E49" s="14" t="s">
        <v>181</v>
      </c>
      <c r="F49" s="15" t="s">
        <v>40</v>
      </c>
      <c r="G49" s="16" t="s">
        <v>182</v>
      </c>
      <c r="H49" s="14" t="s">
        <v>183</v>
      </c>
      <c r="I49" s="15" t="s">
        <v>174</v>
      </c>
      <c r="J49" s="15" t="s">
        <v>144</v>
      </c>
      <c r="K49" s="17" t="s">
        <v>156</v>
      </c>
      <c r="L49" s="18" t="s">
        <v>240</v>
      </c>
    </row>
    <row r="50" spans="1:12" ht="36.75" customHeight="1">
      <c r="A50" s="10">
        <v>45</v>
      </c>
      <c r="B50" s="11"/>
      <c r="C50" s="12"/>
      <c r="D50" s="13" t="s">
        <v>360</v>
      </c>
      <c r="E50" s="14" t="s">
        <v>361</v>
      </c>
      <c r="F50" s="15" t="s">
        <v>40</v>
      </c>
      <c r="G50" s="16" t="s">
        <v>362</v>
      </c>
      <c r="H50" s="14" t="s">
        <v>363</v>
      </c>
      <c r="I50" s="15" t="s">
        <v>148</v>
      </c>
      <c r="J50" s="15" t="s">
        <v>255</v>
      </c>
      <c r="K50" s="17" t="s">
        <v>184</v>
      </c>
      <c r="L50" s="18" t="s">
        <v>240</v>
      </c>
    </row>
    <row r="51" spans="1:12" s="62" customFormat="1" ht="26.25" customHeight="1">
      <c r="A51" s="105"/>
      <c r="B51" s="106"/>
      <c r="C51" s="107"/>
      <c r="D51" s="108"/>
      <c r="E51" s="109"/>
      <c r="F51" s="110"/>
      <c r="G51" s="111"/>
      <c r="H51" s="109"/>
      <c r="I51" s="110"/>
      <c r="J51" s="110"/>
      <c r="K51" s="112"/>
      <c r="L51" s="113"/>
    </row>
    <row r="52" spans="1:12" ht="42" customHeight="1">
      <c r="D52" s="19" t="s">
        <v>16</v>
      </c>
      <c r="I52" s="20"/>
      <c r="J52" s="19" t="s">
        <v>83</v>
      </c>
    </row>
    <row r="53" spans="1:12" ht="42" customHeight="1">
      <c r="D53" s="19" t="s">
        <v>9</v>
      </c>
      <c r="E53" s="19"/>
      <c r="F53" s="19"/>
      <c r="G53" s="19"/>
      <c r="H53" s="19"/>
      <c r="I53" s="20"/>
      <c r="J53" s="19" t="s">
        <v>84</v>
      </c>
    </row>
    <row r="54" spans="1:12" ht="42" customHeight="1">
      <c r="D54" s="19" t="s">
        <v>24</v>
      </c>
      <c r="E54" s="19"/>
      <c r="F54" s="19"/>
      <c r="G54" s="19"/>
      <c r="H54" s="19"/>
      <c r="I54" s="20"/>
      <c r="J54" s="19" t="s">
        <v>286</v>
      </c>
    </row>
    <row r="55" spans="1:12" ht="42" customHeight="1">
      <c r="D55" s="19" t="s">
        <v>23</v>
      </c>
      <c r="E55" s="19"/>
      <c r="F55" s="19"/>
      <c r="G55" s="19"/>
      <c r="H55" s="19"/>
      <c r="I55" s="20"/>
      <c r="J55" s="19" t="s">
        <v>62</v>
      </c>
    </row>
    <row r="56" spans="1:12" ht="24" customHeight="1"/>
    <row r="57" spans="1:12" ht="24" customHeight="1"/>
    <row r="58" spans="1:12" ht="24" customHeight="1"/>
    <row r="59" spans="1:12" ht="24" customHeight="1"/>
    <row r="60" spans="1:12" ht="24" customHeight="1"/>
  </sheetData>
  <protectedRanges>
    <protectedRange sqref="K44" name="Диапазон1_3_1_1_3_11_1_1_3_3_1_1_2"/>
    <protectedRange sqref="K45" name="Диапазон1_3_1_1_3_11_1_1_3_1_1_2_1_3_3_1_1_5"/>
  </protectedRanges>
  <autoFilter ref="A5:L50"/>
  <sortState ref="A6:L52">
    <sortCondition ref="D6:D52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2" fitToHeight="3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21"/>
  <sheetViews>
    <sheetView view="pageBreakPreview" topLeftCell="A4" zoomScaleNormal="100" zoomScaleSheetLayoutView="100" workbookViewId="0">
      <selection activeCell="A4" sqref="A4:Z4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2.7109375" customWidth="1"/>
    <col min="8" max="8" width="10.5703125" customWidth="1"/>
    <col min="9" max="9" width="17.7109375" customWidth="1"/>
    <col min="10" max="10" width="12.7109375" hidden="1" customWidth="1"/>
    <col min="11" max="11" width="24.855468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7109375" hidden="1" customWidth="1"/>
    <col min="25" max="25" width="10.140625" customWidth="1"/>
    <col min="26" max="26" width="6.7109375" customWidth="1"/>
  </cols>
  <sheetData>
    <row r="1" spans="1:26" ht="79.5" customHeight="1">
      <c r="A1" s="123" t="s">
        <v>282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6.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0.2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1" customHeight="1">
      <c r="A4" s="127" t="s">
        <v>186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372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9.75" customHeight="1"/>
    <row r="7" spans="1:26" s="43" customFormat="1" ht="13.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241</v>
      </c>
    </row>
    <row r="8" spans="1:26" s="43" customFormat="1" ht="20.100000000000001" customHeight="1">
      <c r="A8" s="121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48</v>
      </c>
      <c r="Y8" s="119" t="s">
        <v>34</v>
      </c>
      <c r="Z8" s="130" t="s">
        <v>35</v>
      </c>
    </row>
    <row r="9" spans="1:26" s="43" customFormat="1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1" customHeight="1">
      <c r="A10" s="30">
        <v>1</v>
      </c>
      <c r="B10" s="31"/>
      <c r="C10" s="42"/>
      <c r="D10" s="13" t="s">
        <v>123</v>
      </c>
      <c r="E10" s="14" t="s">
        <v>107</v>
      </c>
      <c r="F10" s="15" t="s">
        <v>70</v>
      </c>
      <c r="G10" s="16" t="s">
        <v>124</v>
      </c>
      <c r="H10" s="14" t="s">
        <v>108</v>
      </c>
      <c r="I10" s="15" t="s">
        <v>87</v>
      </c>
      <c r="J10" s="15" t="s">
        <v>67</v>
      </c>
      <c r="K10" s="17" t="s">
        <v>77</v>
      </c>
      <c r="L10" s="45">
        <v>158.5</v>
      </c>
      <c r="M10" s="46">
        <f t="shared" ref="M10:M15" si="0">L10/2.2-IF($U10=1,0.5,IF($U10=2,1.5,0))</f>
        <v>72.045454545454533</v>
      </c>
      <c r="N10" s="47">
        <f t="shared" ref="N10:N17" si="1">RANK(M10,M$10:M$17,0)</f>
        <v>1</v>
      </c>
      <c r="O10" s="45">
        <v>162</v>
      </c>
      <c r="P10" s="46">
        <f t="shared" ref="P10:P15" si="2">O10/2.2-IF($U10=1,0.5,IF($U10=2,1.5,0))</f>
        <v>73.636363636363626</v>
      </c>
      <c r="Q10" s="47">
        <f t="shared" ref="Q10:Q17" si="3">RANK(P10,P$10:P$17,0)</f>
        <v>1</v>
      </c>
      <c r="R10" s="45">
        <v>154</v>
      </c>
      <c r="S10" s="46">
        <f t="shared" ref="S10:S15" si="4">R10/2.2-IF($U10=1,0.5,IF($U10=2,1.5,0))</f>
        <v>70</v>
      </c>
      <c r="T10" s="47">
        <f t="shared" ref="T10:T17" si="5">RANK(S10,S$10:S$17,0)</f>
        <v>1</v>
      </c>
      <c r="U10" s="48"/>
      <c r="V10" s="48"/>
      <c r="W10" s="45">
        <f t="shared" ref="W10:W17" si="6">L10+O10+R10</f>
        <v>474.5</v>
      </c>
      <c r="X10" s="49"/>
      <c r="Y10" s="46">
        <f t="shared" ref="Y10:Y17" si="7">ROUND(SUM(M10,P10,S10)/3,3)</f>
        <v>71.894000000000005</v>
      </c>
      <c r="Z10" s="50" t="s">
        <v>27</v>
      </c>
    </row>
    <row r="11" spans="1:26" s="43" customFormat="1" ht="51" customHeight="1">
      <c r="A11" s="30">
        <v>2</v>
      </c>
      <c r="B11" s="31"/>
      <c r="C11" s="42"/>
      <c r="D11" s="13" t="s">
        <v>292</v>
      </c>
      <c r="E11" s="14" t="s">
        <v>293</v>
      </c>
      <c r="F11" s="15">
        <v>2</v>
      </c>
      <c r="G11" s="16" t="s">
        <v>283</v>
      </c>
      <c r="H11" s="14" t="s">
        <v>284</v>
      </c>
      <c r="I11" s="15" t="s">
        <v>285</v>
      </c>
      <c r="J11" s="15" t="s">
        <v>64</v>
      </c>
      <c r="K11" s="17" t="s">
        <v>44</v>
      </c>
      <c r="L11" s="45">
        <v>152</v>
      </c>
      <c r="M11" s="46">
        <f t="shared" si="0"/>
        <v>69.090909090909079</v>
      </c>
      <c r="N11" s="47">
        <f t="shared" si="1"/>
        <v>2</v>
      </c>
      <c r="O11" s="45">
        <v>152</v>
      </c>
      <c r="P11" s="46">
        <f t="shared" si="2"/>
        <v>69.090909090909079</v>
      </c>
      <c r="Q11" s="47">
        <f t="shared" si="3"/>
        <v>2</v>
      </c>
      <c r="R11" s="45">
        <v>151</v>
      </c>
      <c r="S11" s="46">
        <f t="shared" si="4"/>
        <v>68.636363636363626</v>
      </c>
      <c r="T11" s="47">
        <f t="shared" si="5"/>
        <v>3</v>
      </c>
      <c r="U11" s="48"/>
      <c r="V11" s="48"/>
      <c r="W11" s="45">
        <f t="shared" si="6"/>
        <v>455</v>
      </c>
      <c r="X11" s="49"/>
      <c r="Y11" s="46">
        <f t="shared" si="7"/>
        <v>68.938999999999993</v>
      </c>
      <c r="Z11" s="50" t="s">
        <v>27</v>
      </c>
    </row>
    <row r="12" spans="1:26" s="43" customFormat="1" ht="51" customHeight="1">
      <c r="A12" s="30">
        <v>3</v>
      </c>
      <c r="B12" s="31"/>
      <c r="C12" s="42"/>
      <c r="D12" s="13" t="s">
        <v>152</v>
      </c>
      <c r="E12" s="14" t="s">
        <v>76</v>
      </c>
      <c r="F12" s="15" t="s">
        <v>42</v>
      </c>
      <c r="G12" s="16" t="s">
        <v>80</v>
      </c>
      <c r="H12" s="14" t="s">
        <v>81</v>
      </c>
      <c r="I12" s="15" t="s">
        <v>82</v>
      </c>
      <c r="J12" s="15" t="s">
        <v>64</v>
      </c>
      <c r="K12" s="17" t="s">
        <v>44</v>
      </c>
      <c r="L12" s="45">
        <v>151</v>
      </c>
      <c r="M12" s="46">
        <f t="shared" si="0"/>
        <v>68.636363636363626</v>
      </c>
      <c r="N12" s="47">
        <f t="shared" si="1"/>
        <v>3</v>
      </c>
      <c r="O12" s="45">
        <v>151.5</v>
      </c>
      <c r="P12" s="46">
        <f t="shared" si="2"/>
        <v>68.86363636363636</v>
      </c>
      <c r="Q12" s="47">
        <f t="shared" si="3"/>
        <v>3</v>
      </c>
      <c r="R12" s="45">
        <v>152</v>
      </c>
      <c r="S12" s="46">
        <f t="shared" si="4"/>
        <v>69.090909090909079</v>
      </c>
      <c r="T12" s="47">
        <f t="shared" si="5"/>
        <v>2</v>
      </c>
      <c r="U12" s="48"/>
      <c r="V12" s="48"/>
      <c r="W12" s="45">
        <f t="shared" si="6"/>
        <v>454.5</v>
      </c>
      <c r="X12" s="49"/>
      <c r="Y12" s="46">
        <f t="shared" si="7"/>
        <v>68.864000000000004</v>
      </c>
      <c r="Z12" s="50" t="s">
        <v>27</v>
      </c>
    </row>
    <row r="13" spans="1:26" s="43" customFormat="1" ht="51" customHeight="1">
      <c r="A13" s="30">
        <v>4</v>
      </c>
      <c r="B13" s="31"/>
      <c r="C13" s="42"/>
      <c r="D13" s="13" t="s">
        <v>170</v>
      </c>
      <c r="E13" s="14" t="s">
        <v>171</v>
      </c>
      <c r="F13" s="15" t="s">
        <v>70</v>
      </c>
      <c r="G13" s="16" t="s">
        <v>294</v>
      </c>
      <c r="H13" s="14" t="s">
        <v>191</v>
      </c>
      <c r="I13" s="15" t="s">
        <v>63</v>
      </c>
      <c r="J13" s="15" t="s">
        <v>172</v>
      </c>
      <c r="K13" s="17" t="s">
        <v>169</v>
      </c>
      <c r="L13" s="45">
        <v>148.5</v>
      </c>
      <c r="M13" s="46">
        <f t="shared" si="0"/>
        <v>67.5</v>
      </c>
      <c r="N13" s="47">
        <f t="shared" si="1"/>
        <v>4</v>
      </c>
      <c r="O13" s="45">
        <v>141</v>
      </c>
      <c r="P13" s="46">
        <f t="shared" si="2"/>
        <v>64.090909090909079</v>
      </c>
      <c r="Q13" s="47">
        <f t="shared" si="3"/>
        <v>6</v>
      </c>
      <c r="R13" s="45">
        <v>151</v>
      </c>
      <c r="S13" s="46">
        <f t="shared" si="4"/>
        <v>68.636363636363626</v>
      </c>
      <c r="T13" s="47">
        <f t="shared" si="5"/>
        <v>3</v>
      </c>
      <c r="U13" s="48"/>
      <c r="V13" s="48"/>
      <c r="W13" s="45">
        <f t="shared" si="6"/>
        <v>440.5</v>
      </c>
      <c r="X13" s="49"/>
      <c r="Y13" s="46">
        <f t="shared" si="7"/>
        <v>66.742000000000004</v>
      </c>
      <c r="Z13" s="50" t="s">
        <v>27</v>
      </c>
    </row>
    <row r="14" spans="1:26" s="43" customFormat="1" ht="51" customHeight="1">
      <c r="A14" s="30">
        <v>5</v>
      </c>
      <c r="B14" s="31"/>
      <c r="C14" s="42"/>
      <c r="D14" s="13" t="s">
        <v>287</v>
      </c>
      <c r="E14" s="14" t="s">
        <v>288</v>
      </c>
      <c r="F14" s="15" t="s">
        <v>40</v>
      </c>
      <c r="G14" s="16" t="s">
        <v>289</v>
      </c>
      <c r="H14" s="14" t="s">
        <v>290</v>
      </c>
      <c r="I14" s="15" t="s">
        <v>291</v>
      </c>
      <c r="J14" s="15" t="s">
        <v>249</v>
      </c>
      <c r="K14" s="17" t="s">
        <v>156</v>
      </c>
      <c r="L14" s="45">
        <v>144.5</v>
      </c>
      <c r="M14" s="46">
        <f t="shared" si="0"/>
        <v>65.681818181818173</v>
      </c>
      <c r="N14" s="47">
        <f t="shared" si="1"/>
        <v>5</v>
      </c>
      <c r="O14" s="45">
        <v>146.5</v>
      </c>
      <c r="P14" s="46">
        <f t="shared" si="2"/>
        <v>66.590909090909079</v>
      </c>
      <c r="Q14" s="47">
        <f t="shared" si="3"/>
        <v>4</v>
      </c>
      <c r="R14" s="45">
        <v>144</v>
      </c>
      <c r="S14" s="46">
        <f t="shared" si="4"/>
        <v>65.454545454545453</v>
      </c>
      <c r="T14" s="47">
        <f t="shared" si="5"/>
        <v>5</v>
      </c>
      <c r="U14" s="48"/>
      <c r="V14" s="48"/>
      <c r="W14" s="45">
        <f t="shared" si="6"/>
        <v>435</v>
      </c>
      <c r="X14" s="49"/>
      <c r="Y14" s="46">
        <f t="shared" si="7"/>
        <v>65.909000000000006</v>
      </c>
      <c r="Z14" s="50" t="s">
        <v>27</v>
      </c>
    </row>
    <row r="15" spans="1:26" s="43" customFormat="1" ht="51" customHeight="1">
      <c r="A15" s="30">
        <v>6</v>
      </c>
      <c r="B15" s="31"/>
      <c r="C15" s="42"/>
      <c r="D15" s="13" t="s">
        <v>163</v>
      </c>
      <c r="E15" s="14" t="s">
        <v>164</v>
      </c>
      <c r="F15" s="15" t="s">
        <v>40</v>
      </c>
      <c r="G15" s="16" t="s">
        <v>300</v>
      </c>
      <c r="H15" s="14" t="s">
        <v>301</v>
      </c>
      <c r="I15" s="15" t="s">
        <v>302</v>
      </c>
      <c r="J15" s="15" t="s">
        <v>64</v>
      </c>
      <c r="K15" s="17" t="s">
        <v>44</v>
      </c>
      <c r="L15" s="45">
        <v>140.5</v>
      </c>
      <c r="M15" s="46">
        <f t="shared" si="0"/>
        <v>63.86363636363636</v>
      </c>
      <c r="N15" s="47">
        <f t="shared" si="1"/>
        <v>6</v>
      </c>
      <c r="O15" s="45">
        <v>142.5</v>
      </c>
      <c r="P15" s="46">
        <f t="shared" si="2"/>
        <v>64.772727272727266</v>
      </c>
      <c r="Q15" s="47">
        <f t="shared" si="3"/>
        <v>5</v>
      </c>
      <c r="R15" s="45">
        <v>140.5</v>
      </c>
      <c r="S15" s="46">
        <f t="shared" si="4"/>
        <v>63.86363636363636</v>
      </c>
      <c r="T15" s="47">
        <f t="shared" si="5"/>
        <v>6</v>
      </c>
      <c r="U15" s="48"/>
      <c r="V15" s="48"/>
      <c r="W15" s="45">
        <f t="shared" si="6"/>
        <v>423.5</v>
      </c>
      <c r="X15" s="49"/>
      <c r="Y15" s="46">
        <f t="shared" si="7"/>
        <v>64.167000000000002</v>
      </c>
      <c r="Z15" s="50" t="s">
        <v>27</v>
      </c>
    </row>
    <row r="16" spans="1:26" s="43" customFormat="1" ht="51" customHeight="1">
      <c r="A16" s="30">
        <v>7</v>
      </c>
      <c r="B16" s="31"/>
      <c r="C16" s="42"/>
      <c r="D16" s="13" t="s">
        <v>295</v>
      </c>
      <c r="E16" s="14"/>
      <c r="F16" s="15" t="s">
        <v>173</v>
      </c>
      <c r="G16" s="16" t="s">
        <v>296</v>
      </c>
      <c r="H16" s="14" t="s">
        <v>297</v>
      </c>
      <c r="I16" s="15" t="s">
        <v>298</v>
      </c>
      <c r="J16" s="15" t="s">
        <v>237</v>
      </c>
      <c r="K16" s="17" t="s">
        <v>299</v>
      </c>
      <c r="L16" s="45">
        <v>139</v>
      </c>
      <c r="M16" s="46">
        <f>L16/2.2-IF($U16=1,0.5,IF($U16=2,1.5,0))-0.5</f>
        <v>62.68181818181818</v>
      </c>
      <c r="N16" s="47">
        <f t="shared" si="1"/>
        <v>7</v>
      </c>
      <c r="O16" s="45">
        <v>136</v>
      </c>
      <c r="P16" s="46">
        <f>O16/2.2-IF($U16=1,0.5,IF($U16=2,1.5,0))-0.5</f>
        <v>61.318181818181813</v>
      </c>
      <c r="Q16" s="47">
        <f t="shared" si="3"/>
        <v>7</v>
      </c>
      <c r="R16" s="45">
        <v>137.5</v>
      </c>
      <c r="S16" s="46">
        <f>R16/2.2-IF($U16=1,0.5,IF($U16=2,1.5,0))-0.5</f>
        <v>61.999999999999993</v>
      </c>
      <c r="T16" s="47">
        <f t="shared" si="5"/>
        <v>7</v>
      </c>
      <c r="U16" s="48"/>
      <c r="V16" s="48">
        <v>1</v>
      </c>
      <c r="W16" s="45">
        <f t="shared" si="6"/>
        <v>412.5</v>
      </c>
      <c r="X16" s="49"/>
      <c r="Y16" s="46">
        <f t="shared" si="7"/>
        <v>62</v>
      </c>
      <c r="Z16" s="50" t="s">
        <v>27</v>
      </c>
    </row>
    <row r="17" spans="1:26" s="43" customFormat="1" ht="51" customHeight="1">
      <c r="A17" s="30">
        <v>8</v>
      </c>
      <c r="B17" s="31"/>
      <c r="C17" s="42"/>
      <c r="D17" s="13" t="s">
        <v>232</v>
      </c>
      <c r="E17" s="14" t="s">
        <v>233</v>
      </c>
      <c r="F17" s="15" t="s">
        <v>173</v>
      </c>
      <c r="G17" s="16" t="s">
        <v>234</v>
      </c>
      <c r="H17" s="14" t="s">
        <v>235</v>
      </c>
      <c r="I17" s="15" t="s">
        <v>236</v>
      </c>
      <c r="J17" s="15" t="s">
        <v>237</v>
      </c>
      <c r="K17" s="17" t="s">
        <v>238</v>
      </c>
      <c r="L17" s="45">
        <v>131.5</v>
      </c>
      <c r="M17" s="46">
        <f>L17/2.2-IF($U17=1,0.5,IF($U17=2,1.5,0))</f>
        <v>59.772727272727266</v>
      </c>
      <c r="N17" s="47">
        <f t="shared" si="1"/>
        <v>8</v>
      </c>
      <c r="O17" s="45">
        <v>131.5</v>
      </c>
      <c r="P17" s="46">
        <f>O17/2.2-IF($U17=1,0.5,IF($U17=2,1.5,0))</f>
        <v>59.772727272727266</v>
      </c>
      <c r="Q17" s="47">
        <f t="shared" si="3"/>
        <v>8</v>
      </c>
      <c r="R17" s="45">
        <v>132</v>
      </c>
      <c r="S17" s="46">
        <f>R17/2.2-IF($U17=1,0.5,IF($U17=2,1.5,0))</f>
        <v>59.999999999999993</v>
      </c>
      <c r="T17" s="47">
        <f t="shared" si="5"/>
        <v>8</v>
      </c>
      <c r="U17" s="48"/>
      <c r="V17" s="48"/>
      <c r="W17" s="45">
        <f t="shared" si="6"/>
        <v>395</v>
      </c>
      <c r="X17" s="49"/>
      <c r="Y17" s="46">
        <f t="shared" si="7"/>
        <v>59.847999999999999</v>
      </c>
      <c r="Z17" s="50" t="s">
        <v>27</v>
      </c>
    </row>
    <row r="18" spans="1:26" ht="42" customHeight="1"/>
    <row r="19" spans="1:26" s="43" customFormat="1" ht="28.5" customHeight="1">
      <c r="D19" s="40" t="s">
        <v>38</v>
      </c>
      <c r="E19" s="40"/>
      <c r="F19" s="40"/>
      <c r="G19" s="40"/>
      <c r="H19" s="40"/>
      <c r="I19" s="40"/>
      <c r="J19" s="40"/>
      <c r="K19" s="40" t="s">
        <v>220</v>
      </c>
    </row>
    <row r="20" spans="1:26" s="43" customFormat="1" ht="10.5" customHeight="1">
      <c r="D20" s="40"/>
      <c r="E20" s="40"/>
      <c r="F20" s="40"/>
      <c r="G20" s="40"/>
      <c r="H20" s="40"/>
      <c r="I20" s="40"/>
      <c r="J20" s="40"/>
      <c r="K20" s="40"/>
    </row>
    <row r="21" spans="1:26" s="43" customFormat="1" ht="38.25" customHeight="1">
      <c r="D21" s="40" t="s">
        <v>9</v>
      </c>
      <c r="E21" s="40"/>
      <c r="F21" s="40"/>
      <c r="G21" s="40"/>
      <c r="H21" s="40"/>
      <c r="I21" s="40"/>
      <c r="J21" s="40"/>
      <c r="K21" s="40" t="s">
        <v>221</v>
      </c>
    </row>
  </sheetData>
  <mergeCells count="24">
    <mergeCell ref="A8:A9"/>
    <mergeCell ref="A1:Z1"/>
    <mergeCell ref="A2:Z2"/>
    <mergeCell ref="A3:Z3"/>
    <mergeCell ref="A4:Z4"/>
    <mergeCell ref="A5:Z5"/>
    <mergeCell ref="Z8:Z9"/>
    <mergeCell ref="R8:T8"/>
    <mergeCell ref="U8:U9"/>
    <mergeCell ref="V8:V9"/>
    <mergeCell ref="Y8:Y9"/>
    <mergeCell ref="I8:I9"/>
    <mergeCell ref="K8:K9"/>
    <mergeCell ref="L8:N8"/>
    <mergeCell ref="O8:Q8"/>
    <mergeCell ref="W8:W9"/>
    <mergeCell ref="B8:B9"/>
    <mergeCell ref="X8:X9"/>
    <mergeCell ref="C8:C9"/>
    <mergeCell ref="D8:D9"/>
    <mergeCell ref="E8:E9"/>
    <mergeCell ref="F8:F9"/>
    <mergeCell ref="G8:G9"/>
    <mergeCell ref="H8:H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5"/>
  <sheetViews>
    <sheetView view="pageBreakPreview" zoomScaleNormal="100" zoomScaleSheetLayoutView="100" workbookViewId="0">
      <selection activeCell="S11" sqref="S11"/>
    </sheetView>
  </sheetViews>
  <sheetFormatPr defaultRowHeight="12.75"/>
  <cols>
    <col min="1" max="1" width="6.140625" style="62" customWidth="1"/>
    <col min="2" max="2" width="5.85546875" style="62" hidden="1" customWidth="1"/>
    <col min="3" max="3" width="7.5703125" style="62" hidden="1" customWidth="1"/>
    <col min="4" max="4" width="20.7109375" style="62" customWidth="1"/>
    <col min="5" max="5" width="8.28515625" style="62" customWidth="1"/>
    <col min="6" max="6" width="5.28515625" style="62" customWidth="1"/>
    <col min="7" max="7" width="34.140625" style="62" customWidth="1"/>
    <col min="8" max="8" width="8.7109375" style="62" customWidth="1"/>
    <col min="9" max="9" width="19" style="62" customWidth="1"/>
    <col min="10" max="10" width="12.7109375" style="62" hidden="1" customWidth="1"/>
    <col min="11" max="11" width="26" style="62" customWidth="1"/>
    <col min="12" max="12" width="6.28515625" style="62" customWidth="1"/>
    <col min="13" max="13" width="10.42578125" style="62" customWidth="1"/>
    <col min="14" max="14" width="3.85546875" style="62" customWidth="1"/>
    <col min="15" max="15" width="5" style="62" customWidth="1"/>
    <col min="16" max="16" width="6" style="62" customWidth="1"/>
    <col min="17" max="17" width="5" style="62" customWidth="1"/>
    <col min="18" max="18" width="6" style="62" customWidth="1"/>
    <col min="19" max="19" width="7.140625" style="62" customWidth="1"/>
    <col min="20" max="20" width="9.85546875" style="62" customWidth="1"/>
    <col min="21" max="21" width="3.7109375" style="62" customWidth="1"/>
    <col min="22" max="23" width="4.85546875" style="62" customWidth="1"/>
    <col min="24" max="24" width="6.28515625" style="62" hidden="1" customWidth="1"/>
    <col min="25" max="25" width="6.7109375" style="62" hidden="1" customWidth="1"/>
    <col min="26" max="26" width="9.7109375" style="62" customWidth="1"/>
    <col min="27" max="27" width="6.85546875" style="62" customWidth="1"/>
    <col min="28" max="16384" width="9.140625" style="62"/>
  </cols>
  <sheetData>
    <row r="1" spans="1:27" ht="90.75" customHeight="1">
      <c r="A1" s="141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9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21" customHeight="1">
      <c r="A4" s="143" t="s">
        <v>147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9.149999999999999" customHeight="1">
      <c r="A5" s="131" t="s">
        <v>398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9.149999999999999" customHeight="1"/>
    <row r="7" spans="1:27" ht="15" customHeight="1">
      <c r="A7" s="1" t="s">
        <v>201</v>
      </c>
      <c r="E7" s="24"/>
      <c r="AA7" s="6" t="s">
        <v>351</v>
      </c>
    </row>
    <row r="8" spans="1:27" ht="20.100000000000001" customHeight="1">
      <c r="A8" s="121" t="s">
        <v>26</v>
      </c>
      <c r="B8" s="119" t="s">
        <v>2</v>
      </c>
      <c r="C8" s="136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2" t="s">
        <v>47</v>
      </c>
      <c r="M8" s="122"/>
      <c r="N8" s="122"/>
      <c r="O8" s="132" t="s">
        <v>318</v>
      </c>
      <c r="P8" s="133"/>
      <c r="Q8" s="133"/>
      <c r="R8" s="133"/>
      <c r="S8" s="133"/>
      <c r="T8" s="133"/>
      <c r="U8" s="134"/>
      <c r="V8" s="119" t="s">
        <v>30</v>
      </c>
      <c r="W8" s="139" t="s">
        <v>189</v>
      </c>
      <c r="X8" s="121"/>
      <c r="Y8" s="119" t="s">
        <v>48</v>
      </c>
      <c r="Z8" s="130" t="s">
        <v>34</v>
      </c>
      <c r="AA8" s="130" t="s">
        <v>35</v>
      </c>
    </row>
    <row r="9" spans="1:27" ht="20.100000000000001" customHeight="1">
      <c r="A9" s="121"/>
      <c r="B9" s="119"/>
      <c r="C9" s="137"/>
      <c r="D9" s="118"/>
      <c r="E9" s="118"/>
      <c r="F9" s="121"/>
      <c r="G9" s="118"/>
      <c r="H9" s="118"/>
      <c r="I9" s="118"/>
      <c r="J9" s="63"/>
      <c r="K9" s="118"/>
      <c r="L9" s="122" t="s">
        <v>49</v>
      </c>
      <c r="M9" s="122"/>
      <c r="N9" s="122"/>
      <c r="O9" s="132" t="s">
        <v>50</v>
      </c>
      <c r="P9" s="133"/>
      <c r="Q9" s="133"/>
      <c r="R9" s="133"/>
      <c r="S9" s="133"/>
      <c r="T9" s="133"/>
      <c r="U9" s="134"/>
      <c r="V9" s="135"/>
      <c r="W9" s="137"/>
      <c r="X9" s="121"/>
      <c r="Y9" s="119"/>
      <c r="Z9" s="130"/>
      <c r="AA9" s="130"/>
    </row>
    <row r="10" spans="1:27" ht="72" customHeight="1">
      <c r="A10" s="121"/>
      <c r="B10" s="119"/>
      <c r="C10" s="138"/>
      <c r="D10" s="118"/>
      <c r="E10" s="118"/>
      <c r="F10" s="121"/>
      <c r="G10" s="118"/>
      <c r="H10" s="118"/>
      <c r="I10" s="118"/>
      <c r="J10" s="63"/>
      <c r="K10" s="118"/>
      <c r="L10" s="27" t="s">
        <v>36</v>
      </c>
      <c r="M10" s="28" t="s">
        <v>37</v>
      </c>
      <c r="N10" s="27" t="s">
        <v>26</v>
      </c>
      <c r="O10" s="29" t="s">
        <v>51</v>
      </c>
      <c r="P10" s="29" t="s">
        <v>52</v>
      </c>
      <c r="Q10" s="29" t="s">
        <v>53</v>
      </c>
      <c r="R10" s="29" t="s">
        <v>54</v>
      </c>
      <c r="S10" s="28" t="s">
        <v>36</v>
      </c>
      <c r="T10" s="27" t="s">
        <v>37</v>
      </c>
      <c r="U10" s="27" t="s">
        <v>26</v>
      </c>
      <c r="V10" s="119"/>
      <c r="W10" s="140"/>
      <c r="X10" s="121"/>
      <c r="Y10" s="119"/>
      <c r="Z10" s="130"/>
      <c r="AA10" s="130"/>
    </row>
    <row r="11" spans="1:27" ht="49.5" customHeight="1">
      <c r="A11" s="30">
        <v>1</v>
      </c>
      <c r="B11" s="31"/>
      <c r="C11" s="32"/>
      <c r="D11" s="13" t="s">
        <v>135</v>
      </c>
      <c r="E11" s="14" t="s">
        <v>136</v>
      </c>
      <c r="F11" s="15">
        <v>3</v>
      </c>
      <c r="G11" s="16" t="s">
        <v>137</v>
      </c>
      <c r="H11" s="14" t="s">
        <v>138</v>
      </c>
      <c r="I11" s="15" t="s">
        <v>63</v>
      </c>
      <c r="J11" s="15" t="s">
        <v>103</v>
      </c>
      <c r="K11" s="17" t="s">
        <v>44</v>
      </c>
      <c r="L11" s="33">
        <v>190</v>
      </c>
      <c r="M11" s="34">
        <f t="shared" ref="M11" si="0">L11/2.8</f>
        <v>67.857142857142861</v>
      </c>
      <c r="N11" s="35">
        <f>RANK(M11,M$11:M$11,0)</f>
        <v>1</v>
      </c>
      <c r="O11" s="36">
        <v>6.9</v>
      </c>
      <c r="P11" s="36">
        <v>7.2</v>
      </c>
      <c r="Q11" s="36">
        <v>7.1</v>
      </c>
      <c r="R11" s="36">
        <v>7.2</v>
      </c>
      <c r="S11" s="33">
        <f t="shared" ref="S11" si="1">O11+P11+Q11+R11</f>
        <v>28.400000000000002</v>
      </c>
      <c r="T11" s="34">
        <f t="shared" ref="T11" si="2">S11/0.4</f>
        <v>71</v>
      </c>
      <c r="U11" s="35">
        <f>RANK(T11,T$11:T$11,0)</f>
        <v>1</v>
      </c>
      <c r="V11" s="35"/>
      <c r="W11" s="37"/>
      <c r="X11" s="38"/>
      <c r="Y11" s="38"/>
      <c r="Z11" s="34">
        <f t="shared" ref="Z11" si="3">(M11+T11)/2-IF($V11=1,0.5,IF($V11=2,1.5,0))</f>
        <v>69.428571428571431</v>
      </c>
      <c r="AA11" s="39" t="s">
        <v>27</v>
      </c>
    </row>
    <row r="12" spans="1:27" ht="23.25" customHeight="1"/>
    <row r="13" spans="1:27" ht="21.7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</row>
    <row r="14" spans="1:27" ht="13.5" customHeight="1">
      <c r="D14" s="40"/>
      <c r="E14" s="40"/>
      <c r="F14" s="40"/>
      <c r="G14" s="40"/>
      <c r="H14" s="40"/>
      <c r="I14" s="40"/>
      <c r="J14" s="40"/>
      <c r="K14" s="40"/>
    </row>
    <row r="15" spans="1:27" ht="21.7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</row>
  </sheetData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67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5"/>
  <sheetViews>
    <sheetView view="pageBreakPreview" zoomScaleNormal="100" zoomScaleSheetLayoutView="100" workbookViewId="0">
      <selection activeCell="D11" sqref="D11:K11"/>
    </sheetView>
  </sheetViews>
  <sheetFormatPr defaultRowHeight="12.75"/>
  <cols>
    <col min="1" max="1" width="5.42578125" customWidth="1"/>
    <col min="2" max="2" width="5.85546875" hidden="1" customWidth="1"/>
    <col min="3" max="3" width="7.570312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9" customWidth="1"/>
    <col min="10" max="10" width="12.7109375" hidden="1" customWidth="1"/>
    <col min="11" max="11" width="26" customWidth="1"/>
    <col min="12" max="12" width="7.28515625" customWidth="1"/>
    <col min="13" max="13" width="10.42578125" customWidth="1"/>
    <col min="14" max="14" width="3.85546875" customWidth="1"/>
    <col min="15" max="15" width="5" customWidth="1"/>
    <col min="16" max="16" width="6" customWidth="1"/>
    <col min="17" max="17" width="5" customWidth="1"/>
    <col min="18" max="18" width="6" customWidth="1"/>
    <col min="19" max="19" width="7.140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86.25" customHeight="1">
      <c r="A1" s="141" t="s">
        <v>322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9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21" customHeight="1">
      <c r="A4" s="143" t="s">
        <v>317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9.149999999999999" customHeight="1">
      <c r="A5" s="125" t="s">
        <v>376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27" ht="6.75" customHeight="1">
      <c r="A6" s="141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s="23" customFormat="1" ht="15" customHeight="1">
      <c r="A7" s="1" t="s">
        <v>201</v>
      </c>
      <c r="E7" s="24"/>
      <c r="AA7" s="6" t="s">
        <v>241</v>
      </c>
    </row>
    <row r="8" spans="1:27" s="23" customFormat="1" ht="20.100000000000001" customHeight="1">
      <c r="A8" s="121" t="s">
        <v>26</v>
      </c>
      <c r="B8" s="119" t="s">
        <v>2</v>
      </c>
      <c r="C8" s="136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26"/>
      <c r="K8" s="118" t="s">
        <v>7</v>
      </c>
      <c r="L8" s="122" t="s">
        <v>47</v>
      </c>
      <c r="M8" s="122"/>
      <c r="N8" s="122"/>
      <c r="O8" s="132" t="s">
        <v>318</v>
      </c>
      <c r="P8" s="133"/>
      <c r="Q8" s="133"/>
      <c r="R8" s="133"/>
      <c r="S8" s="133"/>
      <c r="T8" s="133"/>
      <c r="U8" s="134"/>
      <c r="V8" s="119" t="s">
        <v>30</v>
      </c>
      <c r="W8" s="139" t="s">
        <v>189</v>
      </c>
      <c r="X8" s="121"/>
      <c r="Y8" s="119" t="s">
        <v>48</v>
      </c>
      <c r="Z8" s="130" t="s">
        <v>34</v>
      </c>
      <c r="AA8" s="130" t="s">
        <v>35</v>
      </c>
    </row>
    <row r="9" spans="1:27" s="23" customFormat="1" ht="20.100000000000001" customHeight="1">
      <c r="A9" s="121"/>
      <c r="B9" s="119"/>
      <c r="C9" s="137"/>
      <c r="D9" s="118"/>
      <c r="E9" s="118"/>
      <c r="F9" s="121"/>
      <c r="G9" s="118"/>
      <c r="H9" s="118"/>
      <c r="I9" s="118"/>
      <c r="J9" s="26"/>
      <c r="K9" s="118"/>
      <c r="L9" s="122" t="s">
        <v>49</v>
      </c>
      <c r="M9" s="122"/>
      <c r="N9" s="122"/>
      <c r="O9" s="132" t="s">
        <v>50</v>
      </c>
      <c r="P9" s="133"/>
      <c r="Q9" s="133"/>
      <c r="R9" s="133"/>
      <c r="S9" s="133"/>
      <c r="T9" s="133"/>
      <c r="U9" s="134"/>
      <c r="V9" s="135"/>
      <c r="W9" s="137"/>
      <c r="X9" s="121"/>
      <c r="Y9" s="119"/>
      <c r="Z9" s="130"/>
      <c r="AA9" s="130"/>
    </row>
    <row r="10" spans="1:27" s="23" customFormat="1" ht="79.5" customHeight="1">
      <c r="A10" s="121"/>
      <c r="B10" s="119"/>
      <c r="C10" s="138"/>
      <c r="D10" s="118"/>
      <c r="E10" s="118"/>
      <c r="F10" s="121"/>
      <c r="G10" s="118"/>
      <c r="H10" s="118"/>
      <c r="I10" s="118"/>
      <c r="J10" s="26"/>
      <c r="K10" s="118"/>
      <c r="L10" s="27" t="s">
        <v>36</v>
      </c>
      <c r="M10" s="28" t="s">
        <v>37</v>
      </c>
      <c r="N10" s="27" t="s">
        <v>26</v>
      </c>
      <c r="O10" s="29" t="s">
        <v>51</v>
      </c>
      <c r="P10" s="29" t="s">
        <v>52</v>
      </c>
      <c r="Q10" s="29" t="s">
        <v>53</v>
      </c>
      <c r="R10" s="29" t="s">
        <v>54</v>
      </c>
      <c r="S10" s="28" t="s">
        <v>36</v>
      </c>
      <c r="T10" s="27" t="s">
        <v>37</v>
      </c>
      <c r="U10" s="27" t="s">
        <v>26</v>
      </c>
      <c r="V10" s="119"/>
      <c r="W10" s="140"/>
      <c r="X10" s="121"/>
      <c r="Y10" s="119"/>
      <c r="Z10" s="130"/>
      <c r="AA10" s="130"/>
    </row>
    <row r="11" spans="1:27" s="23" customFormat="1" ht="48" customHeight="1">
      <c r="A11" s="30" t="s">
        <v>27</v>
      </c>
      <c r="B11" s="31"/>
      <c r="C11" s="32"/>
      <c r="D11" s="13" t="s">
        <v>176</v>
      </c>
      <c r="E11" s="14" t="s">
        <v>177</v>
      </c>
      <c r="F11" s="15">
        <v>1</v>
      </c>
      <c r="G11" s="16" t="s">
        <v>222</v>
      </c>
      <c r="H11" s="14" t="s">
        <v>178</v>
      </c>
      <c r="I11" s="15" t="s">
        <v>179</v>
      </c>
      <c r="J11" s="15" t="s">
        <v>162</v>
      </c>
      <c r="K11" s="17" t="s">
        <v>156</v>
      </c>
      <c r="L11" s="33">
        <v>166</v>
      </c>
      <c r="M11" s="34">
        <f>L11/2.5</f>
        <v>66.400000000000006</v>
      </c>
      <c r="N11" s="35"/>
      <c r="O11" s="36">
        <v>7.1</v>
      </c>
      <c r="P11" s="36">
        <v>7.3</v>
      </c>
      <c r="Q11" s="36">
        <v>7</v>
      </c>
      <c r="R11" s="36">
        <v>7.2</v>
      </c>
      <c r="S11" s="33">
        <f>O11+P11+Q11+R11</f>
        <v>28.599999999999998</v>
      </c>
      <c r="T11" s="34">
        <f>S11/0.4</f>
        <v>71.499999999999986</v>
      </c>
      <c r="U11" s="35"/>
      <c r="V11" s="35">
        <v>1</v>
      </c>
      <c r="W11" s="37"/>
      <c r="X11" s="38"/>
      <c r="Y11" s="38"/>
      <c r="Z11" s="34">
        <f>(M11+T11)/2-IF($V11=1,0.5,IF($V11=2,1.5,0))</f>
        <v>68.449999999999989</v>
      </c>
      <c r="AA11" s="39" t="s">
        <v>27</v>
      </c>
    </row>
    <row r="12" spans="1:27" ht="23.25" customHeight="1"/>
    <row r="13" spans="1:27" ht="21.7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</row>
    <row r="14" spans="1:27" ht="13.5" customHeight="1">
      <c r="D14" s="40"/>
      <c r="E14" s="40"/>
      <c r="F14" s="40"/>
      <c r="G14" s="40"/>
      <c r="H14" s="40"/>
      <c r="I14" s="40"/>
      <c r="J14" s="40"/>
      <c r="K14" s="40"/>
    </row>
    <row r="15" spans="1:27" ht="21.7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</row>
  </sheetData>
  <mergeCells count="26">
    <mergeCell ref="A6:AA6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pageMargins left="0.23622047244094491" right="0.15748031496062992" top="0.27559055118110237" bottom="0.23622047244094491" header="0.23622047244094491" footer="0.15748031496062992"/>
  <pageSetup paperSize="9" scale="67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4"/>
  <sheetViews>
    <sheetView view="pageBreakPreview" zoomScaleNormal="100" zoomScaleSheetLayoutView="100" workbookViewId="0">
      <selection activeCell="D10" sqref="D10:K10"/>
    </sheetView>
  </sheetViews>
  <sheetFormatPr defaultRowHeight="12.75"/>
  <cols>
    <col min="1" max="1" width="5.28515625" customWidth="1"/>
    <col min="2" max="2" width="5.85546875" hidden="1" customWidth="1"/>
    <col min="3" max="3" width="9.5703125" customWidth="1"/>
    <col min="4" max="4" width="18.7109375" customWidth="1"/>
    <col min="5" max="5" width="8.5703125" customWidth="1"/>
    <col min="6" max="6" width="6.28515625" customWidth="1"/>
    <col min="7" max="7" width="30.140625" customWidth="1"/>
    <col min="8" max="8" width="8.7109375" customWidth="1"/>
    <col min="9" max="9" width="18.28515625" customWidth="1"/>
    <col min="10" max="10" width="1.7109375" hidden="1" customWidth="1"/>
    <col min="11" max="11" width="25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855468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88.5" customHeight="1">
      <c r="A1" s="123" t="s">
        <v>374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8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5.95" customHeight="1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21.75" customHeight="1">
      <c r="A5" s="131" t="s">
        <v>372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4.5" customHeight="1"/>
    <row r="7" spans="1:26" s="43" customFormat="1" ht="13.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241</v>
      </c>
    </row>
    <row r="8" spans="1:26" s="43" customFormat="1" ht="20.100000000000001" customHeight="1">
      <c r="A8" s="121" t="s">
        <v>26</v>
      </c>
      <c r="B8" s="119" t="s">
        <v>2</v>
      </c>
      <c r="C8" s="119" t="s">
        <v>39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31</v>
      </c>
      <c r="W8" s="119" t="s">
        <v>32</v>
      </c>
      <c r="X8" s="121" t="s">
        <v>33</v>
      </c>
      <c r="Y8" s="119" t="s">
        <v>34</v>
      </c>
      <c r="Z8" s="130" t="s">
        <v>35</v>
      </c>
    </row>
    <row r="9" spans="1:26" s="43" customFormat="1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1" customHeight="1">
      <c r="A10" s="30" t="s">
        <v>27</v>
      </c>
      <c r="B10" s="31"/>
      <c r="C10" s="58" t="s">
        <v>303</v>
      </c>
      <c r="D10" s="13" t="s">
        <v>304</v>
      </c>
      <c r="E10" s="14" t="s">
        <v>305</v>
      </c>
      <c r="F10" s="15" t="s">
        <v>40</v>
      </c>
      <c r="G10" s="16" t="s">
        <v>306</v>
      </c>
      <c r="H10" s="14" t="s">
        <v>307</v>
      </c>
      <c r="I10" s="15" t="s">
        <v>308</v>
      </c>
      <c r="J10" s="15" t="s">
        <v>250</v>
      </c>
      <c r="K10" s="17" t="s">
        <v>156</v>
      </c>
      <c r="L10" s="45">
        <v>255</v>
      </c>
      <c r="M10" s="46">
        <f>L10/3.7-IF($U10=1,0.5,IF($U10=2,1.5,0))</f>
        <v>68.918918918918919</v>
      </c>
      <c r="N10" s="47"/>
      <c r="O10" s="45">
        <v>252.5</v>
      </c>
      <c r="P10" s="46">
        <f>O10/3.7-IF($U10=1,0.5,IF($U10=2,1.5,0))</f>
        <v>68.243243243243242</v>
      </c>
      <c r="Q10" s="47"/>
      <c r="R10" s="45">
        <v>252</v>
      </c>
      <c r="S10" s="46">
        <f>R10/3.7-IF($U10=1,0.5,IF($U10=2,1.5,0))</f>
        <v>68.108108108108098</v>
      </c>
      <c r="T10" s="47"/>
      <c r="U10" s="48"/>
      <c r="V10" s="48"/>
      <c r="W10" s="45">
        <f>L10+O10+R10</f>
        <v>759.5</v>
      </c>
      <c r="X10" s="49"/>
      <c r="Y10" s="46">
        <f>ROUND(SUM(M10,P10,S10)/3,3)</f>
        <v>68.423000000000002</v>
      </c>
      <c r="Z10" s="50" t="s">
        <v>27</v>
      </c>
    </row>
    <row r="11" spans="1:26" ht="51.75" customHeight="1"/>
    <row r="12" spans="1:26" ht="21.75" customHeight="1">
      <c r="D12" s="40" t="s">
        <v>38</v>
      </c>
      <c r="E12" s="40"/>
      <c r="F12" s="40"/>
      <c r="G12" s="40"/>
      <c r="H12" s="40"/>
      <c r="I12" s="40"/>
      <c r="J12" s="40"/>
      <c r="K12" s="40" t="s">
        <v>220</v>
      </c>
    </row>
    <row r="13" spans="1:26" ht="10.5" customHeight="1">
      <c r="D13" s="40"/>
      <c r="E13" s="40"/>
      <c r="F13" s="40"/>
      <c r="G13" s="40"/>
      <c r="H13" s="40"/>
      <c r="I13" s="40"/>
      <c r="J13" s="40"/>
      <c r="K13" s="40"/>
    </row>
    <row r="14" spans="1:26" ht="27" customHeight="1">
      <c r="D14" s="40" t="s">
        <v>9</v>
      </c>
      <c r="E14" s="40"/>
      <c r="F14" s="40"/>
      <c r="G14" s="40"/>
      <c r="H14" s="40"/>
      <c r="I14" s="40"/>
      <c r="J14" s="40"/>
      <c r="K14" s="40" t="s">
        <v>221</v>
      </c>
    </row>
  </sheetData>
  <mergeCells count="24">
    <mergeCell ref="X8:X9"/>
    <mergeCell ref="A1:Z1"/>
    <mergeCell ref="A2:Z2"/>
    <mergeCell ref="A3:Z3"/>
    <mergeCell ref="A4:Z4"/>
    <mergeCell ref="A8:A9"/>
    <mergeCell ref="B8:B9"/>
    <mergeCell ref="C8:C9"/>
    <mergeCell ref="Y8:Y9"/>
    <mergeCell ref="Z8:Z9"/>
    <mergeCell ref="A5:Z5"/>
    <mergeCell ref="L8:N8"/>
    <mergeCell ref="D8:D9"/>
    <mergeCell ref="U8:U9"/>
    <mergeCell ref="V8:V9"/>
    <mergeCell ref="W8:W9"/>
    <mergeCell ref="E8:E9"/>
    <mergeCell ref="F8:F9"/>
    <mergeCell ref="H8:H9"/>
    <mergeCell ref="O8:Q8"/>
    <mergeCell ref="R8:T8"/>
    <mergeCell ref="I8:I9"/>
    <mergeCell ref="K8:K9"/>
    <mergeCell ref="G8:G9"/>
  </mergeCells>
  <pageMargins left="0.23" right="0.22" top="0.3" bottom="0.35" header="0.31496062992125984" footer="0.31496062992125984"/>
  <pageSetup paperSize="9" scale="6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9"/>
  <sheetViews>
    <sheetView view="pageBreakPreview" zoomScaleNormal="100" zoomScaleSheetLayoutView="100" workbookViewId="0">
      <selection sqref="A1:Z1"/>
    </sheetView>
  </sheetViews>
  <sheetFormatPr defaultRowHeight="12.75"/>
  <cols>
    <col min="1" max="1" width="4.8554687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ht="73.5" customHeight="1">
      <c r="A1" s="123" t="s">
        <v>355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5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131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386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4.5" customHeight="1"/>
    <row r="7" spans="1:26" s="60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s="60" customFormat="1" ht="20.100000000000001" customHeight="1">
      <c r="A8" s="128" t="s">
        <v>26</v>
      </c>
      <c r="B8" s="119"/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59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118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s="60" customFormat="1" ht="46.5" customHeight="1">
      <c r="A9" s="129"/>
      <c r="B9" s="119"/>
      <c r="C9" s="119"/>
      <c r="D9" s="118"/>
      <c r="E9" s="118"/>
      <c r="F9" s="121"/>
      <c r="G9" s="118"/>
      <c r="H9" s="118"/>
      <c r="I9" s="118"/>
      <c r="J9" s="59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62" customFormat="1" ht="29.25" customHeight="1">
      <c r="A10" s="127" t="s">
        <v>387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spans="1:26" s="60" customFormat="1" ht="51" customHeight="1">
      <c r="A11" s="30">
        <v>1</v>
      </c>
      <c r="B11" s="31"/>
      <c r="C11" s="58"/>
      <c r="D11" s="13" t="s">
        <v>356</v>
      </c>
      <c r="E11" s="14" t="s">
        <v>357</v>
      </c>
      <c r="F11" s="15" t="s">
        <v>40</v>
      </c>
      <c r="G11" s="16" t="s">
        <v>358</v>
      </c>
      <c r="H11" s="14" t="s">
        <v>359</v>
      </c>
      <c r="I11" s="15" t="s">
        <v>63</v>
      </c>
      <c r="J11" s="15" t="s">
        <v>112</v>
      </c>
      <c r="K11" s="17" t="s">
        <v>44</v>
      </c>
      <c r="L11" s="45">
        <v>126.5</v>
      </c>
      <c r="M11" s="46">
        <f>L11/1.9-IF($U11=1,0.5,IF($U11=2,1.5,0))</f>
        <v>66.578947368421055</v>
      </c>
      <c r="N11" s="47">
        <f>RANK(M11,M$11:M$13,0)</f>
        <v>1</v>
      </c>
      <c r="O11" s="45">
        <v>125.5</v>
      </c>
      <c r="P11" s="46">
        <f>O11/1.9-IF($U11=1,0.5,IF($U11=2,1.5,0))</f>
        <v>66.05263157894737</v>
      </c>
      <c r="Q11" s="47">
        <f>RANK(P11,P$11:P$13,0)</f>
        <v>1</v>
      </c>
      <c r="R11" s="45">
        <v>125.5</v>
      </c>
      <c r="S11" s="46">
        <f>R11/1.9-IF($U11=1,0.5,IF($U11=2,1.5,0))</f>
        <v>66.05263157894737</v>
      </c>
      <c r="T11" s="47">
        <f>RANK(S11,S$11:S$13,0)</f>
        <v>1</v>
      </c>
      <c r="U11" s="48"/>
      <c r="V11" s="48"/>
      <c r="W11" s="45">
        <f>L11+O11+R11</f>
        <v>377.5</v>
      </c>
      <c r="X11" s="49"/>
      <c r="Y11" s="46">
        <f>ROUND(SUM(M11,P11,S11)/3,3)</f>
        <v>66.227999999999994</v>
      </c>
      <c r="Z11" s="50" t="s">
        <v>27</v>
      </c>
    </row>
    <row r="12" spans="1:26" s="60" customFormat="1" ht="51" customHeight="1">
      <c r="A12" s="30">
        <v>2</v>
      </c>
      <c r="B12" s="31"/>
      <c r="C12" s="58"/>
      <c r="D12" s="13" t="s">
        <v>232</v>
      </c>
      <c r="E12" s="14" t="s">
        <v>233</v>
      </c>
      <c r="F12" s="15" t="s">
        <v>173</v>
      </c>
      <c r="G12" s="16" t="s">
        <v>234</v>
      </c>
      <c r="H12" s="14" t="s">
        <v>235</v>
      </c>
      <c r="I12" s="15" t="s">
        <v>236</v>
      </c>
      <c r="J12" s="15" t="s">
        <v>237</v>
      </c>
      <c r="K12" s="17" t="s">
        <v>238</v>
      </c>
      <c r="L12" s="45">
        <v>121.5</v>
      </c>
      <c r="M12" s="46">
        <f>L12/1.9-IF($U12=1,0.5,IF($U12=2,1.5,0))</f>
        <v>63.947368421052637</v>
      </c>
      <c r="N12" s="47">
        <f t="shared" ref="N12:N13" si="0">RANK(M12,M$11:M$13,0)</f>
        <v>2</v>
      </c>
      <c r="O12" s="45">
        <v>125</v>
      </c>
      <c r="P12" s="46">
        <f>O12/1.9-IF($U12=1,0.5,IF($U12=2,1.5,0))</f>
        <v>65.789473684210535</v>
      </c>
      <c r="Q12" s="47">
        <f t="shared" ref="Q12:Q13" si="1">RANK(P12,P$11:P$13,0)</f>
        <v>2</v>
      </c>
      <c r="R12" s="45">
        <v>122</v>
      </c>
      <c r="S12" s="46">
        <f>R12/1.9-IF($U12=1,0.5,IF($U12=2,1.5,0))</f>
        <v>64.21052631578948</v>
      </c>
      <c r="T12" s="47">
        <f t="shared" ref="T12:T13" si="2">RANK(S12,S$11:S$13,0)</f>
        <v>2</v>
      </c>
      <c r="U12" s="48"/>
      <c r="V12" s="48"/>
      <c r="W12" s="45">
        <f>L12+O12+R12</f>
        <v>368.5</v>
      </c>
      <c r="X12" s="49"/>
      <c r="Y12" s="46">
        <f>ROUND(SUM(M12,P12,S12)/3,3)</f>
        <v>64.649000000000001</v>
      </c>
      <c r="Z12" s="50" t="s">
        <v>27</v>
      </c>
    </row>
    <row r="13" spans="1:26" s="60" customFormat="1" ht="51" customHeight="1">
      <c r="A13" s="30">
        <v>3</v>
      </c>
      <c r="B13" s="31"/>
      <c r="C13" s="58"/>
      <c r="D13" s="13" t="s">
        <v>295</v>
      </c>
      <c r="E13" s="14"/>
      <c r="F13" s="15" t="s">
        <v>173</v>
      </c>
      <c r="G13" s="16" t="s">
        <v>296</v>
      </c>
      <c r="H13" s="14" t="s">
        <v>297</v>
      </c>
      <c r="I13" s="15" t="s">
        <v>298</v>
      </c>
      <c r="J13" s="15" t="s">
        <v>237</v>
      </c>
      <c r="K13" s="17" t="s">
        <v>299</v>
      </c>
      <c r="L13" s="45">
        <v>117</v>
      </c>
      <c r="M13" s="46">
        <f>L13/1.9-IF($U13=1,0.5,IF($U13=2,1.5,0))</f>
        <v>61.578947368421055</v>
      </c>
      <c r="N13" s="47">
        <f t="shared" si="0"/>
        <v>3</v>
      </c>
      <c r="O13" s="45">
        <v>117.5</v>
      </c>
      <c r="P13" s="46">
        <f>O13/1.9-IF($U13=1,0.5,IF($U13=2,1.5,0))</f>
        <v>61.842105263157897</v>
      </c>
      <c r="Q13" s="47">
        <f t="shared" si="1"/>
        <v>3</v>
      </c>
      <c r="R13" s="45">
        <v>115.5</v>
      </c>
      <c r="S13" s="46">
        <f>R13/1.9-IF($U13=1,0.5,IF($U13=2,1.5,0))</f>
        <v>60.789473684210527</v>
      </c>
      <c r="T13" s="47">
        <f t="shared" si="2"/>
        <v>3</v>
      </c>
      <c r="U13" s="48"/>
      <c r="V13" s="48"/>
      <c r="W13" s="45">
        <f>L13+O13+R13</f>
        <v>350</v>
      </c>
      <c r="X13" s="49"/>
      <c r="Y13" s="46">
        <f>ROUND(SUM(M13,P13,S13)/3,3)</f>
        <v>61.404000000000003</v>
      </c>
      <c r="Z13" s="50" t="s">
        <v>27</v>
      </c>
    </row>
    <row r="14" spans="1:26" s="62" customFormat="1" ht="28.5" customHeight="1">
      <c r="A14" s="127" t="s">
        <v>371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s="60" customFormat="1" ht="51" customHeight="1">
      <c r="A15" s="30">
        <v>1</v>
      </c>
      <c r="B15" s="31"/>
      <c r="C15" s="58"/>
      <c r="D15" s="13" t="s">
        <v>360</v>
      </c>
      <c r="E15" s="14" t="s">
        <v>361</v>
      </c>
      <c r="F15" s="15" t="s">
        <v>40</v>
      </c>
      <c r="G15" s="16" t="s">
        <v>362</v>
      </c>
      <c r="H15" s="14" t="s">
        <v>363</v>
      </c>
      <c r="I15" s="15" t="s">
        <v>148</v>
      </c>
      <c r="J15" s="15" t="s">
        <v>255</v>
      </c>
      <c r="K15" s="17" t="s">
        <v>184</v>
      </c>
      <c r="L15" s="45">
        <v>127.5</v>
      </c>
      <c r="M15" s="46">
        <f>L15/1.9-IF($U15=1,0.5,IF($U15=2,1.5,0))</f>
        <v>66.60526315789474</v>
      </c>
      <c r="N15" s="47">
        <f>RANK(M15,M$11:M$15,0)</f>
        <v>1</v>
      </c>
      <c r="O15" s="45">
        <v>129.5</v>
      </c>
      <c r="P15" s="46">
        <f>O15/1.9-IF($U15=1,0.5,IF($U15=2,1.5,0))</f>
        <v>67.65789473684211</v>
      </c>
      <c r="Q15" s="47">
        <f>RANK(P15,P$11:P$15,0)</f>
        <v>1</v>
      </c>
      <c r="R15" s="45">
        <v>127.5</v>
      </c>
      <c r="S15" s="46">
        <f>R15/1.9-IF($U15=1,0.5,IF($U15=2,1.5,0))</f>
        <v>66.60526315789474</v>
      </c>
      <c r="T15" s="47">
        <f>RANK(S15,S$11:S$15,0)</f>
        <v>1</v>
      </c>
      <c r="U15" s="48">
        <v>1</v>
      </c>
      <c r="V15" s="48"/>
      <c r="W15" s="45">
        <f>L15+O15+R15</f>
        <v>384.5</v>
      </c>
      <c r="X15" s="49"/>
      <c r="Y15" s="46">
        <f>ROUND(SUM(M15,P15,S15)/3,3)</f>
        <v>66.956000000000003</v>
      </c>
      <c r="Z15" s="50" t="s">
        <v>27</v>
      </c>
    </row>
    <row r="16" spans="1:26" ht="20.25" customHeight="1"/>
    <row r="17" spans="4:11" ht="28.5" customHeight="1">
      <c r="D17" s="40" t="s">
        <v>38</v>
      </c>
      <c r="E17" s="40"/>
      <c r="F17" s="40"/>
      <c r="G17" s="40"/>
      <c r="H17" s="40"/>
      <c r="I17" s="40"/>
      <c r="J17" s="40"/>
      <c r="K17" s="40" t="s">
        <v>220</v>
      </c>
    </row>
    <row r="18" spans="4:11" ht="10.5" customHeight="1">
      <c r="D18" s="40"/>
      <c r="E18" s="40"/>
      <c r="F18" s="40"/>
      <c r="G18" s="40"/>
      <c r="H18" s="40"/>
      <c r="I18" s="40"/>
      <c r="J18" s="40"/>
      <c r="K18" s="40"/>
    </row>
    <row r="19" spans="4:11" ht="38.25" customHeight="1">
      <c r="D19" s="40" t="s">
        <v>9</v>
      </c>
      <c r="E19" s="40"/>
      <c r="F19" s="40"/>
      <c r="G19" s="40"/>
      <c r="H19" s="40"/>
      <c r="I19" s="40"/>
      <c r="J19" s="40"/>
      <c r="K19" s="40" t="s">
        <v>221</v>
      </c>
    </row>
  </sheetData>
  <sortState ref="A11:Z13">
    <sortCondition descending="1" ref="Y11:Y13"/>
  </sortState>
  <mergeCells count="26">
    <mergeCell ref="A10:Z10"/>
    <mergeCell ref="A14:Z14"/>
    <mergeCell ref="A1:Z1"/>
    <mergeCell ref="A3:Z3"/>
    <mergeCell ref="A4:Z4"/>
    <mergeCell ref="A5:Z5"/>
    <mergeCell ref="A8:A9"/>
    <mergeCell ref="B8:B9"/>
    <mergeCell ref="A2:Z2"/>
    <mergeCell ref="I8:I9"/>
    <mergeCell ref="K8:K9"/>
    <mergeCell ref="L8:N8"/>
    <mergeCell ref="C8:C9"/>
    <mergeCell ref="D8:D9"/>
    <mergeCell ref="E8:E9"/>
    <mergeCell ref="F8:F9"/>
    <mergeCell ref="H8:H9"/>
    <mergeCell ref="G8:G9"/>
    <mergeCell ref="Z8:Z9"/>
    <mergeCell ref="O8:Q8"/>
    <mergeCell ref="R8:T8"/>
    <mergeCell ref="U8:U9"/>
    <mergeCell ref="V8:V9"/>
    <mergeCell ref="W8:W9"/>
    <mergeCell ref="X8:X9"/>
    <mergeCell ref="Y8:Y9"/>
  </mergeCells>
  <pageMargins left="0.19685039370078741" right="0.19685039370078741" top="0.15748031496062992" bottom="0.31496062992125984" header="0.31496062992125984" footer="0.31496062992125984"/>
  <pageSetup paperSize="9" scale="69" fitToHeight="2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7"/>
  <sheetViews>
    <sheetView view="pageBreakPreview" zoomScaleNormal="100" zoomScaleSheetLayoutView="100" workbookViewId="0">
      <selection activeCell="D12" sqref="D12"/>
    </sheetView>
  </sheetViews>
  <sheetFormatPr defaultRowHeight="12.75"/>
  <cols>
    <col min="1" max="1" width="5.42578125" style="62" customWidth="1"/>
    <col min="2" max="2" width="5.85546875" style="62" hidden="1" customWidth="1"/>
    <col min="3" max="3" width="7.5703125" style="62" hidden="1" customWidth="1"/>
    <col min="4" max="4" width="20.7109375" style="62" customWidth="1"/>
    <col min="5" max="5" width="8.28515625" style="62" customWidth="1"/>
    <col min="6" max="6" width="5.28515625" style="62" customWidth="1"/>
    <col min="7" max="7" width="34.140625" style="62" customWidth="1"/>
    <col min="8" max="8" width="8.7109375" style="62" customWidth="1"/>
    <col min="9" max="9" width="19" style="62" customWidth="1"/>
    <col min="10" max="10" width="12.7109375" style="62" hidden="1" customWidth="1"/>
    <col min="11" max="11" width="26" style="62" customWidth="1"/>
    <col min="12" max="12" width="7" style="62" customWidth="1"/>
    <col min="13" max="13" width="10.42578125" style="62" customWidth="1"/>
    <col min="14" max="14" width="3.85546875" style="62" customWidth="1"/>
    <col min="15" max="15" width="5" style="62" customWidth="1"/>
    <col min="16" max="16" width="6" style="62" customWidth="1"/>
    <col min="17" max="17" width="5" style="62" customWidth="1"/>
    <col min="18" max="18" width="6" style="62" customWidth="1"/>
    <col min="19" max="19" width="7.140625" style="62" customWidth="1"/>
    <col min="20" max="20" width="9.85546875" style="62" customWidth="1"/>
    <col min="21" max="21" width="3.7109375" style="62" customWidth="1"/>
    <col min="22" max="23" width="4.85546875" style="62" customWidth="1"/>
    <col min="24" max="24" width="6.28515625" style="62" hidden="1" customWidth="1"/>
    <col min="25" max="25" width="6.7109375" style="62" hidden="1" customWidth="1"/>
    <col min="26" max="26" width="9.7109375" style="62" customWidth="1"/>
    <col min="27" max="27" width="6.85546875" style="62" customWidth="1"/>
    <col min="28" max="16384" width="9.140625" style="62"/>
  </cols>
  <sheetData>
    <row r="1" spans="1:27" ht="99" customHeight="1">
      <c r="A1" s="141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9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21" customHeight="1">
      <c r="A4" s="143" t="s">
        <v>196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9.149999999999999" customHeight="1">
      <c r="A5" s="131" t="s">
        <v>405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8.25" customHeight="1"/>
    <row r="7" spans="1:27" ht="15" customHeight="1">
      <c r="A7" s="1" t="s">
        <v>201</v>
      </c>
      <c r="E7" s="24"/>
      <c r="AA7" s="6" t="s">
        <v>351</v>
      </c>
    </row>
    <row r="8" spans="1:27" ht="20.100000000000001" customHeight="1">
      <c r="A8" s="121" t="s">
        <v>26</v>
      </c>
      <c r="B8" s="119" t="s">
        <v>2</v>
      </c>
      <c r="C8" s="136" t="s">
        <v>39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2" t="s">
        <v>47</v>
      </c>
      <c r="M8" s="122"/>
      <c r="N8" s="122"/>
      <c r="O8" s="132" t="s">
        <v>318</v>
      </c>
      <c r="P8" s="133"/>
      <c r="Q8" s="133"/>
      <c r="R8" s="133"/>
      <c r="S8" s="133"/>
      <c r="T8" s="133"/>
      <c r="U8" s="134"/>
      <c r="V8" s="119" t="s">
        <v>30</v>
      </c>
      <c r="W8" s="139" t="s">
        <v>189</v>
      </c>
      <c r="X8" s="121"/>
      <c r="Y8" s="119" t="s">
        <v>48</v>
      </c>
      <c r="Z8" s="130" t="s">
        <v>34</v>
      </c>
      <c r="AA8" s="130" t="s">
        <v>35</v>
      </c>
    </row>
    <row r="9" spans="1:27" ht="20.100000000000001" customHeight="1">
      <c r="A9" s="121"/>
      <c r="B9" s="119"/>
      <c r="C9" s="137"/>
      <c r="D9" s="118"/>
      <c r="E9" s="118"/>
      <c r="F9" s="121"/>
      <c r="G9" s="118"/>
      <c r="H9" s="118"/>
      <c r="I9" s="118"/>
      <c r="J9" s="63"/>
      <c r="K9" s="118"/>
      <c r="L9" s="122" t="s">
        <v>49</v>
      </c>
      <c r="M9" s="122"/>
      <c r="N9" s="122"/>
      <c r="O9" s="132" t="s">
        <v>50</v>
      </c>
      <c r="P9" s="133"/>
      <c r="Q9" s="133"/>
      <c r="R9" s="133"/>
      <c r="S9" s="133"/>
      <c r="T9" s="133"/>
      <c r="U9" s="134"/>
      <c r="V9" s="135"/>
      <c r="W9" s="137"/>
      <c r="X9" s="121"/>
      <c r="Y9" s="119"/>
      <c r="Z9" s="130"/>
      <c r="AA9" s="130"/>
    </row>
    <row r="10" spans="1:27" ht="72" customHeight="1">
      <c r="A10" s="121"/>
      <c r="B10" s="119"/>
      <c r="C10" s="138"/>
      <c r="D10" s="118"/>
      <c r="E10" s="118"/>
      <c r="F10" s="121"/>
      <c r="G10" s="118"/>
      <c r="H10" s="118"/>
      <c r="I10" s="118"/>
      <c r="J10" s="63"/>
      <c r="K10" s="118"/>
      <c r="L10" s="27" t="s">
        <v>36</v>
      </c>
      <c r="M10" s="28" t="s">
        <v>37</v>
      </c>
      <c r="N10" s="27" t="s">
        <v>26</v>
      </c>
      <c r="O10" s="29" t="s">
        <v>51</v>
      </c>
      <c r="P10" s="29" t="s">
        <v>52</v>
      </c>
      <c r="Q10" s="29" t="s">
        <v>53</v>
      </c>
      <c r="R10" s="29" t="s">
        <v>54</v>
      </c>
      <c r="S10" s="28" t="s">
        <v>36</v>
      </c>
      <c r="T10" s="27" t="s">
        <v>37</v>
      </c>
      <c r="U10" s="27" t="s">
        <v>26</v>
      </c>
      <c r="V10" s="119"/>
      <c r="W10" s="140"/>
      <c r="X10" s="121"/>
      <c r="Y10" s="119"/>
      <c r="Z10" s="130"/>
      <c r="AA10" s="130"/>
    </row>
    <row r="11" spans="1:27" ht="39.75" customHeight="1">
      <c r="A11" s="30">
        <v>1</v>
      </c>
      <c r="B11" s="31"/>
      <c r="C11" s="32"/>
      <c r="D11" s="13" t="s">
        <v>223</v>
      </c>
      <c r="E11" s="14" t="s">
        <v>224</v>
      </c>
      <c r="F11" s="15">
        <v>2</v>
      </c>
      <c r="G11" s="16" t="s">
        <v>230</v>
      </c>
      <c r="H11" s="14" t="s">
        <v>231</v>
      </c>
      <c r="I11" s="15" t="s">
        <v>106</v>
      </c>
      <c r="J11" s="15" t="s">
        <v>103</v>
      </c>
      <c r="K11" s="17" t="s">
        <v>44</v>
      </c>
      <c r="L11" s="33">
        <v>193.5</v>
      </c>
      <c r="M11" s="34">
        <f>L11/2.7</f>
        <v>71.666666666666657</v>
      </c>
      <c r="N11" s="35">
        <f>RANK(M11,M$11:M$13,0)</f>
        <v>1</v>
      </c>
      <c r="O11" s="36">
        <v>7.5</v>
      </c>
      <c r="P11" s="36">
        <v>8</v>
      </c>
      <c r="Q11" s="36">
        <v>8</v>
      </c>
      <c r="R11" s="36">
        <v>7.8</v>
      </c>
      <c r="S11" s="33">
        <f>O11+P11+Q11+R11</f>
        <v>31.3</v>
      </c>
      <c r="T11" s="34">
        <f>S11/0.4</f>
        <v>78.25</v>
      </c>
      <c r="U11" s="35">
        <f>RANK(T11,T$11:T$13,0)</f>
        <v>1</v>
      </c>
      <c r="V11" s="35"/>
      <c r="W11" s="37"/>
      <c r="X11" s="38"/>
      <c r="Y11" s="38"/>
      <c r="Z11" s="34">
        <f>(M11+T11)/2-IF($V11=1,0.5,IF($V11=2,1.5,0))</f>
        <v>74.958333333333329</v>
      </c>
      <c r="AA11" s="39" t="s">
        <v>27</v>
      </c>
    </row>
    <row r="12" spans="1:27" ht="39.75" customHeight="1">
      <c r="A12" s="30">
        <v>2</v>
      </c>
      <c r="B12" s="31"/>
      <c r="C12" s="32"/>
      <c r="D12" s="13" t="s">
        <v>223</v>
      </c>
      <c r="E12" s="14" t="s">
        <v>224</v>
      </c>
      <c r="F12" s="15">
        <v>2</v>
      </c>
      <c r="G12" s="16" t="s">
        <v>228</v>
      </c>
      <c r="H12" s="14" t="s">
        <v>229</v>
      </c>
      <c r="I12" s="15" t="s">
        <v>106</v>
      </c>
      <c r="J12" s="15" t="s">
        <v>103</v>
      </c>
      <c r="K12" s="17" t="s">
        <v>44</v>
      </c>
      <c r="L12" s="33">
        <v>184</v>
      </c>
      <c r="M12" s="34">
        <f>L12/2.7</f>
        <v>68.148148148148138</v>
      </c>
      <c r="N12" s="35">
        <f>RANK(M12,M$11:M$13,0)</f>
        <v>2</v>
      </c>
      <c r="O12" s="36">
        <v>7.2</v>
      </c>
      <c r="P12" s="36">
        <v>7.1</v>
      </c>
      <c r="Q12" s="36">
        <v>7</v>
      </c>
      <c r="R12" s="36">
        <v>7</v>
      </c>
      <c r="S12" s="33">
        <f>O12+P12+Q12+R12</f>
        <v>28.3</v>
      </c>
      <c r="T12" s="34">
        <f>S12/0.4</f>
        <v>70.75</v>
      </c>
      <c r="U12" s="35">
        <f>RANK(T12,T$11:T$13,0)</f>
        <v>2</v>
      </c>
      <c r="V12" s="35"/>
      <c r="W12" s="37"/>
      <c r="X12" s="38"/>
      <c r="Y12" s="38"/>
      <c r="Z12" s="34">
        <f>(M12+T12)/2-IF($V12=1,0.5,IF($V12=2,1.5,0))</f>
        <v>69.449074074074076</v>
      </c>
      <c r="AA12" s="39" t="s">
        <v>27</v>
      </c>
    </row>
    <row r="13" spans="1:27" ht="39.75" customHeight="1">
      <c r="A13" s="30">
        <v>3</v>
      </c>
      <c r="B13" s="31"/>
      <c r="C13" s="32"/>
      <c r="D13" s="13" t="s">
        <v>202</v>
      </c>
      <c r="E13" s="14" t="s">
        <v>203</v>
      </c>
      <c r="F13" s="15" t="s">
        <v>173</v>
      </c>
      <c r="G13" s="16" t="s">
        <v>204</v>
      </c>
      <c r="H13" s="14" t="s">
        <v>205</v>
      </c>
      <c r="I13" s="15" t="s">
        <v>206</v>
      </c>
      <c r="J13" s="15" t="s">
        <v>207</v>
      </c>
      <c r="K13" s="17" t="s">
        <v>132</v>
      </c>
      <c r="L13" s="33">
        <v>179</v>
      </c>
      <c r="M13" s="34">
        <f>L13/2.7</f>
        <v>66.296296296296291</v>
      </c>
      <c r="N13" s="35">
        <f>RANK(M13,M$11:M$13,0)</f>
        <v>3</v>
      </c>
      <c r="O13" s="36">
        <v>6.4</v>
      </c>
      <c r="P13" s="36">
        <v>6.7</v>
      </c>
      <c r="Q13" s="36">
        <v>6.5</v>
      </c>
      <c r="R13" s="36">
        <v>6.6</v>
      </c>
      <c r="S13" s="33">
        <f>O13+P13+Q13+R13</f>
        <v>26.200000000000003</v>
      </c>
      <c r="T13" s="34">
        <f>S13/0.4</f>
        <v>65.5</v>
      </c>
      <c r="U13" s="35">
        <f>RANK(T13,T$11:T$13,0)</f>
        <v>3</v>
      </c>
      <c r="V13" s="35"/>
      <c r="W13" s="37"/>
      <c r="X13" s="38"/>
      <c r="Y13" s="38"/>
      <c r="Z13" s="34">
        <f>(M13+T13)/2-IF($V13=1,0.5,IF($V13=2,1.5,0))</f>
        <v>65.898148148148152</v>
      </c>
      <c r="AA13" s="39" t="s">
        <v>27</v>
      </c>
    </row>
    <row r="14" spans="1:27" ht="23.25" customHeight="1"/>
    <row r="15" spans="1:27" ht="21.75" customHeight="1">
      <c r="D15" s="40" t="s">
        <v>38</v>
      </c>
      <c r="E15" s="40"/>
      <c r="F15" s="40"/>
      <c r="G15" s="40"/>
      <c r="H15" s="40"/>
      <c r="I15" s="40"/>
      <c r="J15" s="40"/>
      <c r="K15" s="40" t="s">
        <v>220</v>
      </c>
    </row>
    <row r="16" spans="1:27" ht="13.5" customHeight="1">
      <c r="D16" s="40"/>
      <c r="E16" s="40"/>
      <c r="F16" s="40"/>
      <c r="G16" s="40"/>
      <c r="H16" s="40"/>
      <c r="I16" s="40"/>
      <c r="J16" s="40"/>
      <c r="K16" s="40"/>
    </row>
    <row r="17" spans="4:11" ht="21.75" customHeight="1">
      <c r="D17" s="40" t="s">
        <v>9</v>
      </c>
      <c r="E17" s="40"/>
      <c r="F17" s="40"/>
      <c r="G17" s="40"/>
      <c r="H17" s="40"/>
      <c r="I17" s="40"/>
      <c r="J17" s="40"/>
      <c r="K17" s="40" t="s">
        <v>221</v>
      </c>
    </row>
  </sheetData>
  <sortState ref="A11:AA13">
    <sortCondition descending="1" ref="Z11:Z13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67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8"/>
  <sheetViews>
    <sheetView view="pageBreakPreview" zoomScaleNormal="75" zoomScaleSheetLayoutView="100" workbookViewId="0">
      <selection activeCell="F13" sqref="F13"/>
    </sheetView>
  </sheetViews>
  <sheetFormatPr defaultRowHeight="12.75"/>
  <cols>
    <col min="1" max="1" width="5.28515625" style="62" customWidth="1"/>
    <col min="2" max="2" width="6.7109375" style="62" hidden="1" customWidth="1"/>
    <col min="3" max="3" width="6.85546875" style="62" hidden="1" customWidth="1"/>
    <col min="4" max="4" width="18.7109375" style="62" customWidth="1"/>
    <col min="5" max="5" width="8.5703125" style="62" customWidth="1"/>
    <col min="6" max="6" width="6" style="62" customWidth="1"/>
    <col min="7" max="7" width="33" style="62" customWidth="1"/>
    <col min="8" max="8" width="9.85546875" style="62" customWidth="1"/>
    <col min="9" max="9" width="16.140625" style="62" customWidth="1"/>
    <col min="10" max="10" width="12.7109375" style="62" hidden="1" customWidth="1"/>
    <col min="11" max="11" width="28.42578125" style="62" customWidth="1"/>
    <col min="12" max="12" width="6.2851562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71093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7" style="62" customWidth="1"/>
    <col min="24" max="24" width="9" style="62" hidden="1" customWidth="1"/>
    <col min="25" max="25" width="10.140625" style="62" customWidth="1"/>
    <col min="26" max="26" width="7.28515625" style="62" customWidth="1"/>
    <col min="27" max="27" width="6.85546875" style="62" customWidth="1"/>
    <col min="28" max="16384" width="9.140625" style="62"/>
  </cols>
  <sheetData>
    <row r="1" spans="1:26" ht="84.75" customHeight="1">
      <c r="A1" s="123" t="s">
        <v>390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21" customHeight="1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150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388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3.75" customHeight="1"/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46.5" customHeight="1">
      <c r="A9" s="129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45.75" customHeight="1">
      <c r="A10" s="30">
        <v>1</v>
      </c>
      <c r="B10" s="31"/>
      <c r="C10" s="66"/>
      <c r="D10" s="13" t="s">
        <v>223</v>
      </c>
      <c r="E10" s="14" t="s">
        <v>224</v>
      </c>
      <c r="F10" s="15">
        <v>2</v>
      </c>
      <c r="G10" s="16" t="s">
        <v>239</v>
      </c>
      <c r="H10" s="14" t="s">
        <v>227</v>
      </c>
      <c r="I10" s="15" t="s">
        <v>106</v>
      </c>
      <c r="J10" s="15" t="s">
        <v>103</v>
      </c>
      <c r="K10" s="17" t="s">
        <v>44</v>
      </c>
      <c r="L10" s="45">
        <v>259.5</v>
      </c>
      <c r="M10" s="46">
        <f>L10/3.7-IF($U10=1,0.5,IF($U10=2,1.5,0))</f>
        <v>70.13513513513513</v>
      </c>
      <c r="N10" s="47">
        <f>RANK(M10,M$10:M$18,0)</f>
        <v>1</v>
      </c>
      <c r="O10" s="45">
        <v>266</v>
      </c>
      <c r="P10" s="46">
        <f>O10/3.7-IF($U10=1,0.5,IF($U10=2,1.5,0))</f>
        <v>71.891891891891888</v>
      </c>
      <c r="Q10" s="47">
        <f>RANK(P10,P$10:P$18,0)</f>
        <v>1</v>
      </c>
      <c r="R10" s="45">
        <v>262.5</v>
      </c>
      <c r="S10" s="46">
        <f>R10/3.7-IF($U10=1,0.5,IF($U10=2,1.5,0))</f>
        <v>70.945945945945937</v>
      </c>
      <c r="T10" s="47">
        <f>RANK(S10,S$10:S$18,0)</f>
        <v>1</v>
      </c>
      <c r="U10" s="48"/>
      <c r="V10" s="48"/>
      <c r="W10" s="45">
        <f>L10+O10+R10</f>
        <v>788</v>
      </c>
      <c r="X10" s="49"/>
      <c r="Y10" s="46">
        <f>ROUND(SUM(M10,P10,S10)/3,3)</f>
        <v>70.991</v>
      </c>
      <c r="Z10" s="50" t="s">
        <v>27</v>
      </c>
    </row>
    <row r="11" spans="1:26" ht="45.75" customHeight="1">
      <c r="A11" s="30">
        <v>2</v>
      </c>
      <c r="B11" s="31"/>
      <c r="C11" s="66"/>
      <c r="D11" s="13" t="s">
        <v>223</v>
      </c>
      <c r="E11" s="14" t="s">
        <v>224</v>
      </c>
      <c r="F11" s="15">
        <v>2</v>
      </c>
      <c r="G11" s="16" t="s">
        <v>225</v>
      </c>
      <c r="H11" s="14" t="s">
        <v>226</v>
      </c>
      <c r="I11" s="15" t="s">
        <v>106</v>
      </c>
      <c r="J11" s="15" t="s">
        <v>103</v>
      </c>
      <c r="K11" s="17" t="s">
        <v>44</v>
      </c>
      <c r="L11" s="45">
        <v>255.5</v>
      </c>
      <c r="M11" s="46">
        <f>L11/3.7-IF($U11=1,0.5,IF($U11=2,1.5,0))</f>
        <v>69.054054054054049</v>
      </c>
      <c r="N11" s="47">
        <f>RANK(M11,M$10:M$18,0)</f>
        <v>2</v>
      </c>
      <c r="O11" s="45">
        <v>262</v>
      </c>
      <c r="P11" s="46">
        <f>O11/3.7-IF($U11=1,0.5,IF($U11=2,1.5,0))</f>
        <v>70.810810810810807</v>
      </c>
      <c r="Q11" s="47">
        <f>RANK(P11,P$10:P$18,0)</f>
        <v>2</v>
      </c>
      <c r="R11" s="45">
        <v>255.5</v>
      </c>
      <c r="S11" s="46">
        <f>R11/3.7-IF($U11=1,0.5,IF($U11=2,1.5,0))</f>
        <v>69.054054054054049</v>
      </c>
      <c r="T11" s="47">
        <f>RANK(S11,S$10:S$18,0)</f>
        <v>2</v>
      </c>
      <c r="U11" s="48"/>
      <c r="V11" s="48"/>
      <c r="W11" s="45">
        <f>L11+O11+R11</f>
        <v>773</v>
      </c>
      <c r="X11" s="49"/>
      <c r="Y11" s="46">
        <f>ROUND(SUM(M11,P11,S11)/3,3)</f>
        <v>69.64</v>
      </c>
      <c r="Z11" s="50" t="s">
        <v>27</v>
      </c>
    </row>
    <row r="12" spans="1:26" ht="45.75" customHeight="1">
      <c r="A12" s="30">
        <v>3</v>
      </c>
      <c r="B12" s="31"/>
      <c r="C12" s="66"/>
      <c r="D12" s="13" t="s">
        <v>274</v>
      </c>
      <c r="E12" s="14" t="s">
        <v>275</v>
      </c>
      <c r="F12" s="15">
        <v>2</v>
      </c>
      <c r="G12" s="16" t="s">
        <v>276</v>
      </c>
      <c r="H12" s="14" t="s">
        <v>277</v>
      </c>
      <c r="I12" s="15" t="s">
        <v>278</v>
      </c>
      <c r="J12" s="15" t="s">
        <v>279</v>
      </c>
      <c r="K12" s="17" t="s">
        <v>156</v>
      </c>
      <c r="L12" s="45">
        <v>254</v>
      </c>
      <c r="M12" s="46">
        <f>L12/3.7-IF($U12=1,0.5,IF($U12=2,1.5,0))</f>
        <v>68.648648648648646</v>
      </c>
      <c r="N12" s="47">
        <f>RANK(M12,M$10:M$18,0)</f>
        <v>3</v>
      </c>
      <c r="O12" s="45">
        <v>253</v>
      </c>
      <c r="P12" s="46">
        <f>O12/3.7-IF($U12=1,0.5,IF($U12=2,1.5,0))</f>
        <v>68.378378378378372</v>
      </c>
      <c r="Q12" s="47">
        <f>RANK(P12,P$10:P$18,0)</f>
        <v>4</v>
      </c>
      <c r="R12" s="45">
        <v>253</v>
      </c>
      <c r="S12" s="46">
        <f>R12/3.7-IF($U12=1,0.5,IF($U12=2,1.5,0))</f>
        <v>68.378378378378372</v>
      </c>
      <c r="T12" s="47">
        <f>RANK(S12,S$10:S$18,0)</f>
        <v>3</v>
      </c>
      <c r="U12" s="48"/>
      <c r="V12" s="48"/>
      <c r="W12" s="45">
        <f>L12+O12+R12</f>
        <v>760</v>
      </c>
      <c r="X12" s="49"/>
      <c r="Y12" s="46">
        <f>ROUND(SUM(M12,P12,S12)/3,3)</f>
        <v>68.468000000000004</v>
      </c>
      <c r="Z12" s="50" t="s">
        <v>27</v>
      </c>
    </row>
    <row r="13" spans="1:26" ht="45.75" customHeight="1">
      <c r="A13" s="30">
        <v>4</v>
      </c>
      <c r="B13" s="31"/>
      <c r="C13" s="66"/>
      <c r="D13" s="13" t="s">
        <v>157</v>
      </c>
      <c r="E13" s="14" t="s">
        <v>158</v>
      </c>
      <c r="F13" s="15" t="s">
        <v>70</v>
      </c>
      <c r="G13" s="16" t="s">
        <v>159</v>
      </c>
      <c r="H13" s="14" t="s">
        <v>160</v>
      </c>
      <c r="I13" s="15" t="s">
        <v>161</v>
      </c>
      <c r="J13" s="15" t="s">
        <v>162</v>
      </c>
      <c r="K13" s="17" t="s">
        <v>156</v>
      </c>
      <c r="L13" s="45">
        <v>250</v>
      </c>
      <c r="M13" s="46">
        <f>L13/3.7-IF($U13=1,0.5,IF($U13=2,1.5,0))</f>
        <v>67.567567567567565</v>
      </c>
      <c r="N13" s="47">
        <f>RANK(M13,M$10:M$18,0)</f>
        <v>4</v>
      </c>
      <c r="O13" s="45">
        <v>256</v>
      </c>
      <c r="P13" s="46">
        <f>O13/3.7-IF($U13=1,0.5,IF($U13=2,1.5,0))</f>
        <v>69.189189189189179</v>
      </c>
      <c r="Q13" s="47">
        <f>RANK(P13,P$10:P$18,0)</f>
        <v>3</v>
      </c>
      <c r="R13" s="45">
        <v>252.5</v>
      </c>
      <c r="S13" s="46">
        <f>R13/3.7-IF($U13=1,0.5,IF($U13=2,1.5,0))</f>
        <v>68.243243243243242</v>
      </c>
      <c r="T13" s="47">
        <f>RANK(S13,S$10:S$18,0)</f>
        <v>4</v>
      </c>
      <c r="U13" s="48"/>
      <c r="V13" s="48"/>
      <c r="W13" s="45">
        <f>L13+O13+R13</f>
        <v>758.5</v>
      </c>
      <c r="X13" s="49"/>
      <c r="Y13" s="46">
        <f>ROUND(SUM(M13,P13,S13)/3,3)</f>
        <v>68.332999999999998</v>
      </c>
      <c r="Z13" s="50" t="s">
        <v>27</v>
      </c>
    </row>
    <row r="14" spans="1:26" ht="45.75" customHeight="1">
      <c r="A14" s="30">
        <v>5</v>
      </c>
      <c r="B14" s="31"/>
      <c r="C14" s="66"/>
      <c r="D14" s="13" t="s">
        <v>274</v>
      </c>
      <c r="E14" s="14" t="s">
        <v>275</v>
      </c>
      <c r="F14" s="15">
        <v>2</v>
      </c>
      <c r="G14" s="16" t="s">
        <v>280</v>
      </c>
      <c r="H14" s="14" t="s">
        <v>281</v>
      </c>
      <c r="I14" s="15" t="s">
        <v>278</v>
      </c>
      <c r="J14" s="15" t="s">
        <v>279</v>
      </c>
      <c r="K14" s="17" t="s">
        <v>156</v>
      </c>
      <c r="L14" s="45">
        <v>240.5</v>
      </c>
      <c r="M14" s="46">
        <f>L14/3.7-IF($U14=1,0.5,IF($U14=2,1.5,0))</f>
        <v>65</v>
      </c>
      <c r="N14" s="47">
        <f>RANK(M14,M$10:M$18,0)</f>
        <v>5</v>
      </c>
      <c r="O14" s="45">
        <v>242</v>
      </c>
      <c r="P14" s="46">
        <f>O14/3.7-IF($U14=1,0.5,IF($U14=2,1.5,0))</f>
        <v>65.405405405405403</v>
      </c>
      <c r="Q14" s="47">
        <f>RANK(P14,P$10:P$18,0)</f>
        <v>5</v>
      </c>
      <c r="R14" s="45">
        <v>244.5</v>
      </c>
      <c r="S14" s="46">
        <f>R14/3.7-IF($U14=1,0.5,IF($U14=2,1.5,0))</f>
        <v>66.081081081081081</v>
      </c>
      <c r="T14" s="47">
        <f>RANK(S14,S$10:S$18,0)</f>
        <v>5</v>
      </c>
      <c r="U14" s="48"/>
      <c r="V14" s="48"/>
      <c r="W14" s="45">
        <f>L14+O14+R14</f>
        <v>727</v>
      </c>
      <c r="X14" s="49"/>
      <c r="Y14" s="46">
        <f>ROUND(SUM(M14,P14,S14)/3,3)</f>
        <v>65.495000000000005</v>
      </c>
      <c r="Z14" s="50" t="s">
        <v>27</v>
      </c>
    </row>
    <row r="15" spans="1:26" ht="20.25" customHeight="1"/>
    <row r="16" spans="1:26" ht="18.75" customHeight="1">
      <c r="D16" s="40" t="s">
        <v>38</v>
      </c>
      <c r="E16" s="40"/>
      <c r="F16" s="40"/>
      <c r="G16" s="40"/>
      <c r="H16" s="40"/>
      <c r="I16" s="40" t="s">
        <v>220</v>
      </c>
    </row>
    <row r="17" spans="4:9" ht="15.75" customHeight="1">
      <c r="D17" s="40"/>
      <c r="E17" s="40"/>
      <c r="F17" s="40"/>
      <c r="G17" s="40"/>
      <c r="H17" s="40"/>
      <c r="I17" s="40"/>
    </row>
    <row r="18" spans="4:9" ht="18.75" customHeight="1">
      <c r="D18" s="40" t="s">
        <v>9</v>
      </c>
      <c r="E18" s="40"/>
      <c r="F18" s="40"/>
      <c r="G18" s="40"/>
      <c r="H18" s="40"/>
      <c r="I18" s="40" t="s">
        <v>221</v>
      </c>
    </row>
  </sheetData>
  <protectedRanges>
    <protectedRange sqref="K15" name="Диапазон1_3_1_1_3_11_1_1_3_1_1_2_1_3_2_3_5_1"/>
  </protectedRanges>
  <sortState ref="A10:Z14">
    <sortCondition descending="1" ref="Y10:Y14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23622047244094491" right="0.19685039370078741" top="0.19685039370078741" bottom="0.19685039370078741" header="0.19685039370078741" footer="0.19685039370078741"/>
  <pageSetup paperSize="9" scale="67" fitToHeight="3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5"/>
  <sheetViews>
    <sheetView view="pageBreakPreview" zoomScaleNormal="100" zoomScaleSheetLayoutView="100" workbookViewId="0">
      <selection activeCell="A10" sqref="A10:XFD11"/>
    </sheetView>
  </sheetViews>
  <sheetFormatPr defaultRowHeight="12.75"/>
  <cols>
    <col min="1" max="1" width="5" style="62" customWidth="1"/>
    <col min="2" max="3" width="5.7109375" style="62" hidden="1" customWidth="1"/>
    <col min="4" max="4" width="17.5703125" style="62" customWidth="1"/>
    <col min="5" max="5" width="8.5703125" style="62" customWidth="1"/>
    <col min="6" max="6" width="6.28515625" style="62" customWidth="1"/>
    <col min="7" max="7" width="30.140625" style="62" customWidth="1"/>
    <col min="8" max="8" width="10.5703125" style="62" customWidth="1"/>
    <col min="9" max="9" width="17.7109375" style="62" customWidth="1"/>
    <col min="10" max="10" width="12.7109375" style="62" hidden="1" customWidth="1"/>
    <col min="11" max="11" width="26.140625" style="62" customWidth="1"/>
    <col min="12" max="12" width="6.2851562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71093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6.28515625" style="62" customWidth="1"/>
    <col min="24" max="24" width="9.42578125" style="62" hidden="1" customWidth="1"/>
    <col min="25" max="25" width="10.140625" style="62" customWidth="1"/>
    <col min="26" max="26" width="6.7109375" style="62" customWidth="1"/>
    <col min="27" max="16384" width="9.140625" style="62"/>
  </cols>
  <sheetData>
    <row r="1" spans="1:26" ht="96" customHeight="1">
      <c r="A1" s="123" t="s">
        <v>320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151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407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/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195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51.75" customHeight="1">
      <c r="A9" s="129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49.5" customHeight="1">
      <c r="A10" s="30">
        <v>1</v>
      </c>
      <c r="B10" s="67"/>
      <c r="C10" s="68"/>
      <c r="D10" s="69" t="s">
        <v>379</v>
      </c>
      <c r="E10" s="70" t="s">
        <v>380</v>
      </c>
      <c r="F10" s="71" t="s">
        <v>70</v>
      </c>
      <c r="G10" s="72" t="s">
        <v>381</v>
      </c>
      <c r="H10" s="70" t="s">
        <v>382</v>
      </c>
      <c r="I10" s="73" t="s">
        <v>87</v>
      </c>
      <c r="J10" s="68" t="s">
        <v>67</v>
      </c>
      <c r="K10" s="68" t="s">
        <v>44</v>
      </c>
      <c r="L10" s="45">
        <v>229.5</v>
      </c>
      <c r="M10" s="46">
        <f>L10/3.4-IF($U10=1,0.5)</f>
        <v>67.5</v>
      </c>
      <c r="N10" s="47">
        <f>RANK(M10,M$10:M$11,0)</f>
        <v>1</v>
      </c>
      <c r="O10" s="45">
        <v>230</v>
      </c>
      <c r="P10" s="46">
        <f>O10/3.4-IF($U10=1,0.5)</f>
        <v>67.64705882352942</v>
      </c>
      <c r="Q10" s="47">
        <f>RANK(P10,P$10:P$11,0)</f>
        <v>1</v>
      </c>
      <c r="R10" s="45">
        <v>230.5</v>
      </c>
      <c r="S10" s="46">
        <f>R10/3.4-IF($U10=1,0.5)</f>
        <v>67.794117647058826</v>
      </c>
      <c r="T10" s="47">
        <f>RANK(S10,S$10:S$11,0)</f>
        <v>1</v>
      </c>
      <c r="U10" s="48"/>
      <c r="V10" s="48"/>
      <c r="W10" s="45">
        <f>L10+O10+R10</f>
        <v>690</v>
      </c>
      <c r="X10" s="49"/>
      <c r="Y10" s="46">
        <f>ROUND(SUM(M10,P10,S10)/3,3)</f>
        <v>67.647000000000006</v>
      </c>
      <c r="Z10" s="50" t="s">
        <v>27</v>
      </c>
    </row>
    <row r="11" spans="1:26" ht="49.5" customHeight="1">
      <c r="A11" s="30">
        <v>2</v>
      </c>
      <c r="B11" s="67"/>
      <c r="C11" s="68"/>
      <c r="D11" s="69" t="s">
        <v>208</v>
      </c>
      <c r="E11" s="70" t="s">
        <v>209</v>
      </c>
      <c r="F11" s="71">
        <v>1</v>
      </c>
      <c r="G11" s="72" t="s">
        <v>210</v>
      </c>
      <c r="H11" s="70" t="s">
        <v>211</v>
      </c>
      <c r="I11" s="73" t="s">
        <v>212</v>
      </c>
      <c r="J11" s="68" t="s">
        <v>153</v>
      </c>
      <c r="K11" s="68" t="s">
        <v>213</v>
      </c>
      <c r="L11" s="45">
        <v>210</v>
      </c>
      <c r="M11" s="46">
        <f>L11/3.4-IF($U11=1,0.5)</f>
        <v>61.764705882352942</v>
      </c>
      <c r="N11" s="47">
        <f>RANK(M11,M$10:M$11,0)</f>
        <v>2</v>
      </c>
      <c r="O11" s="45">
        <v>219.5</v>
      </c>
      <c r="P11" s="46">
        <f>O11/3.4-IF($U11=1,0.5)</f>
        <v>64.558823529411768</v>
      </c>
      <c r="Q11" s="47">
        <f>RANK(P11,P$10:P$11,0)</f>
        <v>2</v>
      </c>
      <c r="R11" s="45">
        <v>211</v>
      </c>
      <c r="S11" s="46">
        <f>R11/3.4-IF($U11=1,0.5)</f>
        <v>62.058823529411768</v>
      </c>
      <c r="T11" s="47">
        <f>RANK(S11,S$10:S$11,0)</f>
        <v>2</v>
      </c>
      <c r="U11" s="48"/>
      <c r="V11" s="48"/>
      <c r="W11" s="45">
        <f>L11+O11+R11</f>
        <v>640.5</v>
      </c>
      <c r="X11" s="49"/>
      <c r="Y11" s="46">
        <f>ROUND(SUM(M11,P11,S11)/3,3)</f>
        <v>62.793999999999997</v>
      </c>
      <c r="Z11" s="50" t="s">
        <v>27</v>
      </c>
    </row>
    <row r="12" spans="1:26" ht="24" customHeight="1"/>
    <row r="13" spans="1:26" ht="28.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  <c r="L13" s="40"/>
    </row>
    <row r="14" spans="1:26" ht="15.75" customHeight="1">
      <c r="D14" s="40"/>
      <c r="E14" s="40"/>
      <c r="F14" s="40"/>
      <c r="G14" s="40"/>
      <c r="H14" s="40"/>
      <c r="I14" s="40"/>
      <c r="J14" s="40"/>
      <c r="K14" s="40"/>
      <c r="L14" s="40"/>
    </row>
    <row r="15" spans="1:26" ht="28.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  <c r="L15" s="40"/>
    </row>
  </sheetData>
  <sortState ref="A10:Z11">
    <sortCondition descending="1" ref="Y10:Y11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4"/>
  <sheetViews>
    <sheetView view="pageBreakPreview" zoomScaleNormal="100" zoomScaleSheetLayoutView="100" workbookViewId="0">
      <selection activeCell="K10" sqref="K10"/>
    </sheetView>
  </sheetViews>
  <sheetFormatPr defaultRowHeight="12.75"/>
  <cols>
    <col min="1" max="1" width="5.140625" style="62" customWidth="1"/>
    <col min="2" max="3" width="5.7109375" style="62" hidden="1" customWidth="1"/>
    <col min="4" max="4" width="17.5703125" style="62" customWidth="1"/>
    <col min="5" max="5" width="8.5703125" style="62" customWidth="1"/>
    <col min="6" max="6" width="6.28515625" style="62" customWidth="1"/>
    <col min="7" max="7" width="30.140625" style="62" customWidth="1"/>
    <col min="8" max="8" width="10.5703125" style="62" customWidth="1"/>
    <col min="9" max="9" width="17.7109375" style="62" customWidth="1"/>
    <col min="10" max="10" width="12.7109375" style="62" hidden="1" customWidth="1"/>
    <col min="11" max="11" width="26.140625" style="62" customWidth="1"/>
    <col min="12" max="12" width="6.2851562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71093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6.28515625" style="62" customWidth="1"/>
    <col min="24" max="24" width="9.42578125" style="62" hidden="1" customWidth="1"/>
    <col min="25" max="25" width="10.140625" style="62" customWidth="1"/>
    <col min="26" max="26" width="6.7109375" style="62" customWidth="1"/>
    <col min="27" max="16384" width="9.140625" style="62"/>
  </cols>
  <sheetData>
    <row r="1" spans="1:26" ht="95.25" customHeight="1">
      <c r="A1" s="123" t="s">
        <v>409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197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408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/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8" t="s">
        <v>26</v>
      </c>
      <c r="B8" s="119" t="s">
        <v>2</v>
      </c>
      <c r="C8" s="119" t="s">
        <v>384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51.75" customHeight="1">
      <c r="A9" s="129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61.5" customHeight="1">
      <c r="A10" s="30">
        <v>1</v>
      </c>
      <c r="B10" s="67"/>
      <c r="C10" s="74"/>
      <c r="D10" s="69" t="s">
        <v>165</v>
      </c>
      <c r="E10" s="70" t="s">
        <v>166</v>
      </c>
      <c r="F10" s="71" t="s">
        <v>70</v>
      </c>
      <c r="G10" s="72" t="s">
        <v>167</v>
      </c>
      <c r="H10" s="70" t="s">
        <v>168</v>
      </c>
      <c r="I10" s="73" t="s">
        <v>140</v>
      </c>
      <c r="J10" s="68" t="s">
        <v>144</v>
      </c>
      <c r="K10" s="68" t="s">
        <v>44</v>
      </c>
      <c r="L10" s="45">
        <v>253</v>
      </c>
      <c r="M10" s="46">
        <f>L10/3.9</f>
        <v>64.871794871794876</v>
      </c>
      <c r="N10" s="47">
        <f>RANK(M10,M$10:M$10,0)</f>
        <v>1</v>
      </c>
      <c r="O10" s="45">
        <v>256</v>
      </c>
      <c r="P10" s="46">
        <f>O10/3.9</f>
        <v>65.641025641025649</v>
      </c>
      <c r="Q10" s="47">
        <f>RANK(P10,P$10:P$10,0)</f>
        <v>1</v>
      </c>
      <c r="R10" s="45">
        <v>247.5</v>
      </c>
      <c r="S10" s="46">
        <f>R10/3.9</f>
        <v>63.46153846153846</v>
      </c>
      <c r="T10" s="47">
        <f>RANK(S10,S$10:S$10,0)</f>
        <v>1</v>
      </c>
      <c r="U10" s="48"/>
      <c r="V10" s="48"/>
      <c r="W10" s="45">
        <f>L10+O10+R10</f>
        <v>756.5</v>
      </c>
      <c r="X10" s="49"/>
      <c r="Y10" s="46">
        <f>ROUND(SUM(M10,P10,S10)/3,3)</f>
        <v>64.658000000000001</v>
      </c>
      <c r="Z10" s="50" t="s">
        <v>27</v>
      </c>
    </row>
    <row r="11" spans="1:26" ht="20.25" customHeight="1"/>
    <row r="12" spans="1:26" ht="28.5" customHeight="1">
      <c r="D12" s="40" t="s">
        <v>38</v>
      </c>
      <c r="E12" s="40"/>
      <c r="F12" s="40"/>
      <c r="G12" s="40"/>
      <c r="H12" s="40"/>
      <c r="I12" s="40"/>
      <c r="J12" s="40"/>
      <c r="K12" s="40" t="s">
        <v>220</v>
      </c>
      <c r="L12" s="40"/>
    </row>
    <row r="13" spans="1:26" ht="15.75" customHeight="1">
      <c r="D13" s="40"/>
      <c r="E13" s="40"/>
      <c r="F13" s="40"/>
      <c r="G13" s="40"/>
      <c r="H13" s="40"/>
      <c r="I13" s="40"/>
      <c r="J13" s="40"/>
      <c r="K13" s="40"/>
      <c r="L13" s="40"/>
    </row>
    <row r="14" spans="1:26" ht="28.5" customHeight="1">
      <c r="D14" s="40" t="s">
        <v>9</v>
      </c>
      <c r="E14" s="40"/>
      <c r="F14" s="40"/>
      <c r="G14" s="40"/>
      <c r="H14" s="40"/>
      <c r="I14" s="40"/>
      <c r="J14" s="40"/>
      <c r="K14" s="40" t="s">
        <v>221</v>
      </c>
      <c r="L14" s="40"/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9"/>
  <sheetViews>
    <sheetView view="pageBreakPreview" zoomScaleNormal="100" zoomScaleSheetLayoutView="100" workbookViewId="0">
      <selection activeCell="K14" sqref="K14"/>
    </sheetView>
  </sheetViews>
  <sheetFormatPr defaultRowHeight="12.75"/>
  <cols>
    <col min="1" max="1" width="5.1406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ht="67.5" customHeight="1">
      <c r="A1" s="123" t="s">
        <v>323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149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408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/>
    <row r="7" spans="1:26" s="62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s="62" customFormat="1" ht="20.100000000000001" customHeight="1">
      <c r="A8" s="128" t="s">
        <v>26</v>
      </c>
      <c r="B8" s="119"/>
      <c r="C8" s="119" t="s">
        <v>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195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s="62" customFormat="1" ht="55.5" customHeight="1">
      <c r="A9" s="129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62" customFormat="1" ht="54" customHeight="1">
      <c r="A10" s="30">
        <v>1</v>
      </c>
      <c r="B10" s="31"/>
      <c r="C10" s="61"/>
      <c r="D10" s="69" t="s">
        <v>71</v>
      </c>
      <c r="E10" s="70" t="s">
        <v>72</v>
      </c>
      <c r="F10" s="71" t="s">
        <v>70</v>
      </c>
      <c r="G10" s="72" t="s">
        <v>73</v>
      </c>
      <c r="H10" s="70" t="s">
        <v>74</v>
      </c>
      <c r="I10" s="73" t="s">
        <v>75</v>
      </c>
      <c r="J10" s="68" t="s">
        <v>67</v>
      </c>
      <c r="K10" s="68" t="s">
        <v>44</v>
      </c>
      <c r="L10" s="45">
        <v>232.5</v>
      </c>
      <c r="M10" s="46">
        <f t="shared" ref="M10:M15" si="0">L10/3.4-IF($U10=1,2)</f>
        <v>68.382352941176478</v>
      </c>
      <c r="N10" s="47">
        <f t="shared" ref="N10:N15" si="1">RANK(M10,M$10:M$15,0)</f>
        <v>2</v>
      </c>
      <c r="O10" s="45">
        <v>233.5</v>
      </c>
      <c r="P10" s="46">
        <f t="shared" ref="P10:P15" si="2">O10/3.4-IF($U10=1,2)</f>
        <v>68.67647058823529</v>
      </c>
      <c r="Q10" s="47">
        <f t="shared" ref="Q10:Q15" si="3">RANK(P10,P$10:P$15,0)</f>
        <v>1</v>
      </c>
      <c r="R10" s="45">
        <v>231.5</v>
      </c>
      <c r="S10" s="46">
        <f t="shared" ref="S10:S15" si="4">R10/3.4-IF($U10=1,2)</f>
        <v>68.088235294117652</v>
      </c>
      <c r="T10" s="47">
        <f t="shared" ref="T10:T15" si="5">RANK(S10,S$10:S$15,0)</f>
        <v>1</v>
      </c>
      <c r="U10" s="48"/>
      <c r="V10" s="48"/>
      <c r="W10" s="45">
        <f t="shared" ref="W10:W15" si="6">L10+O10+R10</f>
        <v>697.5</v>
      </c>
      <c r="X10" s="49"/>
      <c r="Y10" s="46">
        <f t="shared" ref="Y10:Y15" si="7">ROUND(SUM(M10,P10,S10)/3,3)</f>
        <v>68.382000000000005</v>
      </c>
      <c r="Z10" s="50" t="s">
        <v>70</v>
      </c>
    </row>
    <row r="11" spans="1:26" s="62" customFormat="1" ht="54" customHeight="1">
      <c r="A11" s="30">
        <v>2</v>
      </c>
      <c r="B11" s="31"/>
      <c r="C11" s="61"/>
      <c r="D11" s="69" t="s">
        <v>125</v>
      </c>
      <c r="E11" s="70" t="s">
        <v>126</v>
      </c>
      <c r="F11" s="71" t="s">
        <v>70</v>
      </c>
      <c r="G11" s="72" t="s">
        <v>133</v>
      </c>
      <c r="H11" s="70" t="s">
        <v>175</v>
      </c>
      <c r="I11" s="73" t="s">
        <v>106</v>
      </c>
      <c r="J11" s="68" t="s">
        <v>41</v>
      </c>
      <c r="K11" s="68" t="s">
        <v>44</v>
      </c>
      <c r="L11" s="45">
        <v>233.5</v>
      </c>
      <c r="M11" s="46">
        <f t="shared" si="0"/>
        <v>68.67647058823529</v>
      </c>
      <c r="N11" s="47">
        <f t="shared" si="1"/>
        <v>1</v>
      </c>
      <c r="O11" s="45">
        <v>232.5</v>
      </c>
      <c r="P11" s="46">
        <f t="shared" si="2"/>
        <v>68.382352941176478</v>
      </c>
      <c r="Q11" s="47">
        <f t="shared" si="3"/>
        <v>2</v>
      </c>
      <c r="R11" s="45">
        <v>230.5</v>
      </c>
      <c r="S11" s="46">
        <f t="shared" si="4"/>
        <v>67.794117647058826</v>
      </c>
      <c r="T11" s="47">
        <f t="shared" si="5"/>
        <v>2</v>
      </c>
      <c r="U11" s="48"/>
      <c r="V11" s="48"/>
      <c r="W11" s="45">
        <f t="shared" si="6"/>
        <v>696.5</v>
      </c>
      <c r="X11" s="49"/>
      <c r="Y11" s="46">
        <f t="shared" si="7"/>
        <v>68.284000000000006</v>
      </c>
      <c r="Z11" s="50" t="s">
        <v>70</v>
      </c>
    </row>
    <row r="12" spans="1:26" s="62" customFormat="1" ht="54" customHeight="1">
      <c r="A12" s="30">
        <v>3</v>
      </c>
      <c r="B12" s="31"/>
      <c r="C12" s="61"/>
      <c r="D12" s="69" t="s">
        <v>127</v>
      </c>
      <c r="E12" s="70" t="s">
        <v>128</v>
      </c>
      <c r="F12" s="71" t="s">
        <v>70</v>
      </c>
      <c r="G12" s="72" t="s">
        <v>129</v>
      </c>
      <c r="H12" s="70" t="s">
        <v>130</v>
      </c>
      <c r="I12" s="73" t="s">
        <v>324</v>
      </c>
      <c r="J12" s="68" t="s">
        <v>41</v>
      </c>
      <c r="K12" s="68" t="s">
        <v>68</v>
      </c>
      <c r="L12" s="45">
        <v>223</v>
      </c>
      <c r="M12" s="46">
        <f t="shared" si="0"/>
        <v>65.588235294117652</v>
      </c>
      <c r="N12" s="47">
        <f t="shared" si="1"/>
        <v>3</v>
      </c>
      <c r="O12" s="45">
        <v>230.5</v>
      </c>
      <c r="P12" s="46">
        <f t="shared" si="2"/>
        <v>67.794117647058826</v>
      </c>
      <c r="Q12" s="47">
        <f t="shared" si="3"/>
        <v>3</v>
      </c>
      <c r="R12" s="45">
        <v>223.5</v>
      </c>
      <c r="S12" s="46">
        <f t="shared" si="4"/>
        <v>65.735294117647058</v>
      </c>
      <c r="T12" s="47">
        <f t="shared" si="5"/>
        <v>3</v>
      </c>
      <c r="U12" s="48"/>
      <c r="V12" s="48"/>
      <c r="W12" s="45">
        <f t="shared" si="6"/>
        <v>677</v>
      </c>
      <c r="X12" s="49"/>
      <c r="Y12" s="46">
        <f t="shared" si="7"/>
        <v>66.373000000000005</v>
      </c>
      <c r="Z12" s="50" t="s">
        <v>70</v>
      </c>
    </row>
    <row r="13" spans="1:26" s="62" customFormat="1" ht="54" customHeight="1">
      <c r="A13" s="30">
        <v>4</v>
      </c>
      <c r="B13" s="31"/>
      <c r="C13" s="61"/>
      <c r="D13" s="69" t="s">
        <v>152</v>
      </c>
      <c r="E13" s="70" t="s">
        <v>76</v>
      </c>
      <c r="F13" s="71" t="s">
        <v>42</v>
      </c>
      <c r="G13" s="72" t="s">
        <v>88</v>
      </c>
      <c r="H13" s="70" t="s">
        <v>85</v>
      </c>
      <c r="I13" s="73" t="s">
        <v>86</v>
      </c>
      <c r="J13" s="68" t="s">
        <v>64</v>
      </c>
      <c r="K13" s="68" t="s">
        <v>44</v>
      </c>
      <c r="L13" s="45">
        <v>222</v>
      </c>
      <c r="M13" s="46">
        <f t="shared" si="0"/>
        <v>65.294117647058826</v>
      </c>
      <c r="N13" s="47">
        <f t="shared" si="1"/>
        <v>4</v>
      </c>
      <c r="O13" s="45">
        <v>225</v>
      </c>
      <c r="P13" s="46">
        <f t="shared" si="2"/>
        <v>66.17647058823529</v>
      </c>
      <c r="Q13" s="47">
        <f t="shared" si="3"/>
        <v>4</v>
      </c>
      <c r="R13" s="45">
        <v>213</v>
      </c>
      <c r="S13" s="46">
        <f t="shared" si="4"/>
        <v>62.647058823529413</v>
      </c>
      <c r="T13" s="47">
        <f t="shared" si="5"/>
        <v>5</v>
      </c>
      <c r="U13" s="48"/>
      <c r="V13" s="48"/>
      <c r="W13" s="45">
        <f t="shared" si="6"/>
        <v>660</v>
      </c>
      <c r="X13" s="49"/>
      <c r="Y13" s="46">
        <f t="shared" si="7"/>
        <v>64.706000000000003</v>
      </c>
      <c r="Z13" s="50">
        <v>1</v>
      </c>
    </row>
    <row r="14" spans="1:26" s="62" customFormat="1" ht="54" customHeight="1">
      <c r="A14" s="30">
        <v>5</v>
      </c>
      <c r="B14" s="31"/>
      <c r="C14" s="61"/>
      <c r="D14" s="69" t="s">
        <v>335</v>
      </c>
      <c r="E14" s="70" t="s">
        <v>336</v>
      </c>
      <c r="F14" s="71" t="s">
        <v>70</v>
      </c>
      <c r="G14" s="72" t="s">
        <v>337</v>
      </c>
      <c r="H14" s="70" t="s">
        <v>338</v>
      </c>
      <c r="I14" s="73" t="s">
        <v>339</v>
      </c>
      <c r="J14" s="68" t="s">
        <v>340</v>
      </c>
      <c r="K14" s="68" t="s">
        <v>341</v>
      </c>
      <c r="L14" s="45">
        <v>214</v>
      </c>
      <c r="M14" s="46">
        <f t="shared" si="0"/>
        <v>62.941176470588239</v>
      </c>
      <c r="N14" s="47">
        <f t="shared" si="1"/>
        <v>6</v>
      </c>
      <c r="O14" s="45">
        <v>218.5</v>
      </c>
      <c r="P14" s="46">
        <f t="shared" si="2"/>
        <v>64.264705882352942</v>
      </c>
      <c r="Q14" s="47">
        <f t="shared" si="3"/>
        <v>5</v>
      </c>
      <c r="R14" s="45">
        <v>213.5</v>
      </c>
      <c r="S14" s="46">
        <f t="shared" si="4"/>
        <v>62.794117647058826</v>
      </c>
      <c r="T14" s="47">
        <f t="shared" si="5"/>
        <v>4</v>
      </c>
      <c r="U14" s="48"/>
      <c r="V14" s="48"/>
      <c r="W14" s="45">
        <f t="shared" si="6"/>
        <v>646</v>
      </c>
      <c r="X14" s="49"/>
      <c r="Y14" s="46">
        <f t="shared" si="7"/>
        <v>63.332999999999998</v>
      </c>
      <c r="Z14" s="50">
        <v>2</v>
      </c>
    </row>
    <row r="15" spans="1:26" s="62" customFormat="1" ht="54" customHeight="1">
      <c r="A15" s="30">
        <v>6</v>
      </c>
      <c r="B15" s="31"/>
      <c r="C15" s="61"/>
      <c r="D15" s="69" t="s">
        <v>325</v>
      </c>
      <c r="E15" s="70" t="s">
        <v>326</v>
      </c>
      <c r="F15" s="71" t="s">
        <v>40</v>
      </c>
      <c r="G15" s="72" t="s">
        <v>327</v>
      </c>
      <c r="H15" s="70" t="s">
        <v>328</v>
      </c>
      <c r="I15" s="73" t="s">
        <v>329</v>
      </c>
      <c r="J15" s="68" t="s">
        <v>153</v>
      </c>
      <c r="K15" s="68" t="s">
        <v>330</v>
      </c>
      <c r="L15" s="45">
        <v>214.5</v>
      </c>
      <c r="M15" s="46">
        <f t="shared" si="0"/>
        <v>63.088235294117652</v>
      </c>
      <c r="N15" s="47">
        <f t="shared" si="1"/>
        <v>5</v>
      </c>
      <c r="O15" s="45">
        <v>206</v>
      </c>
      <c r="P15" s="46">
        <f t="shared" si="2"/>
        <v>60.588235294117652</v>
      </c>
      <c r="Q15" s="47">
        <f t="shared" si="3"/>
        <v>6</v>
      </c>
      <c r="R15" s="45">
        <v>213</v>
      </c>
      <c r="S15" s="46">
        <f t="shared" si="4"/>
        <v>62.647058823529413</v>
      </c>
      <c r="T15" s="47">
        <f t="shared" si="5"/>
        <v>5</v>
      </c>
      <c r="U15" s="48"/>
      <c r="V15" s="48"/>
      <c r="W15" s="45">
        <f t="shared" si="6"/>
        <v>633.5</v>
      </c>
      <c r="X15" s="49"/>
      <c r="Y15" s="46">
        <f t="shared" si="7"/>
        <v>62.107999999999997</v>
      </c>
      <c r="Z15" s="50">
        <v>3</v>
      </c>
    </row>
    <row r="16" spans="1:26" ht="20.25" customHeight="1"/>
    <row r="17" spans="4:12" s="62" customFormat="1" ht="28.5" customHeight="1">
      <c r="D17" s="40" t="s">
        <v>38</v>
      </c>
      <c r="E17" s="40"/>
      <c r="F17" s="40"/>
      <c r="G17" s="40"/>
      <c r="H17" s="40"/>
      <c r="I17" s="40"/>
      <c r="J17" s="40"/>
      <c r="K17" s="40" t="s">
        <v>220</v>
      </c>
      <c r="L17" s="40"/>
    </row>
    <row r="18" spans="4:12" s="62" customFormat="1" ht="15.75" customHeight="1">
      <c r="D18" s="40"/>
      <c r="E18" s="40"/>
      <c r="F18" s="40"/>
      <c r="G18" s="40"/>
      <c r="H18" s="40"/>
      <c r="I18" s="40"/>
      <c r="J18" s="40"/>
      <c r="K18" s="40"/>
      <c r="L18" s="40"/>
    </row>
    <row r="19" spans="4:12" s="62" customFormat="1" ht="28.5" customHeight="1">
      <c r="D19" s="40" t="s">
        <v>9</v>
      </c>
      <c r="E19" s="40"/>
      <c r="F19" s="40"/>
      <c r="G19" s="40"/>
      <c r="H19" s="40"/>
      <c r="I19" s="40"/>
      <c r="J19" s="40"/>
      <c r="K19" s="40" t="s">
        <v>221</v>
      </c>
      <c r="L19" s="40"/>
    </row>
  </sheetData>
  <sortState ref="A10:Z15">
    <sortCondition descending="1" ref="Y10:Y15"/>
  </sortState>
  <mergeCells count="24">
    <mergeCell ref="A5:Z5"/>
    <mergeCell ref="L8:N8"/>
    <mergeCell ref="A1:Z1"/>
    <mergeCell ref="A2:Z2"/>
    <mergeCell ref="A3:Z3"/>
    <mergeCell ref="A4:Z4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8"/>
  <sheetViews>
    <sheetView view="pageBreakPreview" zoomScaleNormal="100" zoomScaleSheetLayoutView="100" workbookViewId="0">
      <selection activeCell="D11" sqref="D11:K14"/>
    </sheetView>
  </sheetViews>
  <sheetFormatPr defaultRowHeight="12.75"/>
  <cols>
    <col min="1" max="1" width="5.140625" customWidth="1"/>
    <col min="2" max="2" width="5.85546875" hidden="1" customWidth="1"/>
    <col min="3" max="3" width="7.570312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6.140625" customWidth="1"/>
    <col min="10" max="10" width="12.7109375" hidden="1" customWidth="1"/>
    <col min="11" max="11" width="27.28515625" customWidth="1"/>
    <col min="12" max="12" width="6.28515625" customWidth="1"/>
    <col min="13" max="13" width="10.42578125" customWidth="1"/>
    <col min="14" max="14" width="3.85546875" customWidth="1"/>
    <col min="15" max="15" width="5" customWidth="1"/>
    <col min="16" max="16" width="6" customWidth="1"/>
    <col min="17" max="17" width="5" customWidth="1"/>
    <col min="18" max="18" width="6" customWidth="1"/>
    <col min="19" max="19" width="7.140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85.5" customHeight="1">
      <c r="A1" s="141" t="s">
        <v>315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9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21" customHeight="1">
      <c r="A4" s="143" t="s">
        <v>97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9.149999999999999" customHeight="1">
      <c r="A5" s="131" t="s">
        <v>375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9.149999999999999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5" customHeight="1">
      <c r="A7" s="1" t="s">
        <v>201</v>
      </c>
      <c r="B7" s="23"/>
      <c r="C7" s="23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6" t="s">
        <v>241</v>
      </c>
    </row>
    <row r="8" spans="1:27" ht="20.100000000000001" customHeight="1">
      <c r="A8" s="121" t="s">
        <v>26</v>
      </c>
      <c r="B8" s="119" t="s">
        <v>2</v>
      </c>
      <c r="C8" s="136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26"/>
      <c r="K8" s="118" t="s">
        <v>7</v>
      </c>
      <c r="L8" s="122" t="s">
        <v>47</v>
      </c>
      <c r="M8" s="122"/>
      <c r="N8" s="122"/>
      <c r="O8" s="132" t="s">
        <v>318</v>
      </c>
      <c r="P8" s="133"/>
      <c r="Q8" s="133"/>
      <c r="R8" s="133"/>
      <c r="S8" s="133"/>
      <c r="T8" s="133"/>
      <c r="U8" s="134"/>
      <c r="V8" s="119" t="s">
        <v>30</v>
      </c>
      <c r="W8" s="139" t="s">
        <v>189</v>
      </c>
      <c r="X8" s="121"/>
      <c r="Y8" s="119" t="s">
        <v>48</v>
      </c>
      <c r="Z8" s="130" t="s">
        <v>34</v>
      </c>
      <c r="AA8" s="130" t="s">
        <v>35</v>
      </c>
    </row>
    <row r="9" spans="1:27" ht="20.100000000000001" customHeight="1">
      <c r="A9" s="121"/>
      <c r="B9" s="119"/>
      <c r="C9" s="137"/>
      <c r="D9" s="118"/>
      <c r="E9" s="118"/>
      <c r="F9" s="121"/>
      <c r="G9" s="118"/>
      <c r="H9" s="118"/>
      <c r="I9" s="118"/>
      <c r="J9" s="26"/>
      <c r="K9" s="118"/>
      <c r="L9" s="122" t="s">
        <v>49</v>
      </c>
      <c r="M9" s="122"/>
      <c r="N9" s="122"/>
      <c r="O9" s="132" t="s">
        <v>50</v>
      </c>
      <c r="P9" s="133"/>
      <c r="Q9" s="133"/>
      <c r="R9" s="133"/>
      <c r="S9" s="133"/>
      <c r="T9" s="133"/>
      <c r="U9" s="134"/>
      <c r="V9" s="135"/>
      <c r="W9" s="137"/>
      <c r="X9" s="121"/>
      <c r="Y9" s="119"/>
      <c r="Z9" s="130"/>
      <c r="AA9" s="130"/>
    </row>
    <row r="10" spans="1:27" ht="72" customHeight="1">
      <c r="A10" s="121"/>
      <c r="B10" s="119"/>
      <c r="C10" s="138"/>
      <c r="D10" s="118"/>
      <c r="E10" s="118"/>
      <c r="F10" s="121"/>
      <c r="G10" s="118"/>
      <c r="H10" s="118"/>
      <c r="I10" s="118"/>
      <c r="J10" s="26"/>
      <c r="K10" s="118"/>
      <c r="L10" s="27" t="s">
        <v>36</v>
      </c>
      <c r="M10" s="28" t="s">
        <v>37</v>
      </c>
      <c r="N10" s="27" t="s">
        <v>26</v>
      </c>
      <c r="O10" s="29" t="s">
        <v>51</v>
      </c>
      <c r="P10" s="29" t="s">
        <v>52</v>
      </c>
      <c r="Q10" s="29" t="s">
        <v>53</v>
      </c>
      <c r="R10" s="29" t="s">
        <v>54</v>
      </c>
      <c r="S10" s="28" t="s">
        <v>36</v>
      </c>
      <c r="T10" s="27" t="s">
        <v>37</v>
      </c>
      <c r="U10" s="27" t="s">
        <v>26</v>
      </c>
      <c r="V10" s="119"/>
      <c r="W10" s="140"/>
      <c r="X10" s="121"/>
      <c r="Y10" s="119"/>
      <c r="Z10" s="130"/>
      <c r="AA10" s="130"/>
    </row>
    <row r="11" spans="1:27" s="23" customFormat="1" ht="42" customHeight="1">
      <c r="A11" s="30">
        <v>1</v>
      </c>
      <c r="B11" s="31"/>
      <c r="C11" s="32"/>
      <c r="D11" s="13" t="s">
        <v>135</v>
      </c>
      <c r="E11" s="14" t="s">
        <v>136</v>
      </c>
      <c r="F11" s="15">
        <v>3</v>
      </c>
      <c r="G11" s="16" t="s">
        <v>137</v>
      </c>
      <c r="H11" s="14" t="s">
        <v>138</v>
      </c>
      <c r="I11" s="15" t="s">
        <v>63</v>
      </c>
      <c r="J11" s="15" t="s">
        <v>103</v>
      </c>
      <c r="K11" s="17" t="s">
        <v>44</v>
      </c>
      <c r="L11" s="33">
        <v>139.5</v>
      </c>
      <c r="M11" s="34">
        <f>L11/2</f>
        <v>69.75</v>
      </c>
      <c r="N11" s="35">
        <f>RANK(M11,M$11:M$14,0)</f>
        <v>1</v>
      </c>
      <c r="O11" s="36">
        <v>6.8</v>
      </c>
      <c r="P11" s="36">
        <v>7</v>
      </c>
      <c r="Q11" s="36">
        <v>7.1</v>
      </c>
      <c r="R11" s="36">
        <v>7</v>
      </c>
      <c r="S11" s="33">
        <f>O11+P11+Q11+R11</f>
        <v>27.9</v>
      </c>
      <c r="T11" s="34">
        <f>S11/0.4</f>
        <v>69.749999999999986</v>
      </c>
      <c r="U11" s="35">
        <f>RANK(T11,T$11:T$14,0)</f>
        <v>1</v>
      </c>
      <c r="V11" s="35"/>
      <c r="W11" s="37"/>
      <c r="X11" s="38"/>
      <c r="Y11" s="38"/>
      <c r="Z11" s="34">
        <f>(M11+T11)/2-IF($V11=1,0.5,IF($V11=2,1.5,0))</f>
        <v>69.75</v>
      </c>
      <c r="AA11" s="39" t="s">
        <v>27</v>
      </c>
    </row>
    <row r="12" spans="1:27" s="23" customFormat="1" ht="42" customHeight="1">
      <c r="A12" s="30">
        <v>2</v>
      </c>
      <c r="B12" s="31"/>
      <c r="C12" s="32"/>
      <c r="D12" s="13" t="s">
        <v>135</v>
      </c>
      <c r="E12" s="14" t="s">
        <v>136</v>
      </c>
      <c r="F12" s="15">
        <v>3</v>
      </c>
      <c r="G12" s="16" t="s">
        <v>242</v>
      </c>
      <c r="H12" s="14" t="s">
        <v>243</v>
      </c>
      <c r="I12" s="15" t="s">
        <v>244</v>
      </c>
      <c r="J12" s="15" t="s">
        <v>103</v>
      </c>
      <c r="K12" s="17" t="s">
        <v>44</v>
      </c>
      <c r="L12" s="33">
        <v>128</v>
      </c>
      <c r="M12" s="34">
        <f>L12/2</f>
        <v>64</v>
      </c>
      <c r="N12" s="35">
        <f>RANK(M12,M$11:M$14,0)</f>
        <v>2</v>
      </c>
      <c r="O12" s="36">
        <v>6.3</v>
      </c>
      <c r="P12" s="36">
        <v>6.4</v>
      </c>
      <c r="Q12" s="36">
        <v>6.5</v>
      </c>
      <c r="R12" s="36">
        <v>6.4</v>
      </c>
      <c r="S12" s="33">
        <f>O12+P12+Q12+R12</f>
        <v>25.6</v>
      </c>
      <c r="T12" s="34">
        <f>S12/0.4</f>
        <v>64</v>
      </c>
      <c r="U12" s="35">
        <f>RANK(T12,T$11:T$14,0)</f>
        <v>2</v>
      </c>
      <c r="V12" s="35"/>
      <c r="W12" s="37"/>
      <c r="X12" s="38"/>
      <c r="Y12" s="38"/>
      <c r="Z12" s="34">
        <f>(M12+T12)/2-IF($V12=1,0.5,IF($V12=2,1.5,0))</f>
        <v>64</v>
      </c>
      <c r="AA12" s="39" t="s">
        <v>27</v>
      </c>
    </row>
    <row r="13" spans="1:27" s="23" customFormat="1" ht="42" customHeight="1">
      <c r="A13" s="30">
        <v>3</v>
      </c>
      <c r="B13" s="31"/>
      <c r="C13" s="32"/>
      <c r="D13" s="13" t="s">
        <v>245</v>
      </c>
      <c r="E13" s="14" t="s">
        <v>246</v>
      </c>
      <c r="F13" s="15" t="s">
        <v>40</v>
      </c>
      <c r="G13" s="16" t="s">
        <v>247</v>
      </c>
      <c r="H13" s="14" t="s">
        <v>248</v>
      </c>
      <c r="I13" s="15" t="s">
        <v>249</v>
      </c>
      <c r="J13" s="15" t="s">
        <v>250</v>
      </c>
      <c r="K13" s="17" t="s">
        <v>156</v>
      </c>
      <c r="L13" s="33">
        <v>125.5</v>
      </c>
      <c r="M13" s="34">
        <f>L13/2</f>
        <v>62.75</v>
      </c>
      <c r="N13" s="35">
        <f>RANK(M13,M$11:M$14,0)</f>
        <v>3</v>
      </c>
      <c r="O13" s="36">
        <v>6.3</v>
      </c>
      <c r="P13" s="36">
        <v>6.2</v>
      </c>
      <c r="Q13" s="36">
        <v>6.4</v>
      </c>
      <c r="R13" s="36">
        <v>6.3</v>
      </c>
      <c r="S13" s="33">
        <f>O13+P13+Q13+R13</f>
        <v>25.2</v>
      </c>
      <c r="T13" s="34">
        <f>S13/0.4</f>
        <v>62.999999999999993</v>
      </c>
      <c r="U13" s="35">
        <f>RANK(T13,T$11:T$14,0)</f>
        <v>3</v>
      </c>
      <c r="V13" s="35"/>
      <c r="W13" s="37"/>
      <c r="X13" s="38"/>
      <c r="Y13" s="38"/>
      <c r="Z13" s="34">
        <f>(M13+T13)/2-IF($V13=1,0.5,IF($V13=2,1.5,0))</f>
        <v>62.875</v>
      </c>
      <c r="AA13" s="39" t="s">
        <v>27</v>
      </c>
    </row>
    <row r="14" spans="1:27" s="23" customFormat="1" ht="42" customHeight="1">
      <c r="A14" s="30">
        <v>4</v>
      </c>
      <c r="B14" s="31"/>
      <c r="C14" s="32"/>
      <c r="D14" s="13" t="s">
        <v>251</v>
      </c>
      <c r="E14" s="14" t="s">
        <v>252</v>
      </c>
      <c r="F14" s="15" t="s">
        <v>40</v>
      </c>
      <c r="G14" s="16" t="s">
        <v>253</v>
      </c>
      <c r="H14" s="14" t="s">
        <v>254</v>
      </c>
      <c r="I14" s="15" t="s">
        <v>148</v>
      </c>
      <c r="J14" s="15" t="s">
        <v>255</v>
      </c>
      <c r="K14" s="17" t="s">
        <v>184</v>
      </c>
      <c r="L14" s="33">
        <v>121</v>
      </c>
      <c r="M14" s="34">
        <f>L14/2</f>
        <v>60.5</v>
      </c>
      <c r="N14" s="35">
        <f>RANK(M14,M$11:M$14,0)</f>
        <v>4</v>
      </c>
      <c r="O14" s="36">
        <v>6.2</v>
      </c>
      <c r="P14" s="36">
        <v>6</v>
      </c>
      <c r="Q14" s="36">
        <v>6.2</v>
      </c>
      <c r="R14" s="36">
        <v>6.1</v>
      </c>
      <c r="S14" s="33">
        <f>O14+P14+Q14+R14</f>
        <v>24.5</v>
      </c>
      <c r="T14" s="34">
        <f>S14/0.4</f>
        <v>61.25</v>
      </c>
      <c r="U14" s="35">
        <f>RANK(T14,T$11:T$14,0)</f>
        <v>4</v>
      </c>
      <c r="V14" s="35"/>
      <c r="W14" s="37"/>
      <c r="X14" s="38"/>
      <c r="Y14" s="38"/>
      <c r="Z14" s="34">
        <f>(M14+T14)/2-IF($V14=1,0.5,IF($V14=2,1.5,0))</f>
        <v>60.875</v>
      </c>
      <c r="AA14" s="39" t="s">
        <v>27</v>
      </c>
    </row>
    <row r="15" spans="1:27" ht="23.25" customHeight="1"/>
    <row r="16" spans="1:27" ht="21.75" customHeight="1">
      <c r="D16" s="40" t="s">
        <v>38</v>
      </c>
      <c r="E16" s="40"/>
      <c r="F16" s="40"/>
      <c r="G16" s="40"/>
      <c r="H16" s="40"/>
      <c r="I16" s="40"/>
      <c r="J16" s="40"/>
      <c r="K16" s="21" t="s">
        <v>220</v>
      </c>
    </row>
    <row r="17" spans="4:11" ht="13.5" customHeight="1">
      <c r="D17" s="40"/>
      <c r="E17" s="40"/>
      <c r="F17" s="40"/>
      <c r="G17" s="40"/>
      <c r="H17" s="40"/>
      <c r="I17" s="40"/>
      <c r="J17" s="40"/>
      <c r="K17" s="40"/>
    </row>
    <row r="18" spans="4:11" ht="21.75" customHeight="1">
      <c r="D18" s="40" t="s">
        <v>9</v>
      </c>
      <c r="E18" s="40"/>
      <c r="F18" s="40"/>
      <c r="G18" s="40"/>
      <c r="H18" s="40"/>
      <c r="I18" s="40"/>
      <c r="J18" s="40"/>
      <c r="K18" s="21" t="s">
        <v>221</v>
      </c>
    </row>
  </sheetData>
  <mergeCells count="25"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pageMargins left="0.23622047244094491" right="0.15748031496062992" top="0.27559055118110237" bottom="0.23622047244094491" header="0.23622047244094491" footer="0.15748031496062992"/>
  <pageSetup paperSize="9"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5"/>
  <sheetViews>
    <sheetView view="pageBreakPreview" zoomScaleNormal="75" zoomScaleSheetLayoutView="100" workbookViewId="0">
      <selection activeCell="A5" sqref="A5:Z5"/>
    </sheetView>
  </sheetViews>
  <sheetFormatPr defaultRowHeight="12.75"/>
  <cols>
    <col min="1" max="1" width="5.28515625" customWidth="1"/>
    <col min="2" max="2" width="10.140625" hidden="1" customWidth="1"/>
    <col min="3" max="3" width="10.28515625" hidden="1" customWidth="1"/>
    <col min="4" max="4" width="18.7109375" customWidth="1"/>
    <col min="5" max="5" width="8.5703125" customWidth="1"/>
    <col min="6" max="6" width="6" customWidth="1"/>
    <col min="7" max="7" width="33" customWidth="1"/>
    <col min="8" max="8" width="9.85546875" customWidth="1"/>
    <col min="9" max="9" width="16.140625" customWidth="1"/>
    <col min="10" max="10" width="12.7109375" hidden="1" customWidth="1"/>
    <col min="11" max="11" width="27.28515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7" customWidth="1"/>
    <col min="24" max="24" width="9" hidden="1" customWidth="1"/>
    <col min="25" max="25" width="10.140625" customWidth="1"/>
    <col min="26" max="26" width="7.28515625" customWidth="1"/>
    <col min="27" max="27" width="6.85546875" customWidth="1"/>
  </cols>
  <sheetData>
    <row r="1" spans="1:26" s="62" customFormat="1" ht="67.5" customHeight="1">
      <c r="A1" s="123" t="s">
        <v>410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s="62" customFormat="1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62" customFormat="1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s="62" customFormat="1" ht="25.5" customHeight="1">
      <c r="A4" s="127" t="s">
        <v>59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s="62" customFormat="1" ht="19.149999999999999" customHeight="1">
      <c r="A5" s="123" t="s">
        <v>377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3.75" customHeight="1"/>
    <row r="7" spans="1:26" s="62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s="62" customFormat="1" ht="20.100000000000001" customHeight="1">
      <c r="A8" s="128" t="s">
        <v>26</v>
      </c>
      <c r="B8" s="119" t="s">
        <v>39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195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s="62" customFormat="1" ht="55.5" customHeight="1">
      <c r="A9" s="129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62" customFormat="1" ht="54" customHeight="1">
      <c r="A10" s="30">
        <v>1</v>
      </c>
      <c r="B10" s="31"/>
      <c r="C10" s="61"/>
      <c r="D10" s="69" t="s">
        <v>113</v>
      </c>
      <c r="E10" s="70" t="s">
        <v>104</v>
      </c>
      <c r="F10" s="71">
        <v>2</v>
      </c>
      <c r="G10" s="72" t="s">
        <v>154</v>
      </c>
      <c r="H10" s="70" t="s">
        <v>155</v>
      </c>
      <c r="I10" s="73" t="s">
        <v>105</v>
      </c>
      <c r="J10" s="68" t="s">
        <v>67</v>
      </c>
      <c r="K10" s="68" t="s">
        <v>44</v>
      </c>
      <c r="L10" s="45">
        <v>199.5</v>
      </c>
      <c r="M10" s="46">
        <f>L10/3-IF($U10=1,0.5,IF($U10=2,1.5,0))</f>
        <v>66.5</v>
      </c>
      <c r="N10" s="47">
        <f>RANK(M10,M$10:M$15,0)</f>
        <v>1</v>
      </c>
      <c r="O10" s="45">
        <v>201</v>
      </c>
      <c r="P10" s="46">
        <f>O10/3-IF($U10=1,0.5,IF($U10=2,1.5,0))</f>
        <v>67</v>
      </c>
      <c r="Q10" s="47">
        <f>RANK(P10,P$10:P$15,0)</f>
        <v>1</v>
      </c>
      <c r="R10" s="45">
        <v>197</v>
      </c>
      <c r="S10" s="46">
        <f>R10/3-IF($U10=1,0.5,IF($U10=2,1.5,0))</f>
        <v>65.666666666666671</v>
      </c>
      <c r="T10" s="47">
        <f>RANK(S10,S$10:S$15,0)</f>
        <v>1</v>
      </c>
      <c r="U10" s="48"/>
      <c r="V10" s="48"/>
      <c r="W10" s="45">
        <f>L10+O10+R10</f>
        <v>597.5</v>
      </c>
      <c r="X10" s="49"/>
      <c r="Y10" s="46">
        <f>ROUND(SUM(M10,P10,S10)/3,3)</f>
        <v>66.388999999999996</v>
      </c>
      <c r="Z10" s="50" t="s">
        <v>27</v>
      </c>
    </row>
    <row r="11" spans="1:26" s="62" customFormat="1" ht="54" customHeight="1">
      <c r="A11" s="30">
        <v>2</v>
      </c>
      <c r="B11" s="31"/>
      <c r="C11" s="61"/>
      <c r="D11" s="69" t="s">
        <v>101</v>
      </c>
      <c r="E11" s="70" t="s">
        <v>98</v>
      </c>
      <c r="F11" s="71">
        <v>1</v>
      </c>
      <c r="G11" s="72" t="s">
        <v>102</v>
      </c>
      <c r="H11" s="70" t="s">
        <v>99</v>
      </c>
      <c r="I11" s="73" t="s">
        <v>100</v>
      </c>
      <c r="J11" s="68" t="s">
        <v>93</v>
      </c>
      <c r="K11" s="68" t="s">
        <v>94</v>
      </c>
      <c r="L11" s="45">
        <v>189</v>
      </c>
      <c r="M11" s="46">
        <f>L11/3-IF($U11=1,0.5,IF($U11=2,1.5,0))</f>
        <v>63</v>
      </c>
      <c r="N11" s="47">
        <f>RANK(M11,M$10:M$15,0)</f>
        <v>2</v>
      </c>
      <c r="O11" s="45">
        <v>183</v>
      </c>
      <c r="P11" s="46">
        <f>O11/3-IF($U11=1,0.5,IF($U11=2,1.5,0))</f>
        <v>61</v>
      </c>
      <c r="Q11" s="47">
        <f>RANK(P11,P$10:P$15,0)</f>
        <v>2</v>
      </c>
      <c r="R11" s="45">
        <v>192.5</v>
      </c>
      <c r="S11" s="46">
        <f>R11/3-IF($U11=1,0.5,IF($U11=2,1.5,0))</f>
        <v>64.166666666666671</v>
      </c>
      <c r="T11" s="47">
        <f>RANK(S11,S$10:S$15,0)</f>
        <v>2</v>
      </c>
      <c r="U11" s="48"/>
      <c r="V11" s="48"/>
      <c r="W11" s="45">
        <f>L11+O11+R11</f>
        <v>564.5</v>
      </c>
      <c r="X11" s="49"/>
      <c r="Y11" s="46">
        <f>ROUND(SUM(M11,P11,S11)/3,3)</f>
        <v>62.722000000000001</v>
      </c>
      <c r="Z11" s="50" t="s">
        <v>27</v>
      </c>
    </row>
    <row r="12" spans="1:26" ht="20.25" customHeight="1"/>
    <row r="13" spans="1:26" s="62" customFormat="1" ht="28.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  <c r="L13" s="40"/>
    </row>
    <row r="14" spans="1:26" s="62" customFormat="1" ht="15.75" customHeight="1">
      <c r="D14" s="40"/>
      <c r="E14" s="40"/>
      <c r="F14" s="40"/>
      <c r="G14" s="40"/>
      <c r="H14" s="40"/>
      <c r="I14" s="40"/>
      <c r="J14" s="40"/>
      <c r="K14" s="40"/>
      <c r="L14" s="40"/>
    </row>
    <row r="15" spans="1:26" s="62" customFormat="1" ht="28.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  <c r="L15" s="40"/>
    </row>
  </sheetData>
  <protectedRanges>
    <protectedRange sqref="K12" name="Диапазон1_3_1_1_3_11_1_1_3_1_1_2_1_3_2_3_5_1"/>
  </protectedRanges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Y8:Y9"/>
    <mergeCell ref="V8:V9"/>
    <mergeCell ref="W8:W9"/>
    <mergeCell ref="X8:X9"/>
    <mergeCell ref="K8:K9"/>
    <mergeCell ref="L8:N8"/>
    <mergeCell ref="Z8:Z9"/>
    <mergeCell ref="O8:Q8"/>
    <mergeCell ref="R8:T8"/>
    <mergeCell ref="U8:U9"/>
    <mergeCell ref="E8:E9"/>
    <mergeCell ref="F8:F9"/>
    <mergeCell ref="G8:G9"/>
    <mergeCell ref="H8:H9"/>
    <mergeCell ref="I8:I9"/>
  </mergeCells>
  <pageMargins left="0.23622047244094491" right="0.19685039370078741" top="0.19685039370078741" bottom="0.19685039370078741" header="0.19685039370078741" footer="0.19685039370078741"/>
  <pageSetup paperSize="9" scale="68" fitToHeight="3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8"/>
  <sheetViews>
    <sheetView view="pageBreakPreview" zoomScaleNormal="100" zoomScaleSheetLayoutView="100" workbookViewId="0">
      <selection activeCell="U14" sqref="U14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s="62" customFormat="1" ht="92.25" customHeight="1">
      <c r="A1" s="123" t="s">
        <v>355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s="62" customFormat="1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s="62" customFormat="1" ht="19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s="62" customFormat="1" ht="21" customHeight="1">
      <c r="A4" s="127" t="s">
        <v>389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s="62" customFormat="1" ht="19.149999999999999" customHeight="1">
      <c r="A5" s="123" t="s">
        <v>377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s="62" customFormat="1" ht="7.5" customHeight="1"/>
    <row r="7" spans="1:26" s="62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s="62" customFormat="1" ht="20.100000000000001" customHeight="1">
      <c r="A8" s="121" t="s">
        <v>26</v>
      </c>
      <c r="B8" s="119"/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195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s="62" customFormat="1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62" customFormat="1" ht="31.5" customHeight="1">
      <c r="A10" s="148" t="s">
        <v>371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s="62" customFormat="1" ht="54" customHeight="1">
      <c r="A11" s="30">
        <v>1</v>
      </c>
      <c r="B11" s="31"/>
      <c r="C11" s="74"/>
      <c r="D11" s="69" t="s">
        <v>152</v>
      </c>
      <c r="E11" s="70" t="s">
        <v>76</v>
      </c>
      <c r="F11" s="71" t="s">
        <v>42</v>
      </c>
      <c r="G11" s="72" t="s">
        <v>283</v>
      </c>
      <c r="H11" s="70" t="s">
        <v>284</v>
      </c>
      <c r="I11" s="73" t="s">
        <v>285</v>
      </c>
      <c r="J11" s="68" t="s">
        <v>64</v>
      </c>
      <c r="K11" s="68" t="s">
        <v>44</v>
      </c>
      <c r="L11" s="45">
        <v>220</v>
      </c>
      <c r="M11" s="46">
        <f>L11/3.3-IF($U11=1,0.5,IF($U11=2,1.5,0))</f>
        <v>66.666666666666671</v>
      </c>
      <c r="N11" s="47">
        <f>RANK(M11,M$11:M$12,0)</f>
        <v>1</v>
      </c>
      <c r="O11" s="45">
        <v>223.5</v>
      </c>
      <c r="P11" s="46">
        <f>O11/3.3-IF($U11=1,0.5,IF($U11=2,1.5,0))</f>
        <v>67.727272727272734</v>
      </c>
      <c r="Q11" s="47">
        <f>RANK(P11,P$11:P$12,0)</f>
        <v>1</v>
      </c>
      <c r="R11" s="45">
        <v>221</v>
      </c>
      <c r="S11" s="46">
        <f>R11/3.3-IF($U11=1,0.5,IF($U11=2,1.5,0))</f>
        <v>66.969696969696969</v>
      </c>
      <c r="T11" s="47">
        <f>RANK(S11,S$11:S$12,0)</f>
        <v>2</v>
      </c>
      <c r="U11" s="48"/>
      <c r="V11" s="48"/>
      <c r="W11" s="45">
        <f>L11+O11+R11</f>
        <v>664.5</v>
      </c>
      <c r="X11" s="49"/>
      <c r="Y11" s="46">
        <f>ROUND(SUM(M11,P11,S11)/3,3)</f>
        <v>67.120999999999995</v>
      </c>
      <c r="Z11" s="50" t="s">
        <v>27</v>
      </c>
    </row>
    <row r="12" spans="1:26" s="62" customFormat="1" ht="54" customHeight="1">
      <c r="A12" s="30">
        <v>2</v>
      </c>
      <c r="B12" s="31"/>
      <c r="C12" s="74"/>
      <c r="D12" s="69" t="s">
        <v>141</v>
      </c>
      <c r="E12" s="70" t="s">
        <v>142</v>
      </c>
      <c r="F12" s="71" t="s">
        <v>70</v>
      </c>
      <c r="G12" s="72" t="s">
        <v>145</v>
      </c>
      <c r="H12" s="70" t="s">
        <v>146</v>
      </c>
      <c r="I12" s="73" t="s">
        <v>143</v>
      </c>
      <c r="J12" s="68" t="s">
        <v>144</v>
      </c>
      <c r="K12" s="68" t="s">
        <v>156</v>
      </c>
      <c r="L12" s="45">
        <v>217</v>
      </c>
      <c r="M12" s="46">
        <f t="shared" ref="M12:M14" si="0">L12/3.3-IF($U12=1,0.5,IF($U12=2,1.5,0))</f>
        <v>65.757575757575765</v>
      </c>
      <c r="N12" s="47">
        <f>RANK(M12,M$11:M$12,0)</f>
        <v>2</v>
      </c>
      <c r="O12" s="45">
        <v>221.5</v>
      </c>
      <c r="P12" s="46">
        <f t="shared" ref="P12:P14" si="1">O12/3.3-IF($U12=1,0.5,IF($U12=2,1.5,0))</f>
        <v>67.121212121212125</v>
      </c>
      <c r="Q12" s="47">
        <f>RANK(P12,P$11:P$12,0)</f>
        <v>2</v>
      </c>
      <c r="R12" s="45">
        <v>223</v>
      </c>
      <c r="S12" s="46">
        <f t="shared" ref="S12:S14" si="2">R12/3.3-IF($U12=1,0.5,IF($U12=2,1.5,0))</f>
        <v>67.575757575757578</v>
      </c>
      <c r="T12" s="47">
        <f>RANK(S12,S$11:S$12,0)</f>
        <v>1</v>
      </c>
      <c r="U12" s="48"/>
      <c r="V12" s="48"/>
      <c r="W12" s="45">
        <f t="shared" ref="W12:W14" si="3">L12+O12+R12</f>
        <v>661.5</v>
      </c>
      <c r="X12" s="49"/>
      <c r="Y12" s="46">
        <f t="shared" ref="Y12:Y14" si="4">ROUND(SUM(M12,P12,S12)/3,3)</f>
        <v>66.817999999999998</v>
      </c>
      <c r="Z12" s="50" t="s">
        <v>27</v>
      </c>
    </row>
    <row r="13" spans="1:26" s="62" customFormat="1" ht="28.5" customHeight="1">
      <c r="A13" s="148" t="s">
        <v>370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</row>
    <row r="14" spans="1:26" s="62" customFormat="1" ht="54" customHeight="1">
      <c r="A14" s="30">
        <v>1</v>
      </c>
      <c r="B14" s="31"/>
      <c r="C14" s="74"/>
      <c r="D14" s="69" t="s">
        <v>114</v>
      </c>
      <c r="E14" s="70" t="s">
        <v>90</v>
      </c>
      <c r="F14" s="71" t="s">
        <v>40</v>
      </c>
      <c r="G14" s="72" t="s">
        <v>115</v>
      </c>
      <c r="H14" s="70" t="s">
        <v>91</v>
      </c>
      <c r="I14" s="73" t="s">
        <v>92</v>
      </c>
      <c r="J14" s="68" t="s">
        <v>93</v>
      </c>
      <c r="K14" s="68" t="s">
        <v>68</v>
      </c>
      <c r="L14" s="45">
        <v>212</v>
      </c>
      <c r="M14" s="46">
        <f t="shared" si="0"/>
        <v>63.742424242424249</v>
      </c>
      <c r="N14" s="47">
        <f>RANK(M14,M$14:M$14,0)</f>
        <v>1</v>
      </c>
      <c r="O14" s="45">
        <v>214</v>
      </c>
      <c r="P14" s="46">
        <f t="shared" si="1"/>
        <v>64.348484848484858</v>
      </c>
      <c r="Q14" s="47">
        <f>RANK(P14,P$14:P$14,0)</f>
        <v>1</v>
      </c>
      <c r="R14" s="45">
        <v>214.5</v>
      </c>
      <c r="S14" s="46">
        <f t="shared" si="2"/>
        <v>64.5</v>
      </c>
      <c r="T14" s="47">
        <f>RANK(S14,S$14:S$14,0)</f>
        <v>1</v>
      </c>
      <c r="U14" s="48">
        <v>1</v>
      </c>
      <c r="V14" s="48"/>
      <c r="W14" s="45">
        <f t="shared" si="3"/>
        <v>640.5</v>
      </c>
      <c r="X14" s="49"/>
      <c r="Y14" s="46">
        <f t="shared" si="4"/>
        <v>64.197000000000003</v>
      </c>
      <c r="Z14" s="50" t="s">
        <v>27</v>
      </c>
    </row>
    <row r="15" spans="1:26" s="62" customFormat="1" ht="54" customHeight="1">
      <c r="A15" s="76"/>
      <c r="B15" s="77"/>
      <c r="C15" s="78"/>
      <c r="D15" s="79"/>
      <c r="E15" s="80"/>
      <c r="F15" s="81"/>
      <c r="G15" s="82"/>
      <c r="H15" s="80"/>
      <c r="I15" s="83"/>
      <c r="J15" s="84"/>
      <c r="K15" s="84"/>
      <c r="L15" s="85"/>
      <c r="M15" s="86"/>
      <c r="N15" s="87"/>
      <c r="O15" s="85"/>
      <c r="P15" s="86"/>
      <c r="Q15" s="87"/>
      <c r="R15" s="85"/>
      <c r="S15" s="86"/>
      <c r="T15" s="87"/>
      <c r="U15" s="88"/>
      <c r="V15" s="88"/>
      <c r="W15" s="85"/>
      <c r="X15" s="89"/>
      <c r="Y15" s="86"/>
      <c r="Z15" s="90"/>
    </row>
    <row r="16" spans="1:26" ht="28.5" customHeight="1">
      <c r="D16" s="40" t="s">
        <v>38</v>
      </c>
      <c r="E16" s="40"/>
      <c r="F16" s="40"/>
      <c r="G16" s="40"/>
      <c r="H16" s="40"/>
      <c r="I16" s="40"/>
      <c r="J16" s="40"/>
      <c r="K16" s="40" t="s">
        <v>83</v>
      </c>
    </row>
    <row r="17" spans="4:11" ht="10.5" customHeight="1">
      <c r="D17" s="40"/>
      <c r="E17" s="40"/>
      <c r="F17" s="40"/>
      <c r="G17" s="40"/>
      <c r="H17" s="40"/>
      <c r="I17" s="40"/>
      <c r="J17" s="40"/>
      <c r="K17" s="40"/>
    </row>
    <row r="18" spans="4:11" ht="38.25" customHeight="1">
      <c r="D18" s="40" t="s">
        <v>9</v>
      </c>
      <c r="E18" s="40"/>
      <c r="F18" s="40"/>
      <c r="G18" s="40"/>
      <c r="H18" s="40"/>
      <c r="I18" s="40"/>
      <c r="J18" s="40"/>
      <c r="K18" s="40" t="s">
        <v>84</v>
      </c>
    </row>
  </sheetData>
  <mergeCells count="26">
    <mergeCell ref="A13:Z13"/>
    <mergeCell ref="A10:Z10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Y8:Y9"/>
    <mergeCell ref="V8:V9"/>
    <mergeCell ref="W8:W9"/>
    <mergeCell ref="X8:X9"/>
    <mergeCell ref="K8:K9"/>
    <mergeCell ref="L8:N8"/>
    <mergeCell ref="Z8:Z9"/>
    <mergeCell ref="O8:Q8"/>
    <mergeCell ref="R8:T8"/>
    <mergeCell ref="U8:U9"/>
    <mergeCell ref="E8:E9"/>
    <mergeCell ref="F8:F9"/>
    <mergeCell ref="G8:G9"/>
    <mergeCell ref="H8:H9"/>
    <mergeCell ref="I8:I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7"/>
  <sheetViews>
    <sheetView view="pageBreakPreview" zoomScaleNormal="100" zoomScaleSheetLayoutView="100" workbookViewId="0">
      <selection activeCell="A5" sqref="A5:Z5"/>
    </sheetView>
  </sheetViews>
  <sheetFormatPr defaultRowHeight="12.75"/>
  <cols>
    <col min="1" max="1" width="5" style="62" customWidth="1"/>
    <col min="2" max="3" width="5.7109375" style="62" hidden="1" customWidth="1"/>
    <col min="4" max="4" width="17.5703125" style="62" customWidth="1"/>
    <col min="5" max="5" width="8.5703125" style="62" customWidth="1"/>
    <col min="6" max="6" width="6.28515625" style="62" customWidth="1"/>
    <col min="7" max="7" width="32.7109375" style="62" customWidth="1"/>
    <col min="8" max="8" width="10.5703125" style="62" customWidth="1"/>
    <col min="9" max="9" width="17.7109375" style="62" customWidth="1"/>
    <col min="10" max="10" width="12.7109375" style="62" hidden="1" customWidth="1"/>
    <col min="11" max="11" width="24.85546875" style="62" customWidth="1"/>
    <col min="12" max="12" width="5.8554687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71093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6.28515625" style="62" customWidth="1"/>
    <col min="24" max="24" width="9.7109375" style="62" hidden="1" customWidth="1"/>
    <col min="25" max="25" width="10.140625" style="62" customWidth="1"/>
    <col min="26" max="26" width="6.7109375" style="62" customWidth="1"/>
    <col min="27" max="16384" width="9.140625" style="62"/>
  </cols>
  <sheetData>
    <row r="1" spans="1:26" ht="79.5" customHeight="1">
      <c r="A1" s="123" t="s">
        <v>282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6.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0.2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1" customHeight="1">
      <c r="A4" s="127" t="s">
        <v>192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411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9.75" customHeight="1"/>
    <row r="7" spans="1:26" ht="13.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1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48</v>
      </c>
      <c r="Y8" s="119" t="s">
        <v>34</v>
      </c>
      <c r="Z8" s="130" t="s">
        <v>35</v>
      </c>
    </row>
    <row r="9" spans="1:26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51" customHeight="1">
      <c r="A10" s="30">
        <v>1</v>
      </c>
      <c r="B10" s="31"/>
      <c r="C10" s="61"/>
      <c r="D10" s="69" t="s">
        <v>152</v>
      </c>
      <c r="E10" s="70" t="s">
        <v>76</v>
      </c>
      <c r="F10" s="71" t="s">
        <v>42</v>
      </c>
      <c r="G10" s="72" t="s">
        <v>80</v>
      </c>
      <c r="H10" s="70" t="s">
        <v>81</v>
      </c>
      <c r="I10" s="73" t="s">
        <v>82</v>
      </c>
      <c r="J10" s="68" t="s">
        <v>64</v>
      </c>
      <c r="K10" s="68" t="s">
        <v>44</v>
      </c>
      <c r="L10" s="45">
        <v>201.5</v>
      </c>
      <c r="M10" s="46">
        <f>L10/3-IF($U10=1,0.5,IF($U10=2,1.5,0))</f>
        <v>67.166666666666671</v>
      </c>
      <c r="N10" s="47">
        <f>RANK(M10,M$10:M$13,0)</f>
        <v>1</v>
      </c>
      <c r="O10" s="45">
        <v>203</v>
      </c>
      <c r="P10" s="46">
        <f>O10/3-IF($U10=1,0.5,IF($U10=2,1.5,0))</f>
        <v>67.666666666666671</v>
      </c>
      <c r="Q10" s="47">
        <f>RANK(P10,P$10:P$13,0)</f>
        <v>1</v>
      </c>
      <c r="R10" s="45">
        <v>201</v>
      </c>
      <c r="S10" s="46">
        <f>R10/3-IF($U10=1,0.5,IF($U10=2,1.5,0))</f>
        <v>67</v>
      </c>
      <c r="T10" s="47">
        <f>RANK(S10,S$10:S$13,0)</f>
        <v>2</v>
      </c>
      <c r="U10" s="48"/>
      <c r="V10" s="48"/>
      <c r="W10" s="45">
        <f>L10+O10+R10</f>
        <v>605.5</v>
      </c>
      <c r="X10" s="49"/>
      <c r="Y10" s="46">
        <f>ROUND(SUM(M10,P10,S10)/3,3)</f>
        <v>67.278000000000006</v>
      </c>
      <c r="Z10" s="50" t="s">
        <v>27</v>
      </c>
    </row>
    <row r="11" spans="1:26" ht="51" customHeight="1">
      <c r="A11" s="30">
        <v>2</v>
      </c>
      <c r="B11" s="31"/>
      <c r="C11" s="61"/>
      <c r="D11" s="69" t="s">
        <v>292</v>
      </c>
      <c r="E11" s="70" t="s">
        <v>293</v>
      </c>
      <c r="F11" s="71">
        <v>2</v>
      </c>
      <c r="G11" s="72" t="s">
        <v>283</v>
      </c>
      <c r="H11" s="70" t="s">
        <v>284</v>
      </c>
      <c r="I11" s="73" t="s">
        <v>285</v>
      </c>
      <c r="J11" s="68" t="s">
        <v>64</v>
      </c>
      <c r="K11" s="68" t="s">
        <v>44</v>
      </c>
      <c r="L11" s="45">
        <v>195.5</v>
      </c>
      <c r="M11" s="46">
        <f>L11/3-IF($U11=1,0.5,IF($U11=2,1.5,0))</f>
        <v>65.166666666666671</v>
      </c>
      <c r="N11" s="47">
        <f>RANK(M11,M$10:M$13,0)</f>
        <v>3</v>
      </c>
      <c r="O11" s="45">
        <v>201</v>
      </c>
      <c r="P11" s="46">
        <f>O11/3-IF($U11=1,0.5,IF($U11=2,1.5,0))</f>
        <v>67</v>
      </c>
      <c r="Q11" s="47">
        <f>RANK(P11,P$10:P$13,0)</f>
        <v>2</v>
      </c>
      <c r="R11" s="45">
        <v>204</v>
      </c>
      <c r="S11" s="46">
        <f>R11/3-IF($U11=1,0.5,IF($U11=2,1.5,0))</f>
        <v>68</v>
      </c>
      <c r="T11" s="47">
        <f>RANK(S11,S$10:S$13,0)</f>
        <v>1</v>
      </c>
      <c r="U11" s="48"/>
      <c r="V11" s="48"/>
      <c r="W11" s="45">
        <f>L11+O11+R11</f>
        <v>600.5</v>
      </c>
      <c r="X11" s="49"/>
      <c r="Y11" s="46">
        <f>ROUND(SUM(M11,P11,S11)/3,3)</f>
        <v>66.721999999999994</v>
      </c>
      <c r="Z11" s="50" t="s">
        <v>27</v>
      </c>
    </row>
    <row r="12" spans="1:26" ht="51" customHeight="1">
      <c r="A12" s="30">
        <v>3</v>
      </c>
      <c r="B12" s="31"/>
      <c r="C12" s="61"/>
      <c r="D12" s="69" t="s">
        <v>287</v>
      </c>
      <c r="E12" s="70" t="s">
        <v>288</v>
      </c>
      <c r="F12" s="71" t="s">
        <v>40</v>
      </c>
      <c r="G12" s="72" t="s">
        <v>289</v>
      </c>
      <c r="H12" s="70" t="s">
        <v>290</v>
      </c>
      <c r="I12" s="73" t="s">
        <v>291</v>
      </c>
      <c r="J12" s="68" t="s">
        <v>249</v>
      </c>
      <c r="K12" s="68" t="s">
        <v>156</v>
      </c>
      <c r="L12" s="45">
        <v>196.5</v>
      </c>
      <c r="M12" s="46">
        <f>L12/3-IF($U12=1,0.5,IF($U12=2,1.5,0))</f>
        <v>65.5</v>
      </c>
      <c r="N12" s="47">
        <f>RANK(M12,M$10:M$13,0)</f>
        <v>2</v>
      </c>
      <c r="O12" s="45">
        <v>200</v>
      </c>
      <c r="P12" s="46">
        <f>O12/3-IF($U12=1,0.5,IF($U12=2,1.5,0))</f>
        <v>66.666666666666671</v>
      </c>
      <c r="Q12" s="47">
        <f>RANK(P12,P$10:P$13,0)</f>
        <v>3</v>
      </c>
      <c r="R12" s="45">
        <v>200</v>
      </c>
      <c r="S12" s="46">
        <f>R12/3-IF($U12=1,0.5,IF($U12=2,1.5,0))</f>
        <v>66.666666666666671</v>
      </c>
      <c r="T12" s="47">
        <f>RANK(S12,S$10:S$13,0)</f>
        <v>3</v>
      </c>
      <c r="U12" s="48"/>
      <c r="V12" s="48"/>
      <c r="W12" s="45">
        <f>L12+O12+R12</f>
        <v>596.5</v>
      </c>
      <c r="X12" s="49"/>
      <c r="Y12" s="46">
        <f>ROUND(SUM(M12,P12,S12)/3,3)</f>
        <v>66.278000000000006</v>
      </c>
      <c r="Z12" s="50" t="s">
        <v>27</v>
      </c>
    </row>
    <row r="13" spans="1:26" ht="51" customHeight="1">
      <c r="A13" s="30">
        <v>4</v>
      </c>
      <c r="B13" s="31"/>
      <c r="C13" s="61"/>
      <c r="D13" s="69" t="s">
        <v>163</v>
      </c>
      <c r="E13" s="70" t="s">
        <v>164</v>
      </c>
      <c r="F13" s="71" t="s">
        <v>40</v>
      </c>
      <c r="G13" s="72" t="s">
        <v>300</v>
      </c>
      <c r="H13" s="70" t="s">
        <v>301</v>
      </c>
      <c r="I13" s="73" t="s">
        <v>302</v>
      </c>
      <c r="J13" s="68" t="s">
        <v>64</v>
      </c>
      <c r="K13" s="68" t="s">
        <v>44</v>
      </c>
      <c r="L13" s="45">
        <v>192.5</v>
      </c>
      <c r="M13" s="46">
        <f>L13/3-IF($U13=1,0.5,IF($U13=2,1.5,0))</f>
        <v>64.166666666666671</v>
      </c>
      <c r="N13" s="47">
        <f>RANK(M13,M$10:M$13,0)</f>
        <v>4</v>
      </c>
      <c r="O13" s="45">
        <v>190.5</v>
      </c>
      <c r="P13" s="46">
        <f>O13/3-IF($U13=1,0.5,IF($U13=2,1.5,0))</f>
        <v>63.5</v>
      </c>
      <c r="Q13" s="47">
        <f>RANK(P13,P$10:P$13,0)</f>
        <v>4</v>
      </c>
      <c r="R13" s="45">
        <v>191.5</v>
      </c>
      <c r="S13" s="46">
        <f>R13/3-IF($U13=1,0.5,IF($U13=2,1.5,0))</f>
        <v>63.833333333333336</v>
      </c>
      <c r="T13" s="47">
        <f>RANK(S13,S$10:S$13,0)</f>
        <v>4</v>
      </c>
      <c r="U13" s="48"/>
      <c r="V13" s="48"/>
      <c r="W13" s="45">
        <f>L13+O13+R13</f>
        <v>574.5</v>
      </c>
      <c r="X13" s="49"/>
      <c r="Y13" s="46">
        <f>ROUND(SUM(M13,P13,S13)/3,3)</f>
        <v>63.832999999999998</v>
      </c>
      <c r="Z13" s="50" t="s">
        <v>27</v>
      </c>
    </row>
    <row r="14" spans="1:26" ht="42" customHeight="1"/>
    <row r="15" spans="1:26" ht="28.5" customHeight="1">
      <c r="D15" s="40" t="s">
        <v>38</v>
      </c>
      <c r="E15" s="40"/>
      <c r="F15" s="40"/>
      <c r="G15" s="40"/>
      <c r="H15" s="40"/>
      <c r="I15" s="40"/>
      <c r="J15" s="40"/>
      <c r="K15" s="40" t="s">
        <v>220</v>
      </c>
    </row>
    <row r="16" spans="1:26" ht="10.5" customHeight="1">
      <c r="D16" s="40"/>
      <c r="E16" s="40"/>
      <c r="F16" s="40"/>
      <c r="G16" s="40"/>
      <c r="H16" s="40"/>
      <c r="I16" s="40"/>
      <c r="J16" s="40"/>
      <c r="K16" s="40"/>
    </row>
    <row r="17" spans="4:11" ht="38.25" customHeight="1">
      <c r="D17" s="40" t="s">
        <v>9</v>
      </c>
      <c r="E17" s="40"/>
      <c r="F17" s="40"/>
      <c r="G17" s="40"/>
      <c r="H17" s="40"/>
      <c r="I17" s="40"/>
      <c r="J17" s="40"/>
      <c r="K17" s="40" t="s">
        <v>221</v>
      </c>
    </row>
  </sheetData>
  <sortState ref="A10:Z13">
    <sortCondition descending="1" ref="Y10:Y13"/>
  </sortState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5"/>
  <sheetViews>
    <sheetView view="pageBreakPreview" zoomScaleNormal="100" zoomScaleSheetLayoutView="100" workbookViewId="0">
      <selection activeCell="A5" sqref="A5:Z5"/>
    </sheetView>
  </sheetViews>
  <sheetFormatPr defaultRowHeight="12.75"/>
  <cols>
    <col min="1" max="1" width="5" style="62" customWidth="1"/>
    <col min="2" max="3" width="5.7109375" style="62" hidden="1" customWidth="1"/>
    <col min="4" max="4" width="17.5703125" style="62" customWidth="1"/>
    <col min="5" max="5" width="8.5703125" style="62" customWidth="1"/>
    <col min="6" max="6" width="6.28515625" style="62" customWidth="1"/>
    <col min="7" max="7" width="32.7109375" style="62" customWidth="1"/>
    <col min="8" max="8" width="10.5703125" style="62" customWidth="1"/>
    <col min="9" max="9" width="17.7109375" style="62" customWidth="1"/>
    <col min="10" max="10" width="12.7109375" style="62" hidden="1" customWidth="1"/>
    <col min="11" max="11" width="24.85546875" style="62" customWidth="1"/>
    <col min="12" max="12" width="6.2851562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71093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6.28515625" style="62" customWidth="1"/>
    <col min="24" max="24" width="9.7109375" style="62" hidden="1" customWidth="1"/>
    <col min="25" max="25" width="10.140625" style="62" customWidth="1"/>
    <col min="26" max="26" width="6.7109375" style="62" customWidth="1"/>
    <col min="27" max="16384" width="9.140625" style="62"/>
  </cols>
  <sheetData>
    <row r="1" spans="1:26" ht="79.5" customHeight="1">
      <c r="A1" s="123" t="s">
        <v>282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6.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0.2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1" customHeight="1">
      <c r="A4" s="127" t="s">
        <v>397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411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9.75" customHeight="1"/>
    <row r="7" spans="1:26" ht="13.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1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63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48</v>
      </c>
      <c r="Y8" s="119" t="s">
        <v>34</v>
      </c>
      <c r="Z8" s="130" t="s">
        <v>35</v>
      </c>
    </row>
    <row r="9" spans="1:26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63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51" customHeight="1">
      <c r="A10" s="114">
        <v>1</v>
      </c>
      <c r="B10" s="31"/>
      <c r="C10" s="61"/>
      <c r="D10" s="69" t="s">
        <v>116</v>
      </c>
      <c r="E10" s="70" t="s">
        <v>109</v>
      </c>
      <c r="F10" s="71">
        <v>3</v>
      </c>
      <c r="G10" s="72" t="s">
        <v>117</v>
      </c>
      <c r="H10" s="70" t="s">
        <v>110</v>
      </c>
      <c r="I10" s="73" t="s">
        <v>111</v>
      </c>
      <c r="J10" s="68" t="s">
        <v>41</v>
      </c>
      <c r="K10" s="68" t="s">
        <v>95</v>
      </c>
      <c r="L10" s="45">
        <v>179.5</v>
      </c>
      <c r="M10" s="46">
        <f>L10/2.7-IF($U10=1,0.5,IF($U10=2,1.5,0))</f>
        <v>66.481481481481481</v>
      </c>
      <c r="N10" s="47">
        <f>RANK(M10,M$10:M$11,0)</f>
        <v>1</v>
      </c>
      <c r="O10" s="45">
        <v>179.5</v>
      </c>
      <c r="P10" s="46">
        <f>O10/2.7-IF($U10=1,0.5,IF($U10=2,1.5,0))</f>
        <v>66.481481481481481</v>
      </c>
      <c r="Q10" s="47">
        <f>RANK(P10,P$10:P$11,0)</f>
        <v>1</v>
      </c>
      <c r="R10" s="45">
        <v>179.5</v>
      </c>
      <c r="S10" s="46">
        <f>R10/2.7-IF($U10=1,0.5,IF($U10=2,1.5,0))</f>
        <v>66.481481481481481</v>
      </c>
      <c r="T10" s="47">
        <f>RANK(S10,S$10:S$11,0)</f>
        <v>1</v>
      </c>
      <c r="U10" s="48"/>
      <c r="V10" s="48"/>
      <c r="W10" s="45">
        <f t="shared" ref="W10:W11" si="0">L10+O10+R10</f>
        <v>538.5</v>
      </c>
      <c r="X10" s="49"/>
      <c r="Y10" s="46">
        <f t="shared" ref="Y10:Y11" si="1">ROUND(SUM(M10,P10,S10)/3,3)</f>
        <v>66.480999999999995</v>
      </c>
      <c r="Z10" s="50" t="s">
        <v>27</v>
      </c>
    </row>
    <row r="11" spans="1:26" ht="51" customHeight="1">
      <c r="A11" s="114">
        <v>2</v>
      </c>
      <c r="B11" s="31"/>
      <c r="C11" s="61"/>
      <c r="D11" s="69" t="s">
        <v>391</v>
      </c>
      <c r="E11" s="70" t="s">
        <v>392</v>
      </c>
      <c r="F11" s="71" t="s">
        <v>40</v>
      </c>
      <c r="G11" s="72" t="s">
        <v>393</v>
      </c>
      <c r="H11" s="70" t="s">
        <v>394</v>
      </c>
      <c r="I11" s="73" t="s">
        <v>395</v>
      </c>
      <c r="J11" s="68" t="s">
        <v>396</v>
      </c>
      <c r="K11" s="68" t="s">
        <v>77</v>
      </c>
      <c r="L11" s="45">
        <v>167</v>
      </c>
      <c r="M11" s="46">
        <f>L11/2.7-IF($U11=1,0.5,IF($U11=2,1.5,0))</f>
        <v>61.851851851851848</v>
      </c>
      <c r="N11" s="47">
        <f>RANK(M11,M$10:M$11,0)</f>
        <v>2</v>
      </c>
      <c r="O11" s="45">
        <v>171.5</v>
      </c>
      <c r="P11" s="46">
        <f>O11/2.7-IF($U11=1,0.5,IF($U11=2,1.5,0))</f>
        <v>63.518518518518512</v>
      </c>
      <c r="Q11" s="47">
        <f>RANK(P11,P$10:P$11,0)</f>
        <v>2</v>
      </c>
      <c r="R11" s="45">
        <v>174</v>
      </c>
      <c r="S11" s="46">
        <f>R11/2.7-IF($U11=1,0.5,IF($U11=2,1.5,0))</f>
        <v>64.444444444444443</v>
      </c>
      <c r="T11" s="47">
        <f>RANK(S11,S$10:S$11,0)</f>
        <v>2</v>
      </c>
      <c r="U11" s="48"/>
      <c r="V11" s="48"/>
      <c r="W11" s="45">
        <f t="shared" si="0"/>
        <v>512.5</v>
      </c>
      <c r="X11" s="49"/>
      <c r="Y11" s="46">
        <f t="shared" si="1"/>
        <v>63.271999999999998</v>
      </c>
      <c r="Z11" s="50" t="s">
        <v>27</v>
      </c>
    </row>
    <row r="12" spans="1:26" ht="42" customHeight="1"/>
    <row r="13" spans="1:26" ht="28.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</row>
    <row r="14" spans="1:26" ht="10.5" customHeight="1">
      <c r="D14" s="40"/>
      <c r="E14" s="40"/>
      <c r="F14" s="40"/>
      <c r="G14" s="40"/>
      <c r="H14" s="40"/>
      <c r="I14" s="40"/>
      <c r="J14" s="40"/>
      <c r="K14" s="40"/>
    </row>
    <row r="15" spans="1:26" ht="38.2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</row>
  </sheetData>
  <mergeCells count="24">
    <mergeCell ref="Y8:Y9"/>
    <mergeCell ref="Z8:Z9"/>
    <mergeCell ref="O8:Q8"/>
    <mergeCell ref="R8:T8"/>
    <mergeCell ref="U8:U9"/>
    <mergeCell ref="V8:V9"/>
    <mergeCell ref="W8:W9"/>
    <mergeCell ref="X8:X9"/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U13"/>
  <sheetViews>
    <sheetView view="pageBreakPreview" zoomScale="85" zoomScaleNormal="75" zoomScaleSheetLayoutView="85" workbookViewId="0">
      <selection activeCell="V30" sqref="V30"/>
    </sheetView>
  </sheetViews>
  <sheetFormatPr defaultRowHeight="12.75"/>
  <cols>
    <col min="1" max="1" width="4.7109375" customWidth="1"/>
    <col min="2" max="3" width="6.140625" hidden="1" customWidth="1"/>
    <col min="4" max="4" width="26" customWidth="1"/>
    <col min="5" max="5" width="9.5703125" customWidth="1"/>
    <col min="6" max="6" width="5.85546875" customWidth="1"/>
    <col min="7" max="7" width="38.5703125" customWidth="1"/>
    <col min="8" max="8" width="8.42578125" customWidth="1"/>
    <col min="9" max="9" width="16.42578125" customWidth="1"/>
    <col min="10" max="10" width="19.5703125" hidden="1" customWidth="1"/>
    <col min="11" max="11" width="23.140625" customWidth="1"/>
    <col min="12" max="12" width="9.7109375" customWidth="1"/>
    <col min="13" max="18" width="10" customWidth="1"/>
    <col min="19" max="19" width="5" hidden="1" customWidth="1"/>
    <col min="20" max="20" width="11.7109375" customWidth="1"/>
    <col min="21" max="21" width="7.5703125" customWidth="1"/>
  </cols>
  <sheetData>
    <row r="1" spans="1:21" ht="84" customHeight="1">
      <c r="A1" s="123" t="s">
        <v>342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</row>
    <row r="2" spans="1:21" ht="19.5" customHeight="1">
      <c r="A2" s="127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ht="34.5" customHeight="1">
      <c r="A3" s="127" t="s">
        <v>343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</row>
    <row r="4" spans="1:21" ht="23.25" customHeight="1">
      <c r="A4" s="131" t="s">
        <v>385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31.5" customHeight="1">
      <c r="A5" s="64" t="s">
        <v>201</v>
      </c>
      <c r="U5" s="65" t="s">
        <v>351</v>
      </c>
    </row>
    <row r="6" spans="1:21" ht="33.75" customHeight="1">
      <c r="A6" s="121" t="s">
        <v>26</v>
      </c>
      <c r="B6" s="119" t="s">
        <v>2</v>
      </c>
      <c r="C6" s="119" t="s">
        <v>12</v>
      </c>
      <c r="D6" s="118" t="s">
        <v>14</v>
      </c>
      <c r="E6" s="118" t="s">
        <v>3</v>
      </c>
      <c r="F6" s="121" t="s">
        <v>13</v>
      </c>
      <c r="G6" s="118" t="s">
        <v>15</v>
      </c>
      <c r="H6" s="118" t="s">
        <v>3</v>
      </c>
      <c r="I6" s="118" t="s">
        <v>5</v>
      </c>
      <c r="J6" s="41" t="s">
        <v>6</v>
      </c>
      <c r="K6" s="118" t="s">
        <v>7</v>
      </c>
      <c r="L6" s="149" t="s">
        <v>309</v>
      </c>
      <c r="M6" s="149" t="s">
        <v>310</v>
      </c>
      <c r="N6" s="149" t="s">
        <v>51</v>
      </c>
      <c r="O6" s="149" t="s">
        <v>311</v>
      </c>
      <c r="P6" s="149" t="s">
        <v>312</v>
      </c>
      <c r="Q6" s="149" t="s">
        <v>54</v>
      </c>
      <c r="R6" s="149" t="s">
        <v>313</v>
      </c>
      <c r="S6" s="149" t="s">
        <v>187</v>
      </c>
      <c r="T6" s="149" t="s">
        <v>188</v>
      </c>
      <c r="U6" s="119" t="s">
        <v>35</v>
      </c>
    </row>
    <row r="7" spans="1:21" ht="39.75" customHeight="1">
      <c r="A7" s="121"/>
      <c r="B7" s="119"/>
      <c r="C7" s="119"/>
      <c r="D7" s="118"/>
      <c r="E7" s="118"/>
      <c r="F7" s="121"/>
      <c r="G7" s="118"/>
      <c r="H7" s="118"/>
      <c r="I7" s="118"/>
      <c r="J7" s="41"/>
      <c r="K7" s="118"/>
      <c r="L7" s="149"/>
      <c r="M7" s="149"/>
      <c r="N7" s="149"/>
      <c r="O7" s="149"/>
      <c r="P7" s="149"/>
      <c r="Q7" s="149"/>
      <c r="R7" s="149"/>
      <c r="S7" s="149"/>
      <c r="T7" s="149"/>
      <c r="U7" s="119"/>
    </row>
    <row r="8" spans="1:21" ht="60" customHeight="1">
      <c r="A8" s="30" t="s">
        <v>27</v>
      </c>
      <c r="B8" s="31"/>
      <c r="C8" s="58"/>
      <c r="D8" s="13" t="s">
        <v>344</v>
      </c>
      <c r="E8" s="14" t="s">
        <v>345</v>
      </c>
      <c r="F8" s="15" t="s">
        <v>40</v>
      </c>
      <c r="G8" s="16" t="s">
        <v>346</v>
      </c>
      <c r="H8" s="14" t="s">
        <v>347</v>
      </c>
      <c r="I8" s="15" t="s">
        <v>174</v>
      </c>
      <c r="J8" s="15" t="s">
        <v>162</v>
      </c>
      <c r="K8" s="17" t="s">
        <v>156</v>
      </c>
      <c r="L8" s="45">
        <v>6</v>
      </c>
      <c r="M8" s="45">
        <v>6.3</v>
      </c>
      <c r="N8" s="45">
        <v>6.4</v>
      </c>
      <c r="O8" s="45">
        <v>7</v>
      </c>
      <c r="P8" s="45">
        <v>6.1</v>
      </c>
      <c r="Q8" s="45">
        <v>8</v>
      </c>
      <c r="R8" s="45">
        <v>7.5</v>
      </c>
      <c r="S8" s="46"/>
      <c r="T8" s="75">
        <f>(L8*2+M8*2+N8+O8+P8+Q8+R8)/0.9</f>
        <v>66.222222222222229</v>
      </c>
      <c r="U8" s="48" t="s">
        <v>27</v>
      </c>
    </row>
    <row r="9" spans="1:21" s="43" customFormat="1" ht="60" customHeight="1">
      <c r="A9" s="30" t="s">
        <v>27</v>
      </c>
      <c r="B9" s="31"/>
      <c r="C9" s="58"/>
      <c r="D9" s="13" t="s">
        <v>348</v>
      </c>
      <c r="E9" s="14" t="s">
        <v>349</v>
      </c>
      <c r="F9" s="15" t="s">
        <v>40</v>
      </c>
      <c r="G9" s="16" t="s">
        <v>346</v>
      </c>
      <c r="H9" s="14" t="s">
        <v>347</v>
      </c>
      <c r="I9" s="15" t="s">
        <v>174</v>
      </c>
      <c r="J9" s="15" t="s">
        <v>162</v>
      </c>
      <c r="K9" s="17" t="s">
        <v>156</v>
      </c>
      <c r="L9" s="45">
        <v>6.5</v>
      </c>
      <c r="M9" s="45">
        <v>6.5</v>
      </c>
      <c r="N9" s="45">
        <v>6.4</v>
      </c>
      <c r="O9" s="45">
        <v>7</v>
      </c>
      <c r="P9" s="45">
        <v>6.4</v>
      </c>
      <c r="Q9" s="45">
        <v>8</v>
      </c>
      <c r="R9" s="45">
        <v>8</v>
      </c>
      <c r="S9" s="46"/>
      <c r="T9" s="75">
        <f>(L9*2+M9*2+N9+O9+P9+Q9+R9)/0.9</f>
        <v>68.666666666666657</v>
      </c>
      <c r="U9" s="48" t="s">
        <v>27</v>
      </c>
    </row>
    <row r="10" spans="1:21" ht="31.5" customHeight="1"/>
    <row r="11" spans="1:21" ht="30" customHeight="1">
      <c r="D11" s="40" t="s">
        <v>16</v>
      </c>
      <c r="E11" s="40"/>
      <c r="F11" s="40"/>
      <c r="G11" s="40"/>
      <c r="H11" s="40"/>
      <c r="I11" s="40" t="s">
        <v>220</v>
      </c>
    </row>
    <row r="12" spans="1:21" ht="21" customHeight="1">
      <c r="D12" s="40"/>
      <c r="E12" s="40"/>
      <c r="F12" s="40"/>
      <c r="G12" s="40"/>
      <c r="H12" s="40"/>
      <c r="I12" s="40"/>
    </row>
    <row r="13" spans="1:21" ht="30" customHeight="1">
      <c r="D13" s="40" t="s">
        <v>9</v>
      </c>
      <c r="E13" s="40"/>
      <c r="F13" s="40"/>
      <c r="G13" s="40"/>
      <c r="H13" s="40"/>
      <c r="I13" s="40" t="s">
        <v>221</v>
      </c>
    </row>
  </sheetData>
  <protectedRanges>
    <protectedRange sqref="K10:L10" name="Диапазон1_3_1_1_3_11_1_1_3_1_1_2_1_3_3_1_1_4_1"/>
    <protectedRange sqref="K8" name="Диапазон1_3_1_1_3_11_1_1_3_3_1_1_2"/>
    <protectedRange sqref="K9" name="Диапазон1_3_1_1_3_11_1_1_3_1_1_2_1_3_3_1_1_5"/>
  </protectedRanges>
  <mergeCells count="24"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ageMargins left="0" right="0" top="0.31496062992125984" bottom="0.27559055118110237" header="0.31496062992125984" footer="0.31496062992125984"/>
  <pageSetup paperSize="9" scale="6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4"/>
  <sheetViews>
    <sheetView view="pageBreakPreview" zoomScaleNormal="100" zoomScaleSheetLayoutView="100" workbookViewId="0">
      <selection activeCell="L10" sqref="L10"/>
    </sheetView>
  </sheetViews>
  <sheetFormatPr defaultRowHeight="12.75"/>
  <cols>
    <col min="1" max="1" width="5.28515625" customWidth="1"/>
    <col min="2" max="2" width="5.85546875" hidden="1" customWidth="1"/>
    <col min="3" max="3" width="9.5703125" customWidth="1"/>
    <col min="4" max="4" width="18.7109375" customWidth="1"/>
    <col min="5" max="5" width="8.5703125" customWidth="1"/>
    <col min="6" max="6" width="6.28515625" customWidth="1"/>
    <col min="7" max="7" width="30.140625" customWidth="1"/>
    <col min="8" max="8" width="8.7109375" customWidth="1"/>
    <col min="9" max="9" width="18.28515625" customWidth="1"/>
    <col min="10" max="10" width="1.7109375" hidden="1" customWidth="1"/>
    <col min="11" max="11" width="25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855468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72.75" customHeight="1">
      <c r="A1" s="123" t="s">
        <v>374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8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15.95" customHeight="1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21.75" customHeight="1">
      <c r="A5" s="131" t="s">
        <v>386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4.5" customHeight="1"/>
    <row r="7" spans="1:26" s="57" customFormat="1" ht="13.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351</v>
      </c>
    </row>
    <row r="8" spans="1:26" ht="20.100000000000001" customHeight="1">
      <c r="A8" s="128" t="s">
        <v>26</v>
      </c>
      <c r="B8" s="119" t="s">
        <v>2</v>
      </c>
      <c r="C8" s="119" t="s">
        <v>39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118</v>
      </c>
      <c r="S8" s="122"/>
      <c r="T8" s="122"/>
      <c r="U8" s="119" t="s">
        <v>30</v>
      </c>
      <c r="V8" s="119" t="s">
        <v>31</v>
      </c>
      <c r="W8" s="119" t="s">
        <v>32</v>
      </c>
      <c r="X8" s="121" t="s">
        <v>33</v>
      </c>
      <c r="Y8" s="119" t="s">
        <v>34</v>
      </c>
      <c r="Z8" s="130" t="s">
        <v>35</v>
      </c>
    </row>
    <row r="9" spans="1:26" ht="39.950000000000003" customHeight="1">
      <c r="A9" s="129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1" customHeight="1">
      <c r="A10" s="30" t="s">
        <v>27</v>
      </c>
      <c r="B10" s="31"/>
      <c r="C10" s="58" t="s">
        <v>303</v>
      </c>
      <c r="D10" s="13" t="s">
        <v>304</v>
      </c>
      <c r="E10" s="14" t="s">
        <v>305</v>
      </c>
      <c r="F10" s="15" t="s">
        <v>40</v>
      </c>
      <c r="G10" s="16" t="s">
        <v>306</v>
      </c>
      <c r="H10" s="14" t="s">
        <v>307</v>
      </c>
      <c r="I10" s="15" t="s">
        <v>308</v>
      </c>
      <c r="J10" s="15" t="s">
        <v>250</v>
      </c>
      <c r="K10" s="17" t="s">
        <v>156</v>
      </c>
      <c r="L10" s="45">
        <v>237</v>
      </c>
      <c r="M10" s="46">
        <f>L10/3.4-IF($U10=1,0.5,IF($U10=2,1.5,0))</f>
        <v>69.705882352941174</v>
      </c>
      <c r="N10" s="47"/>
      <c r="O10" s="45">
        <v>233.8</v>
      </c>
      <c r="P10" s="46">
        <f>O10/3.4-IF($U10=1,0.5,IF($U10=2,1.5,0))</f>
        <v>68.764705882352942</v>
      </c>
      <c r="Q10" s="47"/>
      <c r="R10" s="45">
        <v>231.5</v>
      </c>
      <c r="S10" s="46">
        <f>R10/3.4-IF($U10=1,0.5,IF($U10=2,1.5,0))</f>
        <v>68.088235294117652</v>
      </c>
      <c r="T10" s="47"/>
      <c r="U10" s="48"/>
      <c r="V10" s="48"/>
      <c r="W10" s="45">
        <f>L10+O10+R10</f>
        <v>702.3</v>
      </c>
      <c r="X10" s="49"/>
      <c r="Y10" s="46">
        <f>ROUND(SUM(M10,P10,S10)/3,3)</f>
        <v>68.852999999999994</v>
      </c>
      <c r="Z10" s="50" t="s">
        <v>27</v>
      </c>
    </row>
    <row r="11" spans="1:26" ht="51.75" customHeight="1"/>
    <row r="12" spans="1:26" ht="21.75" customHeight="1">
      <c r="D12" s="40" t="s">
        <v>38</v>
      </c>
      <c r="E12" s="40"/>
      <c r="F12" s="40"/>
      <c r="G12" s="40"/>
      <c r="H12" s="40"/>
      <c r="I12" s="40"/>
      <c r="J12" s="40"/>
      <c r="K12" s="40" t="s">
        <v>220</v>
      </c>
    </row>
    <row r="13" spans="1:26" ht="10.5" customHeight="1">
      <c r="D13" s="40"/>
      <c r="E13" s="40"/>
      <c r="F13" s="40"/>
      <c r="G13" s="40"/>
      <c r="H13" s="40"/>
      <c r="I13" s="40"/>
      <c r="J13" s="40"/>
      <c r="K13" s="40"/>
    </row>
    <row r="14" spans="1:26" ht="27" customHeight="1">
      <c r="D14" s="40" t="s">
        <v>9</v>
      </c>
      <c r="E14" s="40"/>
      <c r="F14" s="40"/>
      <c r="G14" s="40"/>
      <c r="H14" s="40"/>
      <c r="I14" s="40"/>
      <c r="J14" s="40"/>
      <c r="K14" s="40" t="s">
        <v>221</v>
      </c>
    </row>
  </sheetData>
  <mergeCells count="24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</mergeCells>
  <pageMargins left="0.23" right="0.22" top="0.3" bottom="0.35" header="0.31496062992125984" footer="0.31496062992125984"/>
  <pageSetup paperSize="9" scale="66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6"/>
  <sheetViews>
    <sheetView tabSelected="1" view="pageBreakPreview" zoomScaleNormal="100" zoomScaleSheetLayoutView="100" workbookViewId="0">
      <selection activeCell="S10" sqref="S10"/>
    </sheetView>
  </sheetViews>
  <sheetFormatPr defaultRowHeight="12.75"/>
  <cols>
    <col min="1" max="1" width="5.28515625" style="62" customWidth="1"/>
    <col min="2" max="2" width="5.85546875" style="62" hidden="1" customWidth="1"/>
    <col min="3" max="3" width="9.140625" style="62" customWidth="1"/>
    <col min="4" max="4" width="18.7109375" style="62" customWidth="1"/>
    <col min="5" max="5" width="8.5703125" style="62" customWidth="1"/>
    <col min="6" max="6" width="6.28515625" style="62" customWidth="1"/>
    <col min="7" max="7" width="30.140625" style="62" customWidth="1"/>
    <col min="8" max="8" width="8.7109375" style="62" customWidth="1"/>
    <col min="9" max="9" width="18.28515625" style="62" customWidth="1"/>
    <col min="10" max="10" width="1.7109375" style="62" hidden="1" customWidth="1"/>
    <col min="11" max="11" width="25.140625" style="62" customWidth="1"/>
    <col min="12" max="12" width="6.28515625" style="62" customWidth="1"/>
    <col min="13" max="13" width="8.7109375" style="62" customWidth="1"/>
    <col min="14" max="14" width="3.85546875" style="62" customWidth="1"/>
    <col min="15" max="15" width="6.42578125" style="62" customWidth="1"/>
    <col min="16" max="16" width="8.85546875" style="62" customWidth="1"/>
    <col min="17" max="17" width="3.7109375" style="62" customWidth="1"/>
    <col min="18" max="18" width="6.42578125" style="62" customWidth="1"/>
    <col min="19" max="19" width="8.7109375" style="62" customWidth="1"/>
    <col min="20" max="20" width="3.7109375" style="62" customWidth="1"/>
    <col min="21" max="22" width="4.85546875" style="62" customWidth="1"/>
    <col min="23" max="23" width="6.28515625" style="62" customWidth="1"/>
    <col min="24" max="24" width="6.7109375" style="62" hidden="1" customWidth="1"/>
    <col min="25" max="25" width="10.140625" style="62" customWidth="1"/>
    <col min="26" max="26" width="6.7109375" style="62" customWidth="1"/>
    <col min="27" max="16384" width="9.140625" style="62"/>
  </cols>
  <sheetData>
    <row r="1" spans="1:26" ht="72.75" customHeight="1">
      <c r="A1" s="123" t="s">
        <v>374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4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2.5" customHeight="1">
      <c r="A4" s="127" t="s">
        <v>60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4.5" customHeight="1"/>
    <row r="6" spans="1:26" ht="13.5" customHeight="1">
      <c r="A6" s="51" t="s">
        <v>201</v>
      </c>
      <c r="B6" s="52"/>
      <c r="C6" s="52"/>
      <c r="D6" s="52"/>
      <c r="E6" s="53"/>
      <c r="F6" s="53"/>
      <c r="G6" s="53"/>
      <c r="H6" s="53"/>
      <c r="I6" s="53"/>
      <c r="J6" s="54"/>
      <c r="K6" s="54"/>
      <c r="L6" s="52"/>
      <c r="M6" s="55"/>
      <c r="Z6" s="56" t="s">
        <v>351</v>
      </c>
    </row>
    <row r="7" spans="1:26" ht="20.100000000000001" customHeight="1">
      <c r="A7" s="128" t="s">
        <v>26</v>
      </c>
      <c r="B7" s="119" t="s">
        <v>2</v>
      </c>
      <c r="C7" s="119" t="s">
        <v>39</v>
      </c>
      <c r="D7" s="118" t="s">
        <v>14</v>
      </c>
      <c r="E7" s="118" t="s">
        <v>3</v>
      </c>
      <c r="F7" s="121" t="s">
        <v>13</v>
      </c>
      <c r="G7" s="118" t="s">
        <v>15</v>
      </c>
      <c r="H7" s="118" t="s">
        <v>3</v>
      </c>
      <c r="I7" s="118" t="s">
        <v>5</v>
      </c>
      <c r="J7" s="63"/>
      <c r="K7" s="118" t="s">
        <v>7</v>
      </c>
      <c r="L7" s="120" t="s">
        <v>319</v>
      </c>
      <c r="M7" s="120"/>
      <c r="N7" s="120"/>
      <c r="O7" s="122" t="s">
        <v>29</v>
      </c>
      <c r="P7" s="122"/>
      <c r="Q7" s="122"/>
      <c r="R7" s="122" t="s">
        <v>318</v>
      </c>
      <c r="S7" s="122"/>
      <c r="T7" s="122"/>
      <c r="U7" s="119" t="s">
        <v>30</v>
      </c>
      <c r="V7" s="119" t="s">
        <v>31</v>
      </c>
      <c r="W7" s="119" t="s">
        <v>32</v>
      </c>
      <c r="X7" s="121" t="s">
        <v>33</v>
      </c>
      <c r="Y7" s="119" t="s">
        <v>34</v>
      </c>
      <c r="Z7" s="130" t="s">
        <v>35</v>
      </c>
    </row>
    <row r="8" spans="1:26" ht="39.950000000000003" customHeight="1">
      <c r="A8" s="129"/>
      <c r="B8" s="119"/>
      <c r="C8" s="119"/>
      <c r="D8" s="118"/>
      <c r="E8" s="118"/>
      <c r="F8" s="121"/>
      <c r="G8" s="118"/>
      <c r="H8" s="118"/>
      <c r="I8" s="118"/>
      <c r="J8" s="63"/>
      <c r="K8" s="118"/>
      <c r="L8" s="44" t="s">
        <v>36</v>
      </c>
      <c r="M8" s="27" t="s">
        <v>37</v>
      </c>
      <c r="N8" s="44" t="s">
        <v>26</v>
      </c>
      <c r="O8" s="44" t="s">
        <v>36</v>
      </c>
      <c r="P8" s="27" t="s">
        <v>37</v>
      </c>
      <c r="Q8" s="44" t="s">
        <v>26</v>
      </c>
      <c r="R8" s="44" t="s">
        <v>36</v>
      </c>
      <c r="S8" s="27" t="s">
        <v>37</v>
      </c>
      <c r="T8" s="44" t="s">
        <v>26</v>
      </c>
      <c r="U8" s="119"/>
      <c r="V8" s="119"/>
      <c r="W8" s="119"/>
      <c r="X8" s="121"/>
      <c r="Y8" s="119"/>
      <c r="Z8" s="130"/>
    </row>
    <row r="9" spans="1:26" ht="32.25" customHeight="1">
      <c r="A9" s="131" t="s">
        <v>411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</row>
    <row r="10" spans="1:26" ht="51" customHeight="1">
      <c r="A10" s="30" t="s">
        <v>27</v>
      </c>
      <c r="B10" s="31"/>
      <c r="C10" s="58" t="s">
        <v>354</v>
      </c>
      <c r="D10" s="13" t="s">
        <v>176</v>
      </c>
      <c r="E10" s="14" t="s">
        <v>177</v>
      </c>
      <c r="F10" s="15">
        <v>1</v>
      </c>
      <c r="G10" s="16" t="s">
        <v>352</v>
      </c>
      <c r="H10" s="14" t="s">
        <v>353</v>
      </c>
      <c r="I10" s="15" t="s">
        <v>179</v>
      </c>
      <c r="J10" s="15" t="s">
        <v>162</v>
      </c>
      <c r="K10" s="17" t="s">
        <v>156</v>
      </c>
      <c r="L10" s="45">
        <v>232.5</v>
      </c>
      <c r="M10" s="46">
        <f>L10/3.5-IF($U10=1,0.5,IF($U10=2,1.5,0))</f>
        <v>66.428571428571431</v>
      </c>
      <c r="N10" s="47"/>
      <c r="O10" s="45">
        <v>234.5</v>
      </c>
      <c r="P10" s="46">
        <f>O10/3.5-IF($U10=1,0.5,IF($U10=2,1.5,0))</f>
        <v>67</v>
      </c>
      <c r="Q10" s="47"/>
      <c r="R10" s="45">
        <v>227.5</v>
      </c>
      <c r="S10" s="46">
        <f>R10/3.5-IF($U10=1,0.5,IF($U10=2,1.5,0))</f>
        <v>65</v>
      </c>
      <c r="T10" s="47"/>
      <c r="U10" s="48"/>
      <c r="V10" s="48"/>
      <c r="W10" s="45">
        <f>L10+O10+R10</f>
        <v>694.5</v>
      </c>
      <c r="X10" s="49"/>
      <c r="Y10" s="46">
        <f>ROUND(SUM(M10,P10,S10)/3,3)</f>
        <v>66.143000000000001</v>
      </c>
      <c r="Z10" s="50" t="s">
        <v>27</v>
      </c>
    </row>
    <row r="11" spans="1:26" ht="30" customHeight="1">
      <c r="A11" s="131" t="s">
        <v>407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51" customHeight="1">
      <c r="A12" s="30" t="s">
        <v>27</v>
      </c>
      <c r="B12" s="31"/>
      <c r="C12" s="58" t="s">
        <v>365</v>
      </c>
      <c r="D12" s="13" t="s">
        <v>214</v>
      </c>
      <c r="E12" s="14" t="s">
        <v>215</v>
      </c>
      <c r="F12" s="15" t="s">
        <v>42</v>
      </c>
      <c r="G12" s="16" t="s">
        <v>218</v>
      </c>
      <c r="H12" s="14" t="s">
        <v>219</v>
      </c>
      <c r="I12" s="15" t="s">
        <v>216</v>
      </c>
      <c r="J12" s="15" t="s">
        <v>67</v>
      </c>
      <c r="K12" s="17" t="s">
        <v>217</v>
      </c>
      <c r="L12" s="45">
        <v>298.5</v>
      </c>
      <c r="M12" s="46">
        <f>L12/4.6-IF($U12=1,0.5,IF($U12=2,1.5,0))</f>
        <v>64.891304347826093</v>
      </c>
      <c r="N12" s="47"/>
      <c r="O12" s="45">
        <v>294.5</v>
      </c>
      <c r="P12" s="46">
        <f>O12/4.6-IF($U12=1,0.5,IF($U12=2,1.5,0))</f>
        <v>64.021739130434781</v>
      </c>
      <c r="Q12" s="47"/>
      <c r="R12" s="45">
        <v>301</v>
      </c>
      <c r="S12" s="46">
        <f>R12/4.6-IF($U12=1,0.5,IF($U12=2,1.5,0))</f>
        <v>65.434782608695656</v>
      </c>
      <c r="T12" s="47"/>
      <c r="U12" s="48"/>
      <c r="V12" s="48"/>
      <c r="W12" s="45">
        <f>L12+O12+R12</f>
        <v>894</v>
      </c>
      <c r="X12" s="49"/>
      <c r="Y12" s="46">
        <f>ROUND(SUM(M12,P12,S12)/3,3)</f>
        <v>64.783000000000001</v>
      </c>
      <c r="Z12" s="50" t="s">
        <v>27</v>
      </c>
    </row>
    <row r="13" spans="1:26" ht="51.75" customHeight="1"/>
    <row r="14" spans="1:26" ht="21.75" customHeight="1">
      <c r="D14" s="40" t="s">
        <v>38</v>
      </c>
      <c r="E14" s="40"/>
      <c r="F14" s="40"/>
      <c r="G14" s="40"/>
      <c r="H14" s="40"/>
      <c r="I14" s="40"/>
      <c r="J14" s="40"/>
      <c r="K14" s="40" t="s">
        <v>220</v>
      </c>
    </row>
    <row r="15" spans="1:26" ht="10.5" customHeight="1">
      <c r="D15" s="40"/>
      <c r="E15" s="40"/>
      <c r="F15" s="40"/>
      <c r="G15" s="40"/>
      <c r="H15" s="40"/>
      <c r="I15" s="40"/>
      <c r="J15" s="40"/>
      <c r="K15" s="40"/>
    </row>
    <row r="16" spans="1:26" ht="27" customHeight="1">
      <c r="D16" s="40" t="s">
        <v>9</v>
      </c>
      <c r="E16" s="40"/>
      <c r="F16" s="40"/>
      <c r="G16" s="40"/>
      <c r="H16" s="40"/>
      <c r="I16" s="40"/>
      <c r="J16" s="40"/>
      <c r="K16" s="40" t="s">
        <v>221</v>
      </c>
    </row>
  </sheetData>
  <mergeCells count="25">
    <mergeCell ref="V7:V8"/>
    <mergeCell ref="W7:W8"/>
    <mergeCell ref="X7:X8"/>
    <mergeCell ref="F7:F8"/>
    <mergeCell ref="G7:G8"/>
    <mergeCell ref="H7:H8"/>
    <mergeCell ref="I7:I8"/>
    <mergeCell ref="K7:K8"/>
    <mergeCell ref="L7:N7"/>
    <mergeCell ref="A1:Z1"/>
    <mergeCell ref="A2:Z2"/>
    <mergeCell ref="A3:Z3"/>
    <mergeCell ref="A4:Z4"/>
    <mergeCell ref="A11:Z11"/>
    <mergeCell ref="A7:A8"/>
    <mergeCell ref="B7:B8"/>
    <mergeCell ref="C7:C8"/>
    <mergeCell ref="D7:D8"/>
    <mergeCell ref="E7:E8"/>
    <mergeCell ref="Y7:Y8"/>
    <mergeCell ref="Z7:Z8"/>
    <mergeCell ref="A9:Z9"/>
    <mergeCell ref="O7:Q7"/>
    <mergeCell ref="R7:T7"/>
    <mergeCell ref="U7:U8"/>
  </mergeCells>
  <pageMargins left="0.23" right="0.22" top="0.3" bottom="0.35" header="0.31496062992125984" footer="0.31496062992125984"/>
  <pageSetup paperSize="9" scale="66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view="pageBreakPreview" zoomScaleNormal="100" zoomScaleSheetLayoutView="100" workbookViewId="0">
      <selection activeCell="A20" sqref="A20:E20"/>
    </sheetView>
  </sheetViews>
  <sheetFormatPr defaultRowHeight="12.75"/>
  <cols>
    <col min="1" max="1" width="23.28515625" style="91" customWidth="1"/>
    <col min="2" max="2" width="20.85546875" style="91" customWidth="1"/>
    <col min="3" max="3" width="11.5703125" style="91" customWidth="1"/>
    <col min="4" max="4" width="25.85546875" style="91" customWidth="1"/>
    <col min="5" max="5" width="20.5703125" style="91" customWidth="1"/>
    <col min="6" max="6" width="20.42578125" style="91" customWidth="1"/>
    <col min="7" max="256" width="9.140625" style="91"/>
    <col min="257" max="257" width="23.28515625" style="91" customWidth="1"/>
    <col min="258" max="258" width="20.85546875" style="91" customWidth="1"/>
    <col min="259" max="259" width="11.5703125" style="91" customWidth="1"/>
    <col min="260" max="260" width="25.85546875" style="91" customWidth="1"/>
    <col min="261" max="261" width="20.5703125" style="91" customWidth="1"/>
    <col min="262" max="262" width="20.42578125" style="91" customWidth="1"/>
    <col min="263" max="512" width="9.140625" style="91"/>
    <col min="513" max="513" width="23.28515625" style="91" customWidth="1"/>
    <col min="514" max="514" width="20.85546875" style="91" customWidth="1"/>
    <col min="515" max="515" width="11.5703125" style="91" customWidth="1"/>
    <col min="516" max="516" width="25.85546875" style="91" customWidth="1"/>
    <col min="517" max="517" width="20.5703125" style="91" customWidth="1"/>
    <col min="518" max="518" width="20.42578125" style="91" customWidth="1"/>
    <col min="519" max="768" width="9.140625" style="91"/>
    <col min="769" max="769" width="23.28515625" style="91" customWidth="1"/>
    <col min="770" max="770" width="20.85546875" style="91" customWidth="1"/>
    <col min="771" max="771" width="11.5703125" style="91" customWidth="1"/>
    <col min="772" max="772" width="25.85546875" style="91" customWidth="1"/>
    <col min="773" max="773" width="20.5703125" style="91" customWidth="1"/>
    <col min="774" max="774" width="20.42578125" style="91" customWidth="1"/>
    <col min="775" max="1024" width="9.140625" style="91"/>
    <col min="1025" max="1025" width="23.28515625" style="91" customWidth="1"/>
    <col min="1026" max="1026" width="20.85546875" style="91" customWidth="1"/>
    <col min="1027" max="1027" width="11.5703125" style="91" customWidth="1"/>
    <col min="1028" max="1028" width="25.85546875" style="91" customWidth="1"/>
    <col min="1029" max="1029" width="20.5703125" style="91" customWidth="1"/>
    <col min="1030" max="1030" width="20.42578125" style="91" customWidth="1"/>
    <col min="1031" max="1280" width="9.140625" style="91"/>
    <col min="1281" max="1281" width="23.28515625" style="91" customWidth="1"/>
    <col min="1282" max="1282" width="20.85546875" style="91" customWidth="1"/>
    <col min="1283" max="1283" width="11.5703125" style="91" customWidth="1"/>
    <col min="1284" max="1284" width="25.85546875" style="91" customWidth="1"/>
    <col min="1285" max="1285" width="20.5703125" style="91" customWidth="1"/>
    <col min="1286" max="1286" width="20.42578125" style="91" customWidth="1"/>
    <col min="1287" max="1536" width="9.140625" style="91"/>
    <col min="1537" max="1537" width="23.28515625" style="91" customWidth="1"/>
    <col min="1538" max="1538" width="20.85546875" style="91" customWidth="1"/>
    <col min="1539" max="1539" width="11.5703125" style="91" customWidth="1"/>
    <col min="1540" max="1540" width="25.85546875" style="91" customWidth="1"/>
    <col min="1541" max="1541" width="20.5703125" style="91" customWidth="1"/>
    <col min="1542" max="1542" width="20.42578125" style="91" customWidth="1"/>
    <col min="1543" max="1792" width="9.140625" style="91"/>
    <col min="1793" max="1793" width="23.28515625" style="91" customWidth="1"/>
    <col min="1794" max="1794" width="20.85546875" style="91" customWidth="1"/>
    <col min="1795" max="1795" width="11.5703125" style="91" customWidth="1"/>
    <col min="1796" max="1796" width="25.85546875" style="91" customWidth="1"/>
    <col min="1797" max="1797" width="20.5703125" style="91" customWidth="1"/>
    <col min="1798" max="1798" width="20.42578125" style="91" customWidth="1"/>
    <col min="1799" max="2048" width="9.140625" style="91"/>
    <col min="2049" max="2049" width="23.28515625" style="91" customWidth="1"/>
    <col min="2050" max="2050" width="20.85546875" style="91" customWidth="1"/>
    <col min="2051" max="2051" width="11.5703125" style="91" customWidth="1"/>
    <col min="2052" max="2052" width="25.85546875" style="91" customWidth="1"/>
    <col min="2053" max="2053" width="20.5703125" style="91" customWidth="1"/>
    <col min="2054" max="2054" width="20.42578125" style="91" customWidth="1"/>
    <col min="2055" max="2304" width="9.140625" style="91"/>
    <col min="2305" max="2305" width="23.28515625" style="91" customWidth="1"/>
    <col min="2306" max="2306" width="20.85546875" style="91" customWidth="1"/>
    <col min="2307" max="2307" width="11.5703125" style="91" customWidth="1"/>
    <col min="2308" max="2308" width="25.85546875" style="91" customWidth="1"/>
    <col min="2309" max="2309" width="20.5703125" style="91" customWidth="1"/>
    <col min="2310" max="2310" width="20.42578125" style="91" customWidth="1"/>
    <col min="2311" max="2560" width="9.140625" style="91"/>
    <col min="2561" max="2561" width="23.28515625" style="91" customWidth="1"/>
    <col min="2562" max="2562" width="20.85546875" style="91" customWidth="1"/>
    <col min="2563" max="2563" width="11.5703125" style="91" customWidth="1"/>
    <col min="2564" max="2564" width="25.85546875" style="91" customWidth="1"/>
    <col min="2565" max="2565" width="20.5703125" style="91" customWidth="1"/>
    <col min="2566" max="2566" width="20.42578125" style="91" customWidth="1"/>
    <col min="2567" max="2816" width="9.140625" style="91"/>
    <col min="2817" max="2817" width="23.28515625" style="91" customWidth="1"/>
    <col min="2818" max="2818" width="20.85546875" style="91" customWidth="1"/>
    <col min="2819" max="2819" width="11.5703125" style="91" customWidth="1"/>
    <col min="2820" max="2820" width="25.85546875" style="91" customWidth="1"/>
    <col min="2821" max="2821" width="20.5703125" style="91" customWidth="1"/>
    <col min="2822" max="2822" width="20.42578125" style="91" customWidth="1"/>
    <col min="2823" max="3072" width="9.140625" style="91"/>
    <col min="3073" max="3073" width="23.28515625" style="91" customWidth="1"/>
    <col min="3074" max="3074" width="20.85546875" style="91" customWidth="1"/>
    <col min="3075" max="3075" width="11.5703125" style="91" customWidth="1"/>
    <col min="3076" max="3076" width="25.85546875" style="91" customWidth="1"/>
    <col min="3077" max="3077" width="20.5703125" style="91" customWidth="1"/>
    <col min="3078" max="3078" width="20.42578125" style="91" customWidth="1"/>
    <col min="3079" max="3328" width="9.140625" style="91"/>
    <col min="3329" max="3329" width="23.28515625" style="91" customWidth="1"/>
    <col min="3330" max="3330" width="20.85546875" style="91" customWidth="1"/>
    <col min="3331" max="3331" width="11.5703125" style="91" customWidth="1"/>
    <col min="3332" max="3332" width="25.85546875" style="91" customWidth="1"/>
    <col min="3333" max="3333" width="20.5703125" style="91" customWidth="1"/>
    <col min="3334" max="3334" width="20.42578125" style="91" customWidth="1"/>
    <col min="3335" max="3584" width="9.140625" style="91"/>
    <col min="3585" max="3585" width="23.28515625" style="91" customWidth="1"/>
    <col min="3586" max="3586" width="20.85546875" style="91" customWidth="1"/>
    <col min="3587" max="3587" width="11.5703125" style="91" customWidth="1"/>
    <col min="3588" max="3588" width="25.85546875" style="91" customWidth="1"/>
    <col min="3589" max="3589" width="20.5703125" style="91" customWidth="1"/>
    <col min="3590" max="3590" width="20.42578125" style="91" customWidth="1"/>
    <col min="3591" max="3840" width="9.140625" style="91"/>
    <col min="3841" max="3841" width="23.28515625" style="91" customWidth="1"/>
    <col min="3842" max="3842" width="20.85546875" style="91" customWidth="1"/>
    <col min="3843" max="3843" width="11.5703125" style="91" customWidth="1"/>
    <col min="3844" max="3844" width="25.85546875" style="91" customWidth="1"/>
    <col min="3845" max="3845" width="20.5703125" style="91" customWidth="1"/>
    <col min="3846" max="3846" width="20.42578125" style="91" customWidth="1"/>
    <col min="3847" max="4096" width="9.140625" style="91"/>
    <col min="4097" max="4097" width="23.28515625" style="91" customWidth="1"/>
    <col min="4098" max="4098" width="20.85546875" style="91" customWidth="1"/>
    <col min="4099" max="4099" width="11.5703125" style="91" customWidth="1"/>
    <col min="4100" max="4100" width="25.85546875" style="91" customWidth="1"/>
    <col min="4101" max="4101" width="20.5703125" style="91" customWidth="1"/>
    <col min="4102" max="4102" width="20.42578125" style="91" customWidth="1"/>
    <col min="4103" max="4352" width="9.140625" style="91"/>
    <col min="4353" max="4353" width="23.28515625" style="91" customWidth="1"/>
    <col min="4354" max="4354" width="20.85546875" style="91" customWidth="1"/>
    <col min="4355" max="4355" width="11.5703125" style="91" customWidth="1"/>
    <col min="4356" max="4356" width="25.85546875" style="91" customWidth="1"/>
    <col min="4357" max="4357" width="20.5703125" style="91" customWidth="1"/>
    <col min="4358" max="4358" width="20.42578125" style="91" customWidth="1"/>
    <col min="4359" max="4608" width="9.140625" style="91"/>
    <col min="4609" max="4609" width="23.28515625" style="91" customWidth="1"/>
    <col min="4610" max="4610" width="20.85546875" style="91" customWidth="1"/>
    <col min="4611" max="4611" width="11.5703125" style="91" customWidth="1"/>
    <col min="4612" max="4612" width="25.85546875" style="91" customWidth="1"/>
    <col min="4613" max="4613" width="20.5703125" style="91" customWidth="1"/>
    <col min="4614" max="4614" width="20.42578125" style="91" customWidth="1"/>
    <col min="4615" max="4864" width="9.140625" style="91"/>
    <col min="4865" max="4865" width="23.28515625" style="91" customWidth="1"/>
    <col min="4866" max="4866" width="20.85546875" style="91" customWidth="1"/>
    <col min="4867" max="4867" width="11.5703125" style="91" customWidth="1"/>
    <col min="4868" max="4868" width="25.85546875" style="91" customWidth="1"/>
    <col min="4869" max="4869" width="20.5703125" style="91" customWidth="1"/>
    <col min="4870" max="4870" width="20.42578125" style="91" customWidth="1"/>
    <col min="4871" max="5120" width="9.140625" style="91"/>
    <col min="5121" max="5121" width="23.28515625" style="91" customWidth="1"/>
    <col min="5122" max="5122" width="20.85546875" style="91" customWidth="1"/>
    <col min="5123" max="5123" width="11.5703125" style="91" customWidth="1"/>
    <col min="5124" max="5124" width="25.85546875" style="91" customWidth="1"/>
    <col min="5125" max="5125" width="20.5703125" style="91" customWidth="1"/>
    <col min="5126" max="5126" width="20.42578125" style="91" customWidth="1"/>
    <col min="5127" max="5376" width="9.140625" style="91"/>
    <col min="5377" max="5377" width="23.28515625" style="91" customWidth="1"/>
    <col min="5378" max="5378" width="20.85546875" style="91" customWidth="1"/>
    <col min="5379" max="5379" width="11.5703125" style="91" customWidth="1"/>
    <col min="5380" max="5380" width="25.85546875" style="91" customWidth="1"/>
    <col min="5381" max="5381" width="20.5703125" style="91" customWidth="1"/>
    <col min="5382" max="5382" width="20.42578125" style="91" customWidth="1"/>
    <col min="5383" max="5632" width="9.140625" style="91"/>
    <col min="5633" max="5633" width="23.28515625" style="91" customWidth="1"/>
    <col min="5634" max="5634" width="20.85546875" style="91" customWidth="1"/>
    <col min="5635" max="5635" width="11.5703125" style="91" customWidth="1"/>
    <col min="5636" max="5636" width="25.85546875" style="91" customWidth="1"/>
    <col min="5637" max="5637" width="20.5703125" style="91" customWidth="1"/>
    <col min="5638" max="5638" width="20.42578125" style="91" customWidth="1"/>
    <col min="5639" max="5888" width="9.140625" style="91"/>
    <col min="5889" max="5889" width="23.28515625" style="91" customWidth="1"/>
    <col min="5890" max="5890" width="20.85546875" style="91" customWidth="1"/>
    <col min="5891" max="5891" width="11.5703125" style="91" customWidth="1"/>
    <col min="5892" max="5892" width="25.85546875" style="91" customWidth="1"/>
    <col min="5893" max="5893" width="20.5703125" style="91" customWidth="1"/>
    <col min="5894" max="5894" width="20.42578125" style="91" customWidth="1"/>
    <col min="5895" max="6144" width="9.140625" style="91"/>
    <col min="6145" max="6145" width="23.28515625" style="91" customWidth="1"/>
    <col min="6146" max="6146" width="20.85546875" style="91" customWidth="1"/>
    <col min="6147" max="6147" width="11.5703125" style="91" customWidth="1"/>
    <col min="6148" max="6148" width="25.85546875" style="91" customWidth="1"/>
    <col min="6149" max="6149" width="20.5703125" style="91" customWidth="1"/>
    <col min="6150" max="6150" width="20.42578125" style="91" customWidth="1"/>
    <col min="6151" max="6400" width="9.140625" style="91"/>
    <col min="6401" max="6401" width="23.28515625" style="91" customWidth="1"/>
    <col min="6402" max="6402" width="20.85546875" style="91" customWidth="1"/>
    <col min="6403" max="6403" width="11.5703125" style="91" customWidth="1"/>
    <col min="6404" max="6404" width="25.85546875" style="91" customWidth="1"/>
    <col min="6405" max="6405" width="20.5703125" style="91" customWidth="1"/>
    <col min="6406" max="6406" width="20.42578125" style="91" customWidth="1"/>
    <col min="6407" max="6656" width="9.140625" style="91"/>
    <col min="6657" max="6657" width="23.28515625" style="91" customWidth="1"/>
    <col min="6658" max="6658" width="20.85546875" style="91" customWidth="1"/>
    <col min="6659" max="6659" width="11.5703125" style="91" customWidth="1"/>
    <col min="6660" max="6660" width="25.85546875" style="91" customWidth="1"/>
    <col min="6661" max="6661" width="20.5703125" style="91" customWidth="1"/>
    <col min="6662" max="6662" width="20.42578125" style="91" customWidth="1"/>
    <col min="6663" max="6912" width="9.140625" style="91"/>
    <col min="6913" max="6913" width="23.28515625" style="91" customWidth="1"/>
    <col min="6914" max="6914" width="20.85546875" style="91" customWidth="1"/>
    <col min="6915" max="6915" width="11.5703125" style="91" customWidth="1"/>
    <col min="6916" max="6916" width="25.85546875" style="91" customWidth="1"/>
    <col min="6917" max="6917" width="20.5703125" style="91" customWidth="1"/>
    <col min="6918" max="6918" width="20.42578125" style="91" customWidth="1"/>
    <col min="6919" max="7168" width="9.140625" style="91"/>
    <col min="7169" max="7169" width="23.28515625" style="91" customWidth="1"/>
    <col min="7170" max="7170" width="20.85546875" style="91" customWidth="1"/>
    <col min="7171" max="7171" width="11.5703125" style="91" customWidth="1"/>
    <col min="7172" max="7172" width="25.85546875" style="91" customWidth="1"/>
    <col min="7173" max="7173" width="20.5703125" style="91" customWidth="1"/>
    <col min="7174" max="7174" width="20.42578125" style="91" customWidth="1"/>
    <col min="7175" max="7424" width="9.140625" style="91"/>
    <col min="7425" max="7425" width="23.28515625" style="91" customWidth="1"/>
    <col min="7426" max="7426" width="20.85546875" style="91" customWidth="1"/>
    <col min="7427" max="7427" width="11.5703125" style="91" customWidth="1"/>
    <col min="7428" max="7428" width="25.85546875" style="91" customWidth="1"/>
    <col min="7429" max="7429" width="20.5703125" style="91" customWidth="1"/>
    <col min="7430" max="7430" width="20.42578125" style="91" customWidth="1"/>
    <col min="7431" max="7680" width="9.140625" style="91"/>
    <col min="7681" max="7681" width="23.28515625" style="91" customWidth="1"/>
    <col min="7682" max="7682" width="20.85546875" style="91" customWidth="1"/>
    <col min="7683" max="7683" width="11.5703125" style="91" customWidth="1"/>
    <col min="7684" max="7684" width="25.85546875" style="91" customWidth="1"/>
    <col min="7685" max="7685" width="20.5703125" style="91" customWidth="1"/>
    <col min="7686" max="7686" width="20.42578125" style="91" customWidth="1"/>
    <col min="7687" max="7936" width="9.140625" style="91"/>
    <col min="7937" max="7937" width="23.28515625" style="91" customWidth="1"/>
    <col min="7938" max="7938" width="20.85546875" style="91" customWidth="1"/>
    <col min="7939" max="7939" width="11.5703125" style="91" customWidth="1"/>
    <col min="7940" max="7940" width="25.85546875" style="91" customWidth="1"/>
    <col min="7941" max="7941" width="20.5703125" style="91" customWidth="1"/>
    <col min="7942" max="7942" width="20.42578125" style="91" customWidth="1"/>
    <col min="7943" max="8192" width="9.140625" style="91"/>
    <col min="8193" max="8193" width="23.28515625" style="91" customWidth="1"/>
    <col min="8194" max="8194" width="20.85546875" style="91" customWidth="1"/>
    <col min="8195" max="8195" width="11.5703125" style="91" customWidth="1"/>
    <col min="8196" max="8196" width="25.85546875" style="91" customWidth="1"/>
    <col min="8197" max="8197" width="20.5703125" style="91" customWidth="1"/>
    <col min="8198" max="8198" width="20.42578125" style="91" customWidth="1"/>
    <col min="8199" max="8448" width="9.140625" style="91"/>
    <col min="8449" max="8449" width="23.28515625" style="91" customWidth="1"/>
    <col min="8450" max="8450" width="20.85546875" style="91" customWidth="1"/>
    <col min="8451" max="8451" width="11.5703125" style="91" customWidth="1"/>
    <col min="8452" max="8452" width="25.85546875" style="91" customWidth="1"/>
    <col min="8453" max="8453" width="20.5703125" style="91" customWidth="1"/>
    <col min="8454" max="8454" width="20.42578125" style="91" customWidth="1"/>
    <col min="8455" max="8704" width="9.140625" style="91"/>
    <col min="8705" max="8705" width="23.28515625" style="91" customWidth="1"/>
    <col min="8706" max="8706" width="20.85546875" style="91" customWidth="1"/>
    <col min="8707" max="8707" width="11.5703125" style="91" customWidth="1"/>
    <col min="8708" max="8708" width="25.85546875" style="91" customWidth="1"/>
    <col min="8709" max="8709" width="20.5703125" style="91" customWidth="1"/>
    <col min="8710" max="8710" width="20.42578125" style="91" customWidth="1"/>
    <col min="8711" max="8960" width="9.140625" style="91"/>
    <col min="8961" max="8961" width="23.28515625" style="91" customWidth="1"/>
    <col min="8962" max="8962" width="20.85546875" style="91" customWidth="1"/>
    <col min="8963" max="8963" width="11.5703125" style="91" customWidth="1"/>
    <col min="8964" max="8964" width="25.85546875" style="91" customWidth="1"/>
    <col min="8965" max="8965" width="20.5703125" style="91" customWidth="1"/>
    <col min="8966" max="8966" width="20.42578125" style="91" customWidth="1"/>
    <col min="8967" max="9216" width="9.140625" style="91"/>
    <col min="9217" max="9217" width="23.28515625" style="91" customWidth="1"/>
    <col min="9218" max="9218" width="20.85546875" style="91" customWidth="1"/>
    <col min="9219" max="9219" width="11.5703125" style="91" customWidth="1"/>
    <col min="9220" max="9220" width="25.85546875" style="91" customWidth="1"/>
    <col min="9221" max="9221" width="20.5703125" style="91" customWidth="1"/>
    <col min="9222" max="9222" width="20.42578125" style="91" customWidth="1"/>
    <col min="9223" max="9472" width="9.140625" style="91"/>
    <col min="9473" max="9473" width="23.28515625" style="91" customWidth="1"/>
    <col min="9474" max="9474" width="20.85546875" style="91" customWidth="1"/>
    <col min="9475" max="9475" width="11.5703125" style="91" customWidth="1"/>
    <col min="9476" max="9476" width="25.85546875" style="91" customWidth="1"/>
    <col min="9477" max="9477" width="20.5703125" style="91" customWidth="1"/>
    <col min="9478" max="9478" width="20.42578125" style="91" customWidth="1"/>
    <col min="9479" max="9728" width="9.140625" style="91"/>
    <col min="9729" max="9729" width="23.28515625" style="91" customWidth="1"/>
    <col min="9730" max="9730" width="20.85546875" style="91" customWidth="1"/>
    <col min="9731" max="9731" width="11.5703125" style="91" customWidth="1"/>
    <col min="9732" max="9732" width="25.85546875" style="91" customWidth="1"/>
    <col min="9733" max="9733" width="20.5703125" style="91" customWidth="1"/>
    <col min="9734" max="9734" width="20.42578125" style="91" customWidth="1"/>
    <col min="9735" max="9984" width="9.140625" style="91"/>
    <col min="9985" max="9985" width="23.28515625" style="91" customWidth="1"/>
    <col min="9986" max="9986" width="20.85546875" style="91" customWidth="1"/>
    <col min="9987" max="9987" width="11.5703125" style="91" customWidth="1"/>
    <col min="9988" max="9988" width="25.85546875" style="91" customWidth="1"/>
    <col min="9989" max="9989" width="20.5703125" style="91" customWidth="1"/>
    <col min="9990" max="9990" width="20.42578125" style="91" customWidth="1"/>
    <col min="9991" max="10240" width="9.140625" style="91"/>
    <col min="10241" max="10241" width="23.28515625" style="91" customWidth="1"/>
    <col min="10242" max="10242" width="20.85546875" style="91" customWidth="1"/>
    <col min="10243" max="10243" width="11.5703125" style="91" customWidth="1"/>
    <col min="10244" max="10244" width="25.85546875" style="91" customWidth="1"/>
    <col min="10245" max="10245" width="20.5703125" style="91" customWidth="1"/>
    <col min="10246" max="10246" width="20.42578125" style="91" customWidth="1"/>
    <col min="10247" max="10496" width="9.140625" style="91"/>
    <col min="10497" max="10497" width="23.28515625" style="91" customWidth="1"/>
    <col min="10498" max="10498" width="20.85546875" style="91" customWidth="1"/>
    <col min="10499" max="10499" width="11.5703125" style="91" customWidth="1"/>
    <col min="10500" max="10500" width="25.85546875" style="91" customWidth="1"/>
    <col min="10501" max="10501" width="20.5703125" style="91" customWidth="1"/>
    <col min="10502" max="10502" width="20.42578125" style="91" customWidth="1"/>
    <col min="10503" max="10752" width="9.140625" style="91"/>
    <col min="10753" max="10753" width="23.28515625" style="91" customWidth="1"/>
    <col min="10754" max="10754" width="20.85546875" style="91" customWidth="1"/>
    <col min="10755" max="10755" width="11.5703125" style="91" customWidth="1"/>
    <col min="10756" max="10756" width="25.85546875" style="91" customWidth="1"/>
    <col min="10757" max="10757" width="20.5703125" style="91" customWidth="1"/>
    <col min="10758" max="10758" width="20.42578125" style="91" customWidth="1"/>
    <col min="10759" max="11008" width="9.140625" style="91"/>
    <col min="11009" max="11009" width="23.28515625" style="91" customWidth="1"/>
    <col min="11010" max="11010" width="20.85546875" style="91" customWidth="1"/>
    <col min="11011" max="11011" width="11.5703125" style="91" customWidth="1"/>
    <col min="11012" max="11012" width="25.85546875" style="91" customWidth="1"/>
    <col min="11013" max="11013" width="20.5703125" style="91" customWidth="1"/>
    <col min="11014" max="11014" width="20.42578125" style="91" customWidth="1"/>
    <col min="11015" max="11264" width="9.140625" style="91"/>
    <col min="11265" max="11265" width="23.28515625" style="91" customWidth="1"/>
    <col min="11266" max="11266" width="20.85546875" style="91" customWidth="1"/>
    <col min="11267" max="11267" width="11.5703125" style="91" customWidth="1"/>
    <col min="11268" max="11268" width="25.85546875" style="91" customWidth="1"/>
    <col min="11269" max="11269" width="20.5703125" style="91" customWidth="1"/>
    <col min="11270" max="11270" width="20.42578125" style="91" customWidth="1"/>
    <col min="11271" max="11520" width="9.140625" style="91"/>
    <col min="11521" max="11521" width="23.28515625" style="91" customWidth="1"/>
    <col min="11522" max="11522" width="20.85546875" style="91" customWidth="1"/>
    <col min="11523" max="11523" width="11.5703125" style="91" customWidth="1"/>
    <col min="11524" max="11524" width="25.85546875" style="91" customWidth="1"/>
    <col min="11525" max="11525" width="20.5703125" style="91" customWidth="1"/>
    <col min="11526" max="11526" width="20.42578125" style="91" customWidth="1"/>
    <col min="11527" max="11776" width="9.140625" style="91"/>
    <col min="11777" max="11777" width="23.28515625" style="91" customWidth="1"/>
    <col min="11778" max="11778" width="20.85546875" style="91" customWidth="1"/>
    <col min="11779" max="11779" width="11.5703125" style="91" customWidth="1"/>
    <col min="11780" max="11780" width="25.85546875" style="91" customWidth="1"/>
    <col min="11781" max="11781" width="20.5703125" style="91" customWidth="1"/>
    <col min="11782" max="11782" width="20.42578125" style="91" customWidth="1"/>
    <col min="11783" max="12032" width="9.140625" style="91"/>
    <col min="12033" max="12033" width="23.28515625" style="91" customWidth="1"/>
    <col min="12034" max="12034" width="20.85546875" style="91" customWidth="1"/>
    <col min="12035" max="12035" width="11.5703125" style="91" customWidth="1"/>
    <col min="12036" max="12036" width="25.85546875" style="91" customWidth="1"/>
    <col min="12037" max="12037" width="20.5703125" style="91" customWidth="1"/>
    <col min="12038" max="12038" width="20.42578125" style="91" customWidth="1"/>
    <col min="12039" max="12288" width="9.140625" style="91"/>
    <col min="12289" max="12289" width="23.28515625" style="91" customWidth="1"/>
    <col min="12290" max="12290" width="20.85546875" style="91" customWidth="1"/>
    <col min="12291" max="12291" width="11.5703125" style="91" customWidth="1"/>
    <col min="12292" max="12292" width="25.85546875" style="91" customWidth="1"/>
    <col min="12293" max="12293" width="20.5703125" style="91" customWidth="1"/>
    <col min="12294" max="12294" width="20.42578125" style="91" customWidth="1"/>
    <col min="12295" max="12544" width="9.140625" style="91"/>
    <col min="12545" max="12545" width="23.28515625" style="91" customWidth="1"/>
    <col min="12546" max="12546" width="20.85546875" style="91" customWidth="1"/>
    <col min="12547" max="12547" width="11.5703125" style="91" customWidth="1"/>
    <col min="12548" max="12548" width="25.85546875" style="91" customWidth="1"/>
    <col min="12549" max="12549" width="20.5703125" style="91" customWidth="1"/>
    <col min="12550" max="12550" width="20.42578125" style="91" customWidth="1"/>
    <col min="12551" max="12800" width="9.140625" style="91"/>
    <col min="12801" max="12801" width="23.28515625" style="91" customWidth="1"/>
    <col min="12802" max="12802" width="20.85546875" style="91" customWidth="1"/>
    <col min="12803" max="12803" width="11.5703125" style="91" customWidth="1"/>
    <col min="12804" max="12804" width="25.85546875" style="91" customWidth="1"/>
    <col min="12805" max="12805" width="20.5703125" style="91" customWidth="1"/>
    <col min="12806" max="12806" width="20.42578125" style="91" customWidth="1"/>
    <col min="12807" max="13056" width="9.140625" style="91"/>
    <col min="13057" max="13057" width="23.28515625" style="91" customWidth="1"/>
    <col min="13058" max="13058" width="20.85546875" style="91" customWidth="1"/>
    <col min="13059" max="13059" width="11.5703125" style="91" customWidth="1"/>
    <col min="13060" max="13060" width="25.85546875" style="91" customWidth="1"/>
    <col min="13061" max="13061" width="20.5703125" style="91" customWidth="1"/>
    <col min="13062" max="13062" width="20.42578125" style="91" customWidth="1"/>
    <col min="13063" max="13312" width="9.140625" style="91"/>
    <col min="13313" max="13313" width="23.28515625" style="91" customWidth="1"/>
    <col min="13314" max="13314" width="20.85546875" style="91" customWidth="1"/>
    <col min="13315" max="13315" width="11.5703125" style="91" customWidth="1"/>
    <col min="13316" max="13316" width="25.85546875" style="91" customWidth="1"/>
    <col min="13317" max="13317" width="20.5703125" style="91" customWidth="1"/>
    <col min="13318" max="13318" width="20.42578125" style="91" customWidth="1"/>
    <col min="13319" max="13568" width="9.140625" style="91"/>
    <col min="13569" max="13569" width="23.28515625" style="91" customWidth="1"/>
    <col min="13570" max="13570" width="20.85546875" style="91" customWidth="1"/>
    <col min="13571" max="13571" width="11.5703125" style="91" customWidth="1"/>
    <col min="13572" max="13572" width="25.85546875" style="91" customWidth="1"/>
    <col min="13573" max="13573" width="20.5703125" style="91" customWidth="1"/>
    <col min="13574" max="13574" width="20.42578125" style="91" customWidth="1"/>
    <col min="13575" max="13824" width="9.140625" style="91"/>
    <col min="13825" max="13825" width="23.28515625" style="91" customWidth="1"/>
    <col min="13826" max="13826" width="20.85546875" style="91" customWidth="1"/>
    <col min="13827" max="13827" width="11.5703125" style="91" customWidth="1"/>
    <col min="13828" max="13828" width="25.85546875" style="91" customWidth="1"/>
    <col min="13829" max="13829" width="20.5703125" style="91" customWidth="1"/>
    <col min="13830" max="13830" width="20.42578125" style="91" customWidth="1"/>
    <col min="13831" max="14080" width="9.140625" style="91"/>
    <col min="14081" max="14081" width="23.28515625" style="91" customWidth="1"/>
    <col min="14082" max="14082" width="20.85546875" style="91" customWidth="1"/>
    <col min="14083" max="14083" width="11.5703125" style="91" customWidth="1"/>
    <col min="14084" max="14084" width="25.85546875" style="91" customWidth="1"/>
    <col min="14085" max="14085" width="20.5703125" style="91" customWidth="1"/>
    <col min="14086" max="14086" width="20.42578125" style="91" customWidth="1"/>
    <col min="14087" max="14336" width="9.140625" style="91"/>
    <col min="14337" max="14337" width="23.28515625" style="91" customWidth="1"/>
    <col min="14338" max="14338" width="20.85546875" style="91" customWidth="1"/>
    <col min="14339" max="14339" width="11.5703125" style="91" customWidth="1"/>
    <col min="14340" max="14340" width="25.85546875" style="91" customWidth="1"/>
    <col min="14341" max="14341" width="20.5703125" style="91" customWidth="1"/>
    <col min="14342" max="14342" width="20.42578125" style="91" customWidth="1"/>
    <col min="14343" max="14592" width="9.140625" style="91"/>
    <col min="14593" max="14593" width="23.28515625" style="91" customWidth="1"/>
    <col min="14594" max="14594" width="20.85546875" style="91" customWidth="1"/>
    <col min="14595" max="14595" width="11.5703125" style="91" customWidth="1"/>
    <col min="14596" max="14596" width="25.85546875" style="91" customWidth="1"/>
    <col min="14597" max="14597" width="20.5703125" style="91" customWidth="1"/>
    <col min="14598" max="14598" width="20.42578125" style="91" customWidth="1"/>
    <col min="14599" max="14848" width="9.140625" style="91"/>
    <col min="14849" max="14849" width="23.28515625" style="91" customWidth="1"/>
    <col min="14850" max="14850" width="20.85546875" style="91" customWidth="1"/>
    <col min="14851" max="14851" width="11.5703125" style="91" customWidth="1"/>
    <col min="14852" max="14852" width="25.85546875" style="91" customWidth="1"/>
    <col min="14853" max="14853" width="20.5703125" style="91" customWidth="1"/>
    <col min="14854" max="14854" width="20.42578125" style="91" customWidth="1"/>
    <col min="14855" max="15104" width="9.140625" style="91"/>
    <col min="15105" max="15105" width="23.28515625" style="91" customWidth="1"/>
    <col min="15106" max="15106" width="20.85546875" style="91" customWidth="1"/>
    <col min="15107" max="15107" width="11.5703125" style="91" customWidth="1"/>
    <col min="15108" max="15108" width="25.85546875" style="91" customWidth="1"/>
    <col min="15109" max="15109" width="20.5703125" style="91" customWidth="1"/>
    <col min="15110" max="15110" width="20.42578125" style="91" customWidth="1"/>
    <col min="15111" max="15360" width="9.140625" style="91"/>
    <col min="15361" max="15361" width="23.28515625" style="91" customWidth="1"/>
    <col min="15362" max="15362" width="20.85546875" style="91" customWidth="1"/>
    <col min="15363" max="15363" width="11.5703125" style="91" customWidth="1"/>
    <col min="15364" max="15364" width="25.85546875" style="91" customWidth="1"/>
    <col min="15365" max="15365" width="20.5703125" style="91" customWidth="1"/>
    <col min="15366" max="15366" width="20.42578125" style="91" customWidth="1"/>
    <col min="15367" max="15616" width="9.140625" style="91"/>
    <col min="15617" max="15617" width="23.28515625" style="91" customWidth="1"/>
    <col min="15618" max="15618" width="20.85546875" style="91" customWidth="1"/>
    <col min="15619" max="15619" width="11.5703125" style="91" customWidth="1"/>
    <col min="15620" max="15620" width="25.85546875" style="91" customWidth="1"/>
    <col min="15621" max="15621" width="20.5703125" style="91" customWidth="1"/>
    <col min="15622" max="15622" width="20.42578125" style="91" customWidth="1"/>
    <col min="15623" max="15872" width="9.140625" style="91"/>
    <col min="15873" max="15873" width="23.28515625" style="91" customWidth="1"/>
    <col min="15874" max="15874" width="20.85546875" style="91" customWidth="1"/>
    <col min="15875" max="15875" width="11.5703125" style="91" customWidth="1"/>
    <col min="15876" max="15876" width="25.85546875" style="91" customWidth="1"/>
    <col min="15877" max="15877" width="20.5703125" style="91" customWidth="1"/>
    <col min="15878" max="15878" width="20.42578125" style="91" customWidth="1"/>
    <col min="15879" max="16128" width="9.140625" style="91"/>
    <col min="16129" max="16129" width="23.28515625" style="91" customWidth="1"/>
    <col min="16130" max="16130" width="20.85546875" style="91" customWidth="1"/>
    <col min="16131" max="16131" width="11.5703125" style="91" customWidth="1"/>
    <col min="16132" max="16132" width="25.85546875" style="91" customWidth="1"/>
    <col min="16133" max="16133" width="20.5703125" style="91" customWidth="1"/>
    <col min="16134" max="16134" width="20.42578125" style="91" customWidth="1"/>
    <col min="16135" max="16384" width="9.140625" style="91"/>
  </cols>
  <sheetData>
    <row r="1" spans="1:5" ht="135.75" customHeight="1">
      <c r="A1" s="144" t="s">
        <v>406</v>
      </c>
      <c r="B1" s="145"/>
      <c r="C1" s="145"/>
      <c r="D1" s="145"/>
      <c r="E1" s="145"/>
    </row>
    <row r="2" spans="1:5" ht="18.75" customHeight="1">
      <c r="A2" s="146" t="s">
        <v>198</v>
      </c>
      <c r="B2" s="146"/>
      <c r="C2" s="146"/>
      <c r="D2" s="146"/>
      <c r="E2" s="146"/>
    </row>
    <row r="3" spans="1:5" ht="13.5" customHeight="1"/>
    <row r="4" spans="1:5">
      <c r="A4" s="1" t="s">
        <v>201</v>
      </c>
      <c r="B4" s="92"/>
      <c r="C4" s="92"/>
      <c r="D4" s="92"/>
      <c r="E4" s="22" t="s">
        <v>314</v>
      </c>
    </row>
    <row r="5" spans="1:5" ht="14.25">
      <c r="A5" s="93" t="s">
        <v>17</v>
      </c>
      <c r="B5" s="93" t="s">
        <v>18</v>
      </c>
      <c r="C5" s="93" t="s">
        <v>19</v>
      </c>
      <c r="D5" s="93" t="s">
        <v>20</v>
      </c>
      <c r="E5" s="94" t="s">
        <v>21</v>
      </c>
    </row>
    <row r="6" spans="1:5" s="97" customFormat="1" ht="34.5" customHeight="1">
      <c r="A6" s="95" t="s">
        <v>16</v>
      </c>
      <c r="B6" s="95" t="s">
        <v>119</v>
      </c>
      <c r="C6" s="95" t="s">
        <v>399</v>
      </c>
      <c r="D6" s="95" t="s">
        <v>22</v>
      </c>
      <c r="E6" s="96"/>
    </row>
    <row r="7" spans="1:5" s="97" customFormat="1" ht="34.5" customHeight="1">
      <c r="A7" s="95" t="s">
        <v>56</v>
      </c>
      <c r="B7" s="95" t="s">
        <v>78</v>
      </c>
      <c r="C7" s="95" t="s">
        <v>399</v>
      </c>
      <c r="D7" s="95" t="s">
        <v>79</v>
      </c>
      <c r="E7" s="96"/>
    </row>
    <row r="8" spans="1:5" s="97" customFormat="1" ht="37.5" customHeight="1">
      <c r="A8" s="95" t="s">
        <v>56</v>
      </c>
      <c r="B8" s="95" t="s">
        <v>134</v>
      </c>
      <c r="C8" s="95" t="s">
        <v>400</v>
      </c>
      <c r="D8" s="95" t="s">
        <v>22</v>
      </c>
      <c r="E8" s="96"/>
    </row>
    <row r="9" spans="1:5" s="97" customFormat="1" ht="37.5" customHeight="1">
      <c r="A9" s="95" t="s">
        <v>56</v>
      </c>
      <c r="B9" s="95" t="s">
        <v>401</v>
      </c>
      <c r="C9" s="95" t="s">
        <v>399</v>
      </c>
      <c r="D9" s="95" t="s">
        <v>185</v>
      </c>
      <c r="E9" s="96"/>
    </row>
    <row r="10" spans="1:5" s="97" customFormat="1" ht="37.5" customHeight="1">
      <c r="A10" s="95" t="s">
        <v>9</v>
      </c>
      <c r="B10" s="95" t="s">
        <v>57</v>
      </c>
      <c r="C10" s="95" t="s">
        <v>399</v>
      </c>
      <c r="D10" s="95" t="s">
        <v>22</v>
      </c>
      <c r="E10" s="96"/>
    </row>
    <row r="11" spans="1:5" ht="37.5" customHeight="1">
      <c r="A11" s="95" t="s">
        <v>193</v>
      </c>
      <c r="B11" s="95" t="s">
        <v>194</v>
      </c>
      <c r="C11" s="95" t="s">
        <v>399</v>
      </c>
      <c r="D11" s="95" t="s">
        <v>22</v>
      </c>
      <c r="E11" s="98"/>
    </row>
    <row r="12" spans="1:5" ht="37.5" customHeight="1">
      <c r="A12" s="95" t="s">
        <v>120</v>
      </c>
      <c r="B12" s="95" t="s">
        <v>200</v>
      </c>
      <c r="C12" s="95" t="s">
        <v>402</v>
      </c>
      <c r="D12" s="95" t="s">
        <v>185</v>
      </c>
      <c r="E12" s="98"/>
    </row>
    <row r="13" spans="1:5" s="97" customFormat="1" ht="37.5" customHeight="1">
      <c r="A13" s="95" t="s">
        <v>121</v>
      </c>
      <c r="B13" s="95" t="s">
        <v>404</v>
      </c>
      <c r="C13" s="95" t="s">
        <v>400</v>
      </c>
      <c r="D13" s="95" t="s">
        <v>185</v>
      </c>
      <c r="E13" s="96"/>
    </row>
    <row r="14" spans="1:5" s="97" customFormat="1" ht="37.5" customHeight="1">
      <c r="A14" s="95" t="s">
        <v>403</v>
      </c>
      <c r="B14" s="95" t="s">
        <v>122</v>
      </c>
      <c r="C14" s="95" t="s">
        <v>400</v>
      </c>
      <c r="D14" s="95" t="s">
        <v>22</v>
      </c>
      <c r="E14" s="96"/>
    </row>
    <row r="15" spans="1:5" s="97" customFormat="1" ht="37.5" customHeight="1">
      <c r="A15" s="95" t="s">
        <v>24</v>
      </c>
      <c r="B15" s="95" t="s">
        <v>78</v>
      </c>
      <c r="C15" s="95" t="s">
        <v>399</v>
      </c>
      <c r="D15" s="95" t="s">
        <v>79</v>
      </c>
      <c r="E15" s="96"/>
    </row>
    <row r="16" spans="1:5" ht="34.5" customHeight="1"/>
    <row r="17" spans="1:5" ht="22.5" customHeight="1"/>
    <row r="18" spans="1:5">
      <c r="A18" s="99" t="s">
        <v>16</v>
      </c>
      <c r="D18" s="100" t="s">
        <v>220</v>
      </c>
    </row>
    <row r="19" spans="1:5" ht="14.25" customHeight="1">
      <c r="A19" s="147"/>
      <c r="B19" s="147"/>
      <c r="C19" s="147"/>
      <c r="D19" s="147"/>
      <c r="E19" s="147"/>
    </row>
    <row r="20" spans="1:5" ht="145.5" customHeight="1">
      <c r="A20" s="144" t="s">
        <v>406</v>
      </c>
      <c r="B20" s="145"/>
      <c r="C20" s="145"/>
      <c r="D20" s="145"/>
      <c r="E20" s="145"/>
    </row>
    <row r="21" spans="1:5" ht="18.75" customHeight="1">
      <c r="A21" s="146" t="s">
        <v>199</v>
      </c>
      <c r="B21" s="146"/>
      <c r="C21" s="146"/>
      <c r="D21" s="146"/>
      <c r="E21" s="146"/>
    </row>
    <row r="23" spans="1:5">
      <c r="A23" s="1" t="s">
        <v>201</v>
      </c>
      <c r="B23" s="92"/>
      <c r="C23" s="92"/>
      <c r="D23" s="92"/>
      <c r="E23" s="22" t="s">
        <v>314</v>
      </c>
    </row>
    <row r="24" spans="1:5" ht="34.5" customHeight="1">
      <c r="A24" s="93" t="s">
        <v>17</v>
      </c>
      <c r="B24" s="93" t="s">
        <v>18</v>
      </c>
      <c r="C24" s="93" t="s">
        <v>19</v>
      </c>
      <c r="D24" s="93" t="s">
        <v>20</v>
      </c>
    </row>
    <row r="25" spans="1:5" ht="37.5" customHeight="1">
      <c r="A25" s="95" t="s">
        <v>16</v>
      </c>
      <c r="B25" s="95" t="s">
        <v>119</v>
      </c>
      <c r="C25" s="95" t="s">
        <v>399</v>
      </c>
      <c r="D25" s="95" t="s">
        <v>22</v>
      </c>
      <c r="E25" s="101"/>
    </row>
    <row r="26" spans="1:5" ht="37.5" customHeight="1">
      <c r="A26" s="95" t="s">
        <v>56</v>
      </c>
      <c r="B26" s="95" t="s">
        <v>78</v>
      </c>
      <c r="C26" s="95" t="s">
        <v>399</v>
      </c>
      <c r="D26" s="95" t="s">
        <v>79</v>
      </c>
      <c r="E26" s="101"/>
    </row>
    <row r="27" spans="1:5" ht="37.5" customHeight="1">
      <c r="A27" s="95" t="s">
        <v>56</v>
      </c>
      <c r="B27" s="95" t="s">
        <v>134</v>
      </c>
      <c r="C27" s="95" t="s">
        <v>400</v>
      </c>
      <c r="D27" s="95" t="s">
        <v>22</v>
      </c>
      <c r="E27" s="101"/>
    </row>
    <row r="28" spans="1:5" ht="37.5" customHeight="1">
      <c r="A28" s="95" t="s">
        <v>56</v>
      </c>
      <c r="B28" s="95" t="s">
        <v>401</v>
      </c>
      <c r="C28" s="95" t="s">
        <v>399</v>
      </c>
      <c r="D28" s="95" t="s">
        <v>185</v>
      </c>
      <c r="E28" s="101"/>
    </row>
    <row r="29" spans="1:5" ht="37.5" customHeight="1">
      <c r="A29" s="95" t="s">
        <v>9</v>
      </c>
      <c r="B29" s="95" t="s">
        <v>57</v>
      </c>
      <c r="C29" s="95" t="s">
        <v>399</v>
      </c>
      <c r="D29" s="95" t="s">
        <v>22</v>
      </c>
      <c r="E29" s="101"/>
    </row>
    <row r="30" spans="1:5" ht="37.5" customHeight="1">
      <c r="A30" s="95" t="s">
        <v>193</v>
      </c>
      <c r="B30" s="95" t="s">
        <v>194</v>
      </c>
      <c r="C30" s="95" t="s">
        <v>399</v>
      </c>
      <c r="D30" s="95" t="s">
        <v>22</v>
      </c>
      <c r="E30" s="101"/>
    </row>
    <row r="31" spans="1:5" ht="37.5" customHeight="1">
      <c r="A31" s="95" t="s">
        <v>121</v>
      </c>
      <c r="B31" s="95" t="s">
        <v>404</v>
      </c>
      <c r="C31" s="95" t="s">
        <v>400</v>
      </c>
      <c r="D31" s="95" t="s">
        <v>185</v>
      </c>
      <c r="E31" s="101"/>
    </row>
    <row r="32" spans="1:5" ht="37.5" customHeight="1">
      <c r="A32" s="95" t="s">
        <v>403</v>
      </c>
      <c r="B32" s="95" t="s">
        <v>122</v>
      </c>
      <c r="C32" s="95" t="s">
        <v>400</v>
      </c>
      <c r="D32" s="95" t="s">
        <v>22</v>
      </c>
      <c r="E32" s="101"/>
    </row>
    <row r="33" spans="1:5" ht="37.5" customHeight="1">
      <c r="A33" s="95" t="s">
        <v>24</v>
      </c>
      <c r="B33" s="95" t="s">
        <v>78</v>
      </c>
      <c r="C33" s="95" t="s">
        <v>399</v>
      </c>
      <c r="D33" s="95" t="s">
        <v>79</v>
      </c>
      <c r="E33" s="101"/>
    </row>
    <row r="34" spans="1:5" ht="37.5" customHeight="1">
      <c r="A34" s="102"/>
      <c r="B34" s="102"/>
      <c r="C34" s="102"/>
      <c r="D34" s="102"/>
      <c r="E34" s="101"/>
    </row>
    <row r="35" spans="1:5">
      <c r="A35" s="99" t="s">
        <v>16</v>
      </c>
      <c r="D35" s="100" t="s">
        <v>220</v>
      </c>
    </row>
    <row r="36" spans="1:5">
      <c r="D36" s="40"/>
    </row>
    <row r="37" spans="1:5" ht="14.25">
      <c r="A37" s="103" t="s">
        <v>9</v>
      </c>
      <c r="B37" s="92"/>
      <c r="C37" s="92"/>
      <c r="D37" s="100" t="s">
        <v>221</v>
      </c>
      <c r="E37" s="104"/>
    </row>
  </sheetData>
  <mergeCells count="5">
    <mergeCell ref="A1:E1"/>
    <mergeCell ref="A2:E2"/>
    <mergeCell ref="A19:E19"/>
    <mergeCell ref="A20:E20"/>
    <mergeCell ref="A21:E21"/>
  </mergeCells>
  <pageMargins left="0.70866141732283472" right="0.70866141732283472" top="0.51" bottom="0.74803149606299213" header="0.31496062992125984" footer="0.31496062992125984"/>
  <pageSetup paperSize="9" scale="87" fitToHeight="3" orientation="portrait" r:id="rId1"/>
  <rowBreaks count="1" manualBreakCount="1">
    <brk id="1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18"/>
  <sheetViews>
    <sheetView view="pageBreakPreview" zoomScaleNormal="100" zoomScaleSheetLayoutView="100" workbookViewId="0">
      <selection activeCell="K16" sqref="K16:K18"/>
    </sheetView>
  </sheetViews>
  <sheetFormatPr defaultRowHeight="12.75"/>
  <cols>
    <col min="1" max="1" width="5.42578125" customWidth="1"/>
    <col min="2" max="2" width="5.85546875" hidden="1" customWidth="1"/>
    <col min="3" max="3" width="7.570312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9" customWidth="1"/>
    <col min="10" max="10" width="12.7109375" hidden="1" customWidth="1"/>
    <col min="11" max="11" width="26" customWidth="1"/>
    <col min="12" max="12" width="7.28515625" customWidth="1"/>
    <col min="13" max="13" width="10.42578125" customWidth="1"/>
    <col min="14" max="14" width="3.85546875" customWidth="1"/>
    <col min="15" max="15" width="5" customWidth="1"/>
    <col min="16" max="16" width="6" customWidth="1"/>
    <col min="17" max="17" width="5" customWidth="1"/>
    <col min="18" max="18" width="6" customWidth="1"/>
    <col min="19" max="19" width="7.140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79.5" customHeight="1">
      <c r="A1" s="141" t="s">
        <v>316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5.9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3" spans="1:27" ht="15.9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</row>
    <row r="4" spans="1:27" ht="21" customHeight="1">
      <c r="A4" s="143" t="s">
        <v>69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9.149999999999999" customHeight="1">
      <c r="A5" s="125" t="s">
        <v>376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</row>
    <row r="6" spans="1:27" ht="6.7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15" customHeight="1">
      <c r="A7" s="1" t="s">
        <v>201</v>
      </c>
      <c r="B7" s="23"/>
      <c r="C7" s="23"/>
      <c r="D7" s="23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6" t="s">
        <v>241</v>
      </c>
    </row>
    <row r="8" spans="1:27" ht="20.100000000000001" customHeight="1">
      <c r="A8" s="121" t="s">
        <v>26</v>
      </c>
      <c r="B8" s="119" t="s">
        <v>2</v>
      </c>
      <c r="C8" s="136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26"/>
      <c r="K8" s="118" t="s">
        <v>7</v>
      </c>
      <c r="L8" s="122" t="s">
        <v>47</v>
      </c>
      <c r="M8" s="122"/>
      <c r="N8" s="122"/>
      <c r="O8" s="132" t="s">
        <v>318</v>
      </c>
      <c r="P8" s="133"/>
      <c r="Q8" s="133"/>
      <c r="R8" s="133"/>
      <c r="S8" s="133"/>
      <c r="T8" s="133"/>
      <c r="U8" s="134"/>
      <c r="V8" s="119" t="s">
        <v>30</v>
      </c>
      <c r="W8" s="139" t="s">
        <v>189</v>
      </c>
      <c r="X8" s="121"/>
      <c r="Y8" s="119" t="s">
        <v>48</v>
      </c>
      <c r="Z8" s="130" t="s">
        <v>34</v>
      </c>
      <c r="AA8" s="130" t="s">
        <v>35</v>
      </c>
    </row>
    <row r="9" spans="1:27" ht="20.100000000000001" customHeight="1">
      <c r="A9" s="121"/>
      <c r="B9" s="119"/>
      <c r="C9" s="137"/>
      <c r="D9" s="118"/>
      <c r="E9" s="118"/>
      <c r="F9" s="121"/>
      <c r="G9" s="118"/>
      <c r="H9" s="118"/>
      <c r="I9" s="118"/>
      <c r="J9" s="26"/>
      <c r="K9" s="118"/>
      <c r="L9" s="122" t="s">
        <v>49</v>
      </c>
      <c r="M9" s="122"/>
      <c r="N9" s="122"/>
      <c r="O9" s="132" t="s">
        <v>50</v>
      </c>
      <c r="P9" s="133"/>
      <c r="Q9" s="133"/>
      <c r="R9" s="133"/>
      <c r="S9" s="133"/>
      <c r="T9" s="133"/>
      <c r="U9" s="134"/>
      <c r="V9" s="135"/>
      <c r="W9" s="137"/>
      <c r="X9" s="121"/>
      <c r="Y9" s="119"/>
      <c r="Z9" s="130"/>
      <c r="AA9" s="130"/>
    </row>
    <row r="10" spans="1:27" ht="79.5" customHeight="1">
      <c r="A10" s="121"/>
      <c r="B10" s="119"/>
      <c r="C10" s="138"/>
      <c r="D10" s="118"/>
      <c r="E10" s="118"/>
      <c r="F10" s="121"/>
      <c r="G10" s="118"/>
      <c r="H10" s="118"/>
      <c r="I10" s="118"/>
      <c r="J10" s="26"/>
      <c r="K10" s="118"/>
      <c r="L10" s="27" t="s">
        <v>36</v>
      </c>
      <c r="M10" s="28" t="s">
        <v>37</v>
      </c>
      <c r="N10" s="27" t="s">
        <v>26</v>
      </c>
      <c r="O10" s="29" t="s">
        <v>51</v>
      </c>
      <c r="P10" s="29" t="s">
        <v>52</v>
      </c>
      <c r="Q10" s="29" t="s">
        <v>53</v>
      </c>
      <c r="R10" s="29" t="s">
        <v>54</v>
      </c>
      <c r="S10" s="28" t="s">
        <v>36</v>
      </c>
      <c r="T10" s="27" t="s">
        <v>37</v>
      </c>
      <c r="U10" s="27" t="s">
        <v>26</v>
      </c>
      <c r="V10" s="119"/>
      <c r="W10" s="140"/>
      <c r="X10" s="121"/>
      <c r="Y10" s="119"/>
      <c r="Z10" s="130"/>
      <c r="AA10" s="130"/>
    </row>
    <row r="11" spans="1:27" ht="38.25" customHeight="1">
      <c r="A11" s="30">
        <v>1</v>
      </c>
      <c r="B11" s="31"/>
      <c r="C11" s="32"/>
      <c r="D11" s="13" t="s">
        <v>223</v>
      </c>
      <c r="E11" s="14" t="s">
        <v>224</v>
      </c>
      <c r="F11" s="15">
        <v>2</v>
      </c>
      <c r="G11" s="16" t="s">
        <v>230</v>
      </c>
      <c r="H11" s="14" t="s">
        <v>231</v>
      </c>
      <c r="I11" s="15" t="s">
        <v>106</v>
      </c>
      <c r="J11" s="15" t="s">
        <v>103</v>
      </c>
      <c r="K11" s="17" t="s">
        <v>44</v>
      </c>
      <c r="L11" s="33">
        <v>180.5</v>
      </c>
      <c r="M11" s="34">
        <f>L11/2.5</f>
        <v>72.2</v>
      </c>
      <c r="N11" s="35">
        <f>RANK(M11,M$11:M$19,0)</f>
        <v>1</v>
      </c>
      <c r="O11" s="36">
        <v>7.1</v>
      </c>
      <c r="P11" s="36">
        <v>7.3</v>
      </c>
      <c r="Q11" s="36">
        <v>7.5</v>
      </c>
      <c r="R11" s="36">
        <v>7.4</v>
      </c>
      <c r="S11" s="33">
        <f>O11+P11+Q11+R11</f>
        <v>29.299999999999997</v>
      </c>
      <c r="T11" s="34">
        <f>S11/0.4</f>
        <v>73.249999999999986</v>
      </c>
      <c r="U11" s="35">
        <f>RANK(T11,T$11:T$19,0)</f>
        <v>1</v>
      </c>
      <c r="V11" s="35"/>
      <c r="W11" s="37"/>
      <c r="X11" s="38"/>
      <c r="Y11" s="38"/>
      <c r="Z11" s="34">
        <f>(M11+T11)/2-IF($V11=1,0.5,IF($V11=2,1.5,0))</f>
        <v>72.724999999999994</v>
      </c>
      <c r="AA11" s="39" t="s">
        <v>27</v>
      </c>
    </row>
    <row r="12" spans="1:27" ht="38.25" customHeight="1">
      <c r="A12" s="30">
        <v>2</v>
      </c>
      <c r="B12" s="31"/>
      <c r="C12" s="32"/>
      <c r="D12" s="13" t="s">
        <v>223</v>
      </c>
      <c r="E12" s="14" t="s">
        <v>224</v>
      </c>
      <c r="F12" s="15">
        <v>2</v>
      </c>
      <c r="G12" s="16" t="s">
        <v>228</v>
      </c>
      <c r="H12" s="14" t="s">
        <v>229</v>
      </c>
      <c r="I12" s="15" t="s">
        <v>106</v>
      </c>
      <c r="J12" s="15" t="s">
        <v>103</v>
      </c>
      <c r="K12" s="17" t="s">
        <v>44</v>
      </c>
      <c r="L12" s="33">
        <v>173</v>
      </c>
      <c r="M12" s="34">
        <f>L12/2.5</f>
        <v>69.2</v>
      </c>
      <c r="N12" s="35">
        <f>RANK(M12,M$11:M$14,0)</f>
        <v>2</v>
      </c>
      <c r="O12" s="36">
        <v>6.9</v>
      </c>
      <c r="P12" s="36">
        <v>7.2</v>
      </c>
      <c r="Q12" s="36">
        <v>7.1</v>
      </c>
      <c r="R12" s="36">
        <v>7.1</v>
      </c>
      <c r="S12" s="33">
        <f>O12+P12+Q12+R12</f>
        <v>28.300000000000004</v>
      </c>
      <c r="T12" s="34">
        <f>S12/0.4</f>
        <v>70.75</v>
      </c>
      <c r="U12" s="35">
        <f>RANK(T12,T$11:T$14,0)</f>
        <v>2</v>
      </c>
      <c r="V12" s="35"/>
      <c r="W12" s="37"/>
      <c r="X12" s="38"/>
      <c r="Y12" s="38"/>
      <c r="Z12" s="34">
        <f>(M12+T12)/2-IF($V12=1,0.5,IF($V12=2,1.5,0))</f>
        <v>69.974999999999994</v>
      </c>
      <c r="AA12" s="39" t="s">
        <v>27</v>
      </c>
    </row>
    <row r="13" spans="1:27" ht="38.25" customHeight="1">
      <c r="A13" s="30">
        <v>3</v>
      </c>
      <c r="B13" s="31"/>
      <c r="C13" s="32"/>
      <c r="D13" s="13" t="s">
        <v>256</v>
      </c>
      <c r="E13" s="14" t="s">
        <v>257</v>
      </c>
      <c r="F13" s="15" t="s">
        <v>258</v>
      </c>
      <c r="G13" s="16" t="s">
        <v>259</v>
      </c>
      <c r="H13" s="14" t="s">
        <v>260</v>
      </c>
      <c r="I13" s="15" t="s">
        <v>148</v>
      </c>
      <c r="J13" s="15" t="s">
        <v>255</v>
      </c>
      <c r="K13" s="17" t="s">
        <v>184</v>
      </c>
      <c r="L13" s="33">
        <v>160</v>
      </c>
      <c r="M13" s="34">
        <f>L13/2.5-0.5</f>
        <v>63.5</v>
      </c>
      <c r="N13" s="35">
        <f>RANK(M13,M$11:M$14,0)</f>
        <v>3</v>
      </c>
      <c r="O13" s="36">
        <v>6.2</v>
      </c>
      <c r="P13" s="36">
        <v>6.3</v>
      </c>
      <c r="Q13" s="36">
        <v>6.5</v>
      </c>
      <c r="R13" s="36">
        <v>6.4</v>
      </c>
      <c r="S13" s="33">
        <f>O13+P13+Q13+R13</f>
        <v>25.4</v>
      </c>
      <c r="T13" s="34">
        <f>S13/0.4-0.5</f>
        <v>62.999999999999993</v>
      </c>
      <c r="U13" s="35">
        <f>RANK(T13,T$11:T$14,0)</f>
        <v>3</v>
      </c>
      <c r="V13" s="35"/>
      <c r="W13" s="37">
        <v>1</v>
      </c>
      <c r="X13" s="38"/>
      <c r="Y13" s="38"/>
      <c r="Z13" s="34">
        <f>(M13+T13)/2-IF($V13=1,0.5,IF($V13=2,1.5,0))</f>
        <v>63.25</v>
      </c>
      <c r="AA13" s="39" t="s">
        <v>27</v>
      </c>
    </row>
    <row r="14" spans="1:27" ht="38.25" customHeight="1">
      <c r="A14" s="30">
        <v>4</v>
      </c>
      <c r="B14" s="31"/>
      <c r="C14" s="32"/>
      <c r="D14" s="13" t="s">
        <v>202</v>
      </c>
      <c r="E14" s="14" t="s">
        <v>203</v>
      </c>
      <c r="F14" s="15" t="s">
        <v>173</v>
      </c>
      <c r="G14" s="16" t="s">
        <v>204</v>
      </c>
      <c r="H14" s="14" t="s">
        <v>205</v>
      </c>
      <c r="I14" s="15" t="s">
        <v>206</v>
      </c>
      <c r="J14" s="15" t="s">
        <v>207</v>
      </c>
      <c r="K14" s="17" t="s">
        <v>132</v>
      </c>
      <c r="L14" s="33">
        <v>158</v>
      </c>
      <c r="M14" s="34">
        <f>L14/2.5</f>
        <v>63.2</v>
      </c>
      <c r="N14" s="35">
        <f>RANK(M14,M$11:M$14,0)</f>
        <v>4</v>
      </c>
      <c r="O14" s="36">
        <v>6.5</v>
      </c>
      <c r="P14" s="36">
        <v>6</v>
      </c>
      <c r="Q14" s="36">
        <v>6</v>
      </c>
      <c r="R14" s="36">
        <v>6.1</v>
      </c>
      <c r="S14" s="33">
        <f>O14+P14+Q14+R14</f>
        <v>24.6</v>
      </c>
      <c r="T14" s="34">
        <f>S14/0.4</f>
        <v>61.5</v>
      </c>
      <c r="U14" s="35">
        <f>RANK(T14,T$11:T$14,0)</f>
        <v>4</v>
      </c>
      <c r="V14" s="35"/>
      <c r="W14" s="37"/>
      <c r="X14" s="38"/>
      <c r="Y14" s="38"/>
      <c r="Z14" s="34">
        <f>(M14+T14)/2-IF($V14=1,0.5,IF($V14=2,1.5,0))</f>
        <v>62.35</v>
      </c>
      <c r="AA14" s="39" t="s">
        <v>27</v>
      </c>
    </row>
    <row r="15" spans="1:27" ht="23.25" customHeight="1"/>
    <row r="16" spans="1:27" ht="21.75" customHeight="1">
      <c r="D16" s="40" t="s">
        <v>38</v>
      </c>
      <c r="E16" s="40"/>
      <c r="F16" s="40"/>
      <c r="G16" s="40"/>
      <c r="H16" s="40"/>
      <c r="I16" s="40"/>
      <c r="J16" s="40"/>
      <c r="K16" s="40" t="s">
        <v>220</v>
      </c>
    </row>
    <row r="17" spans="4:11" ht="13.5" customHeight="1">
      <c r="D17" s="40"/>
      <c r="E17" s="40"/>
      <c r="F17" s="40"/>
      <c r="G17" s="40"/>
      <c r="H17" s="40"/>
      <c r="I17" s="40"/>
      <c r="J17" s="40"/>
      <c r="K17" s="40"/>
    </row>
    <row r="18" spans="4:11" ht="21.75" customHeight="1">
      <c r="D18" s="40" t="s">
        <v>9</v>
      </c>
      <c r="E18" s="40"/>
      <c r="F18" s="40"/>
      <c r="G18" s="40"/>
      <c r="H18" s="40"/>
      <c r="I18" s="40"/>
      <c r="J18" s="40"/>
      <c r="K18" s="40" t="s">
        <v>221</v>
      </c>
    </row>
  </sheetData>
  <mergeCells count="25"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pageMargins left="0.23622047244094491" right="0.15748031496062992" top="0.27559055118110237" bottom="0.23622047244094491" header="0.23622047244094491" footer="0.15748031496062992"/>
  <pageSetup paperSize="9" scale="67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7"/>
  <sheetViews>
    <sheetView view="pageBreakPreview" zoomScale="85" zoomScaleNormal="75" zoomScaleSheetLayoutView="85" workbookViewId="0">
      <selection activeCell="R8" sqref="R8:T8"/>
    </sheetView>
  </sheetViews>
  <sheetFormatPr defaultRowHeight="12.75"/>
  <cols>
    <col min="1" max="1" width="5.140625" customWidth="1"/>
    <col min="2" max="2" width="5.5703125" hidden="1" customWidth="1"/>
    <col min="3" max="3" width="7" hidden="1" customWidth="1"/>
    <col min="4" max="4" width="18.7109375" customWidth="1"/>
    <col min="5" max="5" width="8.5703125" customWidth="1"/>
    <col min="6" max="6" width="6" customWidth="1"/>
    <col min="7" max="7" width="33" customWidth="1"/>
    <col min="8" max="8" width="9.85546875" customWidth="1"/>
    <col min="9" max="9" width="17.5703125" customWidth="1"/>
    <col min="10" max="10" width="1.140625" hidden="1" customWidth="1"/>
    <col min="11" max="11" width="22.85546875" customWidth="1"/>
    <col min="12" max="12" width="7" customWidth="1"/>
    <col min="13" max="13" width="10.140625" customWidth="1"/>
    <col min="14" max="14" width="3.85546875" customWidth="1"/>
    <col min="15" max="15" width="7.140625" customWidth="1"/>
    <col min="16" max="16" width="9.7109375" customWidth="1"/>
    <col min="17" max="17" width="3.7109375" customWidth="1"/>
    <col min="18" max="18" width="7" customWidth="1"/>
    <col min="19" max="19" width="9.7109375" customWidth="1"/>
    <col min="20" max="20" width="3.7109375" customWidth="1"/>
    <col min="21" max="22" width="4.85546875" customWidth="1"/>
    <col min="23" max="23" width="7.140625" customWidth="1"/>
    <col min="24" max="24" width="9" hidden="1" customWidth="1"/>
    <col min="25" max="25" width="10.140625" customWidth="1"/>
    <col min="26" max="26" width="7.28515625" customWidth="1"/>
    <col min="27" max="27" width="6.85546875" customWidth="1"/>
  </cols>
  <sheetData>
    <row r="1" spans="1:26" ht="111.75" customHeight="1">
      <c r="A1" s="123" t="s">
        <v>367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21" customHeight="1">
      <c r="A2" s="125" t="s">
        <v>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7.2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383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2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56" t="s">
        <v>241</v>
      </c>
    </row>
    <row r="8" spans="1:26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190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46.5" customHeight="1">
      <c r="A9" s="129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51" customHeight="1">
      <c r="A10" s="30">
        <v>1</v>
      </c>
      <c r="B10" s="31"/>
      <c r="C10" s="42"/>
      <c r="D10" s="13" t="s">
        <v>223</v>
      </c>
      <c r="E10" s="14" t="s">
        <v>224</v>
      </c>
      <c r="F10" s="15">
        <v>2</v>
      </c>
      <c r="G10" s="16" t="s">
        <v>239</v>
      </c>
      <c r="H10" s="14" t="s">
        <v>227</v>
      </c>
      <c r="I10" s="15" t="s">
        <v>106</v>
      </c>
      <c r="J10" s="15" t="s">
        <v>103</v>
      </c>
      <c r="K10" s="17" t="s">
        <v>44</v>
      </c>
      <c r="L10" s="45">
        <v>249.5</v>
      </c>
      <c r="M10" s="46">
        <f>L10/3.5-IF($U10=1,0.5,IF($U10=2,1.5,0))</f>
        <v>71.285714285714292</v>
      </c>
      <c r="N10" s="47">
        <f>RANK(M10,M$10:M$17,0)</f>
        <v>2</v>
      </c>
      <c r="O10" s="45">
        <v>243</v>
      </c>
      <c r="P10" s="46">
        <f>O10/3.5-IF($U10=1,0.5,IF($U10=2,1.5,0))</f>
        <v>69.428571428571431</v>
      </c>
      <c r="Q10" s="47">
        <f>RANK(P10,P$10:P$17,0)</f>
        <v>1</v>
      </c>
      <c r="R10" s="45">
        <v>255</v>
      </c>
      <c r="S10" s="46">
        <f>R10/3.5-IF($U10=1,0.5,IF($U10=2,1.5,0))</f>
        <v>72.857142857142861</v>
      </c>
      <c r="T10" s="47">
        <f>RANK(S10,S$10:S$17,0)</f>
        <v>1</v>
      </c>
      <c r="U10" s="48"/>
      <c r="V10" s="48"/>
      <c r="W10" s="45">
        <f>L10+O10+R10</f>
        <v>747.5</v>
      </c>
      <c r="X10" s="49"/>
      <c r="Y10" s="46">
        <f>ROUND(SUM(M10,P10,S10)/3,3)</f>
        <v>71.19</v>
      </c>
      <c r="Z10" s="50" t="s">
        <v>27</v>
      </c>
    </row>
    <row r="11" spans="1:26" s="43" customFormat="1" ht="51" customHeight="1">
      <c r="A11" s="30">
        <v>2</v>
      </c>
      <c r="B11" s="31"/>
      <c r="C11" s="42"/>
      <c r="D11" s="13" t="s">
        <v>223</v>
      </c>
      <c r="E11" s="14" t="s">
        <v>224</v>
      </c>
      <c r="F11" s="15">
        <v>2</v>
      </c>
      <c r="G11" s="16" t="s">
        <v>225</v>
      </c>
      <c r="H11" s="14" t="s">
        <v>226</v>
      </c>
      <c r="I11" s="15" t="s">
        <v>106</v>
      </c>
      <c r="J11" s="15" t="s">
        <v>103</v>
      </c>
      <c r="K11" s="17" t="s">
        <v>44</v>
      </c>
      <c r="L11" s="45">
        <v>250</v>
      </c>
      <c r="M11" s="46">
        <f>L11/3.5-IF($U11=1,0.5,IF($U11=2,1.5,0))</f>
        <v>71.428571428571431</v>
      </c>
      <c r="N11" s="47">
        <f>RANK(M11,M$10:M$17,0)</f>
        <v>1</v>
      </c>
      <c r="O11" s="45">
        <v>240</v>
      </c>
      <c r="P11" s="46">
        <f>O11/3.5-IF($U11=1,0.5,IF($U11=2,1.5,0))</f>
        <v>68.571428571428569</v>
      </c>
      <c r="Q11" s="47">
        <f>RANK(P11,P$10:P$17,0)</f>
        <v>2</v>
      </c>
      <c r="R11" s="45">
        <v>242.5</v>
      </c>
      <c r="S11" s="46">
        <f>R11/3.5-IF($U11=1,0.5,IF($U11=2,1.5,0))</f>
        <v>69.285714285714292</v>
      </c>
      <c r="T11" s="47">
        <f>RANK(S11,S$10:S$17,0)</f>
        <v>3</v>
      </c>
      <c r="U11" s="48"/>
      <c r="V11" s="48"/>
      <c r="W11" s="45">
        <f>L11+O11+R11</f>
        <v>732.5</v>
      </c>
      <c r="X11" s="49"/>
      <c r="Y11" s="46">
        <f>ROUND(SUM(M11,P11,S11)/3,3)</f>
        <v>69.762</v>
      </c>
      <c r="Z11" s="50" t="s">
        <v>27</v>
      </c>
    </row>
    <row r="12" spans="1:26" s="43" customFormat="1" ht="51" customHeight="1">
      <c r="A12" s="30">
        <v>3</v>
      </c>
      <c r="B12" s="31"/>
      <c r="C12" s="42"/>
      <c r="D12" s="13" t="s">
        <v>274</v>
      </c>
      <c r="E12" s="14" t="s">
        <v>275</v>
      </c>
      <c r="F12" s="15">
        <v>2</v>
      </c>
      <c r="G12" s="16" t="s">
        <v>276</v>
      </c>
      <c r="H12" s="14" t="s">
        <v>277</v>
      </c>
      <c r="I12" s="15" t="s">
        <v>278</v>
      </c>
      <c r="J12" s="15" t="s">
        <v>279</v>
      </c>
      <c r="K12" s="17" t="s">
        <v>156</v>
      </c>
      <c r="L12" s="45">
        <v>236.5</v>
      </c>
      <c r="M12" s="46">
        <f>L12/3.5-IF($U12=1,0.5,IF($U12=2,1.5,0))</f>
        <v>67.571428571428569</v>
      </c>
      <c r="N12" s="47">
        <f>RANK(M12,M$10:M$17,0)</f>
        <v>3</v>
      </c>
      <c r="O12" s="45">
        <v>234.5</v>
      </c>
      <c r="P12" s="46">
        <f>O12/3.5-IF($U12=1,0.5,IF($U12=2,1.5,0))</f>
        <v>67</v>
      </c>
      <c r="Q12" s="47">
        <f>RANK(P12,P$10:P$17,0)</f>
        <v>3</v>
      </c>
      <c r="R12" s="45">
        <v>245.5</v>
      </c>
      <c r="S12" s="46">
        <f>R12/3.5-IF($U12=1,0.5,IF($U12=2,1.5,0))</f>
        <v>70.142857142857139</v>
      </c>
      <c r="T12" s="47">
        <f>RANK(S12,S$10:S$17,0)</f>
        <v>2</v>
      </c>
      <c r="U12" s="48"/>
      <c r="V12" s="48"/>
      <c r="W12" s="45">
        <f>L12+O12+R12</f>
        <v>716.5</v>
      </c>
      <c r="X12" s="49"/>
      <c r="Y12" s="46">
        <f>ROUND(SUM(M12,P12,S12)/3,3)</f>
        <v>68.238</v>
      </c>
      <c r="Z12" s="50" t="s">
        <v>27</v>
      </c>
    </row>
    <row r="13" spans="1:26" s="43" customFormat="1" ht="51" customHeight="1">
      <c r="A13" s="30">
        <v>4</v>
      </c>
      <c r="B13" s="31"/>
      <c r="C13" s="42"/>
      <c r="D13" s="13" t="s">
        <v>274</v>
      </c>
      <c r="E13" s="14" t="s">
        <v>275</v>
      </c>
      <c r="F13" s="15">
        <v>2</v>
      </c>
      <c r="G13" s="16" t="s">
        <v>366</v>
      </c>
      <c r="H13" s="14" t="s">
        <v>281</v>
      </c>
      <c r="I13" s="15" t="s">
        <v>278</v>
      </c>
      <c r="J13" s="15" t="s">
        <v>279</v>
      </c>
      <c r="K13" s="17" t="s">
        <v>156</v>
      </c>
      <c r="L13" s="45">
        <v>235</v>
      </c>
      <c r="M13" s="46">
        <f>L13/3.5-IF($U13=1,0.5,IF($U13=2,1.5,0))</f>
        <v>67.142857142857139</v>
      </c>
      <c r="N13" s="47">
        <f>RANK(M13,M$10:M$17,0)</f>
        <v>4</v>
      </c>
      <c r="O13" s="45">
        <v>220</v>
      </c>
      <c r="P13" s="46">
        <f>O13/3.5-IF($U13=1,0.5,IF($U13=2,1.5,0))</f>
        <v>62.857142857142854</v>
      </c>
      <c r="Q13" s="47">
        <f>RANK(P13,P$10:P$17,0)</f>
        <v>4</v>
      </c>
      <c r="R13" s="45">
        <v>229.5</v>
      </c>
      <c r="S13" s="46">
        <f>R13/3.5-IF($U13=1,0.5,IF($U13=2,1.5,0))</f>
        <v>65.571428571428569</v>
      </c>
      <c r="T13" s="47">
        <f>RANK(S13,S$10:S$17,0)</f>
        <v>4</v>
      </c>
      <c r="U13" s="48"/>
      <c r="V13" s="48"/>
      <c r="W13" s="45">
        <f>L13+O13+R13</f>
        <v>684.5</v>
      </c>
      <c r="X13" s="49"/>
      <c r="Y13" s="46">
        <f>ROUND(SUM(M13,P13,S13)/3,3)</f>
        <v>65.19</v>
      </c>
      <c r="Z13" s="50" t="s">
        <v>27</v>
      </c>
    </row>
    <row r="14" spans="1:26" ht="20.25" customHeight="1"/>
    <row r="15" spans="1:26" ht="18.75" customHeight="1">
      <c r="D15" s="40" t="s">
        <v>38</v>
      </c>
      <c r="E15" s="40"/>
      <c r="F15" s="40"/>
      <c r="G15" s="40"/>
      <c r="H15" s="40"/>
      <c r="I15" s="40"/>
      <c r="J15" s="40"/>
      <c r="K15" s="40" t="s">
        <v>220</v>
      </c>
    </row>
    <row r="16" spans="1:26" ht="15.75" customHeight="1">
      <c r="D16" s="40"/>
      <c r="E16" s="40"/>
      <c r="F16" s="40"/>
      <c r="G16" s="40"/>
      <c r="H16" s="40"/>
      <c r="I16" s="40"/>
      <c r="J16" s="40"/>
      <c r="K16" s="40"/>
    </row>
    <row r="17" spans="4:11" ht="18.75" customHeight="1">
      <c r="D17" s="40" t="s">
        <v>9</v>
      </c>
      <c r="E17" s="40"/>
      <c r="F17" s="40"/>
      <c r="G17" s="40"/>
      <c r="H17" s="40"/>
      <c r="I17" s="40"/>
      <c r="J17" s="40"/>
      <c r="K17" s="40" t="s">
        <v>221</v>
      </c>
    </row>
  </sheetData>
  <protectedRanges>
    <protectedRange sqref="K14" name="Диапазон1_3_1_1_3_11_1_1_3_1_1_2_1_3_2_3_5_1"/>
  </protectedRanges>
  <mergeCells count="24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</mergeCells>
  <pageMargins left="0.23622047244094491" right="0.19685039370078741" top="0.19685039370078741" bottom="0.19685039370078741" header="0.19685039370078741" footer="0.19685039370078741"/>
  <pageSetup paperSize="9" scale="67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5"/>
  <sheetViews>
    <sheetView view="pageBreakPreview" zoomScaleNormal="100" zoomScaleSheetLayoutView="100" workbookViewId="0">
      <selection activeCell="K13" sqref="K13:K15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8.71093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ht="81.75" customHeight="1">
      <c r="A1" s="123" t="s">
        <v>320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96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373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56" t="s">
        <v>241</v>
      </c>
    </row>
    <row r="8" spans="1:26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26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51.75" customHeight="1">
      <c r="A9" s="129"/>
      <c r="B9" s="119"/>
      <c r="C9" s="119"/>
      <c r="D9" s="118"/>
      <c r="E9" s="118"/>
      <c r="F9" s="121"/>
      <c r="G9" s="118"/>
      <c r="H9" s="118"/>
      <c r="I9" s="118"/>
      <c r="J9" s="26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23" customFormat="1" ht="39.75" customHeight="1">
      <c r="A10" s="30">
        <v>1</v>
      </c>
      <c r="B10" s="31"/>
      <c r="C10" s="25"/>
      <c r="D10" s="13" t="s">
        <v>261</v>
      </c>
      <c r="E10" s="14" t="s">
        <v>262</v>
      </c>
      <c r="F10" s="15">
        <v>2</v>
      </c>
      <c r="G10" s="16" t="s">
        <v>263</v>
      </c>
      <c r="H10" s="14" t="s">
        <v>264</v>
      </c>
      <c r="I10" s="15" t="s">
        <v>265</v>
      </c>
      <c r="J10" s="15" t="s">
        <v>153</v>
      </c>
      <c r="K10" s="17" t="s">
        <v>266</v>
      </c>
      <c r="L10" s="45">
        <v>223.5</v>
      </c>
      <c r="M10" s="46">
        <f>L10/3.3-IF($U10=1,0.5,IF($U10=2,1.5,0))</f>
        <v>67.727272727272734</v>
      </c>
      <c r="N10" s="47">
        <f>RANK(M10,M$10:M$11,0)</f>
        <v>1</v>
      </c>
      <c r="O10" s="45">
        <v>216.5</v>
      </c>
      <c r="P10" s="46">
        <f>O10/3.3-IF($U10=1,0.5,IF($U10=2,1.5,0))</f>
        <v>65.606060606060609</v>
      </c>
      <c r="Q10" s="47">
        <f>RANK(P10,P$10:P$11,0)</f>
        <v>1</v>
      </c>
      <c r="R10" s="45">
        <v>213.5</v>
      </c>
      <c r="S10" s="46">
        <f>R10/3.3-IF($U10=1,0.5,IF($U10=2,1.5,0))</f>
        <v>64.696969696969703</v>
      </c>
      <c r="T10" s="47">
        <f>RANK(S10,S$10:S$11,0)</f>
        <v>1</v>
      </c>
      <c r="U10" s="48"/>
      <c r="V10" s="48"/>
      <c r="W10" s="45">
        <f>L10+O10+R10</f>
        <v>653.5</v>
      </c>
      <c r="X10" s="49"/>
      <c r="Y10" s="46">
        <f>ROUND(SUM(M10,P10,S10)/3,3)</f>
        <v>66.010000000000005</v>
      </c>
      <c r="Z10" s="50" t="s">
        <v>27</v>
      </c>
    </row>
    <row r="11" spans="1:26" s="23" customFormat="1" ht="39.75" customHeight="1">
      <c r="A11" s="30">
        <v>2</v>
      </c>
      <c r="B11" s="31"/>
      <c r="C11" s="25"/>
      <c r="D11" s="13" t="s">
        <v>101</v>
      </c>
      <c r="E11" s="14" t="s">
        <v>98</v>
      </c>
      <c r="F11" s="15">
        <v>1</v>
      </c>
      <c r="G11" s="16" t="s">
        <v>102</v>
      </c>
      <c r="H11" s="14" t="s">
        <v>99</v>
      </c>
      <c r="I11" s="15" t="s">
        <v>100</v>
      </c>
      <c r="J11" s="15" t="s">
        <v>93</v>
      </c>
      <c r="K11" s="17" t="s">
        <v>94</v>
      </c>
      <c r="L11" s="45">
        <v>211</v>
      </c>
      <c r="M11" s="46">
        <f>L11/3.3-IF($U11=1,0.5,IF($U11=2,1.5,0))</f>
        <v>63.939393939393945</v>
      </c>
      <c r="N11" s="47">
        <f>RANK(M11,M$10:M$11,0)</f>
        <v>2</v>
      </c>
      <c r="O11" s="45">
        <v>209.5</v>
      </c>
      <c r="P11" s="46">
        <f>O11/3.3-IF($U11=1,0.5,IF($U11=2,1.5,0))</f>
        <v>63.484848484848492</v>
      </c>
      <c r="Q11" s="47">
        <f>RANK(P11,P$10:P$11,0)</f>
        <v>2</v>
      </c>
      <c r="R11" s="45">
        <v>209.5</v>
      </c>
      <c r="S11" s="46">
        <f>R11/3.3-IF($U11=1,0.5,IF($U11=2,1.5,0))</f>
        <v>63.484848484848492</v>
      </c>
      <c r="T11" s="47">
        <f>RANK(S11,S$10:S$11,0)</f>
        <v>2</v>
      </c>
      <c r="U11" s="48"/>
      <c r="V11" s="48"/>
      <c r="W11" s="45">
        <f>L11+O11+R11</f>
        <v>630</v>
      </c>
      <c r="X11" s="49"/>
      <c r="Y11" s="46">
        <f>ROUND(SUM(M11,P11,S11)/3,3)</f>
        <v>63.636000000000003</v>
      </c>
      <c r="Z11" s="50" t="s">
        <v>27</v>
      </c>
    </row>
    <row r="12" spans="1:26" ht="17.25" customHeight="1"/>
    <row r="13" spans="1:26" ht="28.5" customHeight="1">
      <c r="D13" s="40" t="s">
        <v>38</v>
      </c>
      <c r="E13" s="40"/>
      <c r="F13" s="40"/>
      <c r="G13" s="40"/>
      <c r="H13" s="40"/>
      <c r="I13" s="40"/>
      <c r="J13" s="40"/>
      <c r="K13" s="40" t="s">
        <v>220</v>
      </c>
    </row>
    <row r="14" spans="1:26" ht="24" customHeight="1">
      <c r="D14" s="40"/>
      <c r="E14" s="40"/>
      <c r="F14" s="40"/>
      <c r="G14" s="40"/>
      <c r="H14" s="40"/>
      <c r="I14" s="40"/>
      <c r="J14" s="40"/>
      <c r="K14" s="40"/>
    </row>
    <row r="15" spans="1:26" ht="28.5" customHeight="1">
      <c r="D15" s="40" t="s">
        <v>9</v>
      </c>
      <c r="E15" s="40"/>
      <c r="F15" s="40"/>
      <c r="G15" s="40"/>
      <c r="H15" s="40"/>
      <c r="I15" s="40"/>
      <c r="J15" s="40"/>
      <c r="K15" s="40" t="s">
        <v>221</v>
      </c>
    </row>
  </sheetData>
  <mergeCells count="24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</mergeCells>
  <pageMargins left="0.19685039370078741" right="0.19685039370078741" top="0.15748031496062992" bottom="0.31496062992125984" header="0.31496062992125984" footer="0.31496062992125984"/>
  <pageSetup paperSize="9" scale="68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4"/>
  <sheetViews>
    <sheetView view="pageBreakPreview" zoomScaleNormal="100" zoomScaleSheetLayoutView="100" workbookViewId="0">
      <selection activeCell="D10" sqref="D10:K10"/>
    </sheetView>
  </sheetViews>
  <sheetFormatPr defaultRowHeight="12.75"/>
  <cols>
    <col min="1" max="1" width="5.1406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ht="84.75" customHeight="1">
      <c r="A1" s="123" t="s">
        <v>321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89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377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56" t="s">
        <v>241</v>
      </c>
    </row>
    <row r="8" spans="1:26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ht="55.5" customHeight="1">
      <c r="A9" s="129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4" customHeight="1">
      <c r="A10" s="30">
        <v>1</v>
      </c>
      <c r="B10" s="31"/>
      <c r="C10" s="42"/>
      <c r="D10" s="13" t="s">
        <v>165</v>
      </c>
      <c r="E10" s="14" t="s">
        <v>166</v>
      </c>
      <c r="F10" s="15" t="s">
        <v>70</v>
      </c>
      <c r="G10" s="16" t="s">
        <v>167</v>
      </c>
      <c r="H10" s="14" t="s">
        <v>168</v>
      </c>
      <c r="I10" s="15" t="s">
        <v>140</v>
      </c>
      <c r="J10" s="15" t="s">
        <v>144</v>
      </c>
      <c r="K10" s="17" t="s">
        <v>44</v>
      </c>
      <c r="L10" s="45">
        <v>221.5</v>
      </c>
      <c r="M10" s="46">
        <f>L10/3.4-IF($U10=1,0.5,IF($U10=2,1.5,0))</f>
        <v>65.14705882352942</v>
      </c>
      <c r="N10" s="47">
        <f>RANK(M10,M$10:M$10,0)</f>
        <v>1</v>
      </c>
      <c r="O10" s="45">
        <v>226.5</v>
      </c>
      <c r="P10" s="46">
        <f>O10/3.4-IF($U10=1,0.5,IF($U10=2,1.5,0))</f>
        <v>66.617647058823536</v>
      </c>
      <c r="Q10" s="47">
        <f>RANK(P10,P$10:P$10,0)</f>
        <v>1</v>
      </c>
      <c r="R10" s="45">
        <v>224.5</v>
      </c>
      <c r="S10" s="46">
        <f>R10/3.4-IF($U10=1,0.5,IF($U10=2,1.5,0))</f>
        <v>66.029411764705884</v>
      </c>
      <c r="T10" s="47">
        <f>RANK(S10,S$10:S$10,0)</f>
        <v>1</v>
      </c>
      <c r="U10" s="48"/>
      <c r="V10" s="48"/>
      <c r="W10" s="45">
        <f>L10+O10+R10</f>
        <v>672.5</v>
      </c>
      <c r="X10" s="49"/>
      <c r="Y10" s="46">
        <f>ROUND(SUM(M10,P10,S10)/3,3)</f>
        <v>65.930999999999997</v>
      </c>
      <c r="Z10" s="50" t="s">
        <v>27</v>
      </c>
    </row>
    <row r="11" spans="1:26" ht="20.25" customHeight="1"/>
    <row r="12" spans="1:26" ht="28.5" customHeight="1">
      <c r="D12" s="40" t="s">
        <v>38</v>
      </c>
      <c r="E12" s="40"/>
      <c r="F12" s="40"/>
      <c r="G12" s="40"/>
      <c r="H12" s="40"/>
      <c r="I12" s="40"/>
      <c r="J12" s="40"/>
      <c r="K12" s="40" t="s">
        <v>220</v>
      </c>
    </row>
    <row r="13" spans="1:26" ht="10.5" customHeight="1">
      <c r="D13" s="40"/>
      <c r="E13" s="40"/>
      <c r="F13" s="40"/>
      <c r="G13" s="40"/>
      <c r="H13" s="40"/>
      <c r="I13" s="40"/>
      <c r="J13" s="40"/>
      <c r="K13" s="40"/>
    </row>
    <row r="14" spans="1:26" ht="38.25" customHeight="1">
      <c r="D14" s="40" t="s">
        <v>9</v>
      </c>
      <c r="E14" s="40"/>
      <c r="F14" s="40"/>
      <c r="G14" s="40"/>
      <c r="H14" s="40"/>
      <c r="I14" s="40"/>
      <c r="J14" s="40"/>
      <c r="K14" s="40" t="s">
        <v>221</v>
      </c>
    </row>
  </sheetData>
  <mergeCells count="24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20"/>
  <sheetViews>
    <sheetView view="pageBreakPreview" topLeftCell="A4" zoomScaleNormal="100" zoomScaleSheetLayoutView="100" workbookViewId="0">
      <selection activeCell="W16" sqref="W16"/>
    </sheetView>
  </sheetViews>
  <sheetFormatPr defaultRowHeight="12.75"/>
  <cols>
    <col min="1" max="1" width="4.425781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9.42578125" customWidth="1"/>
    <col min="9" max="9" width="17.7109375" customWidth="1"/>
    <col min="10" max="10" width="12.7109375" hidden="1" customWidth="1"/>
    <col min="11" max="11" width="24.140625" customWidth="1"/>
    <col min="12" max="12" width="6.28515625" customWidth="1"/>
    <col min="13" max="13" width="11" customWidth="1"/>
    <col min="14" max="14" width="3.7109375" customWidth="1"/>
    <col min="15" max="15" width="6.42578125" customWidth="1"/>
    <col min="16" max="16" width="9.5703125" customWidth="1"/>
    <col min="17" max="17" width="3.7109375" customWidth="1"/>
    <col min="18" max="18" width="6.42578125" customWidth="1"/>
    <col min="19" max="19" width="10" customWidth="1"/>
    <col min="20" max="20" width="3.7109375" customWidth="1"/>
    <col min="21" max="22" width="4.85546875" customWidth="1"/>
    <col min="23" max="23" width="7.140625" customWidth="1"/>
    <col min="24" max="24" width="6.7109375" hidden="1" customWidth="1"/>
    <col min="25" max="25" width="10.140625" customWidth="1"/>
    <col min="26" max="26" width="6.7109375" customWidth="1"/>
  </cols>
  <sheetData>
    <row r="1" spans="1:26" ht="81.75" customHeight="1">
      <c r="A1" s="123" t="s">
        <v>323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8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1.75" customHeight="1">
      <c r="A4" s="127" t="s">
        <v>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2.75" hidden="1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9.149999999999999" customHeight="1">
      <c r="A6" s="123" t="s">
        <v>378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43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241</v>
      </c>
    </row>
    <row r="8" spans="1:26" s="43" customFormat="1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33</v>
      </c>
      <c r="Y8" s="119" t="s">
        <v>34</v>
      </c>
      <c r="Z8" s="130" t="s">
        <v>35</v>
      </c>
    </row>
    <row r="9" spans="1:26" s="43" customFormat="1" ht="55.5" customHeight="1">
      <c r="A9" s="129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4" customHeight="1">
      <c r="A10" s="30">
        <v>1</v>
      </c>
      <c r="B10" s="31"/>
      <c r="C10" s="42"/>
      <c r="D10" s="13" t="s">
        <v>71</v>
      </c>
      <c r="E10" s="14" t="s">
        <v>72</v>
      </c>
      <c r="F10" s="15" t="s">
        <v>70</v>
      </c>
      <c r="G10" s="16" t="s">
        <v>73</v>
      </c>
      <c r="H10" s="14" t="s">
        <v>74</v>
      </c>
      <c r="I10" s="15" t="s">
        <v>75</v>
      </c>
      <c r="J10" s="15" t="s">
        <v>67</v>
      </c>
      <c r="K10" s="17" t="s">
        <v>44</v>
      </c>
      <c r="L10" s="45">
        <v>238.5</v>
      </c>
      <c r="M10" s="46">
        <f>L10/3.4-IF($U10=1,0.5,IF($U10=2,1.5,0))</f>
        <v>70.14705882352942</v>
      </c>
      <c r="N10" s="47">
        <f t="shared" ref="N10:N16" si="0">RANK(M10,M$10:M$16,0)</f>
        <v>1</v>
      </c>
      <c r="O10" s="45">
        <v>238</v>
      </c>
      <c r="P10" s="46">
        <f t="shared" ref="P10:P16" si="1">O10/3.4-IF($U10=1,0.5,IF($U10=2,1.5,0))</f>
        <v>70</v>
      </c>
      <c r="Q10" s="47">
        <f t="shared" ref="Q10:Q16" si="2">RANK(P10,P$10:P$16,0)</f>
        <v>1</v>
      </c>
      <c r="R10" s="45">
        <v>239.5</v>
      </c>
      <c r="S10" s="46">
        <f t="shared" ref="S10:S16" si="3">R10/3.4-IF($U10=1,0.5,IF($U10=2,1.5,0))</f>
        <v>70.441176470588232</v>
      </c>
      <c r="T10" s="47">
        <f t="shared" ref="T10:T16" si="4">RANK(S10,S$10:S$16,0)</f>
        <v>1</v>
      </c>
      <c r="U10" s="48"/>
      <c r="V10" s="48"/>
      <c r="W10" s="45">
        <f t="shared" ref="W10:W16" si="5">L10+O10+R10</f>
        <v>716</v>
      </c>
      <c r="X10" s="49"/>
      <c r="Y10" s="46">
        <f t="shared" ref="Y10:Y16" si="6">ROUND(SUM(M10,P10,S10)/3,3)</f>
        <v>70.195999999999998</v>
      </c>
      <c r="Z10" s="50" t="s">
        <v>27</v>
      </c>
    </row>
    <row r="11" spans="1:26" s="43" customFormat="1" ht="54" customHeight="1">
      <c r="A11" s="30">
        <v>2</v>
      </c>
      <c r="B11" s="31"/>
      <c r="C11" s="42"/>
      <c r="D11" s="13" t="s">
        <v>125</v>
      </c>
      <c r="E11" s="14" t="s">
        <v>126</v>
      </c>
      <c r="F11" s="15" t="s">
        <v>70</v>
      </c>
      <c r="G11" s="16" t="s">
        <v>133</v>
      </c>
      <c r="H11" s="14" t="s">
        <v>175</v>
      </c>
      <c r="I11" s="15" t="s">
        <v>106</v>
      </c>
      <c r="J11" s="15" t="s">
        <v>41</v>
      </c>
      <c r="K11" s="17" t="s">
        <v>44</v>
      </c>
      <c r="L11" s="45">
        <v>235</v>
      </c>
      <c r="M11" s="46">
        <f>L11/3.4-IF($U11=1,0.5,IF($U11=2,1.5,0))</f>
        <v>69.117647058823536</v>
      </c>
      <c r="N11" s="47">
        <f t="shared" si="0"/>
        <v>2</v>
      </c>
      <c r="O11" s="45">
        <v>234</v>
      </c>
      <c r="P11" s="46">
        <f t="shared" si="1"/>
        <v>68.82352941176471</v>
      </c>
      <c r="Q11" s="47">
        <f t="shared" si="2"/>
        <v>2</v>
      </c>
      <c r="R11" s="45">
        <v>230.5</v>
      </c>
      <c r="S11" s="46">
        <f t="shared" si="3"/>
        <v>67.794117647058826</v>
      </c>
      <c r="T11" s="47">
        <f t="shared" si="4"/>
        <v>2</v>
      </c>
      <c r="U11" s="48"/>
      <c r="V11" s="48"/>
      <c r="W11" s="45">
        <f t="shared" si="5"/>
        <v>699.5</v>
      </c>
      <c r="X11" s="49"/>
      <c r="Y11" s="46">
        <f t="shared" si="6"/>
        <v>68.578000000000003</v>
      </c>
      <c r="Z11" s="50" t="s">
        <v>27</v>
      </c>
    </row>
    <row r="12" spans="1:26" s="43" customFormat="1" ht="54" customHeight="1">
      <c r="A12" s="30">
        <v>3</v>
      </c>
      <c r="B12" s="31"/>
      <c r="C12" s="42"/>
      <c r="D12" s="13" t="s">
        <v>127</v>
      </c>
      <c r="E12" s="14" t="s">
        <v>128</v>
      </c>
      <c r="F12" s="15" t="s">
        <v>70</v>
      </c>
      <c r="G12" s="16" t="s">
        <v>129</v>
      </c>
      <c r="H12" s="14" t="s">
        <v>130</v>
      </c>
      <c r="I12" s="15" t="s">
        <v>324</v>
      </c>
      <c r="J12" s="15" t="s">
        <v>41</v>
      </c>
      <c r="K12" s="17" t="s">
        <v>68</v>
      </c>
      <c r="L12" s="45">
        <v>218.5</v>
      </c>
      <c r="M12" s="46">
        <f>L12/3.4</f>
        <v>64.264705882352942</v>
      </c>
      <c r="N12" s="47">
        <f t="shared" si="0"/>
        <v>5</v>
      </c>
      <c r="O12" s="45">
        <v>220</v>
      </c>
      <c r="P12" s="46">
        <f t="shared" si="1"/>
        <v>64.705882352941174</v>
      </c>
      <c r="Q12" s="47">
        <f t="shared" si="2"/>
        <v>3</v>
      </c>
      <c r="R12" s="45">
        <v>228</v>
      </c>
      <c r="S12" s="46">
        <f t="shared" si="3"/>
        <v>67.058823529411768</v>
      </c>
      <c r="T12" s="47">
        <f t="shared" si="4"/>
        <v>3</v>
      </c>
      <c r="U12" s="48"/>
      <c r="V12" s="48"/>
      <c r="W12" s="45">
        <f t="shared" si="5"/>
        <v>666.5</v>
      </c>
      <c r="X12" s="49"/>
      <c r="Y12" s="46">
        <f t="shared" si="6"/>
        <v>65.343000000000004</v>
      </c>
      <c r="Z12" s="50" t="s">
        <v>27</v>
      </c>
    </row>
    <row r="13" spans="1:26" s="43" customFormat="1" ht="54" customHeight="1">
      <c r="A13" s="30">
        <v>4</v>
      </c>
      <c r="B13" s="31"/>
      <c r="C13" s="42"/>
      <c r="D13" s="13" t="s">
        <v>335</v>
      </c>
      <c r="E13" s="14" t="s">
        <v>336</v>
      </c>
      <c r="F13" s="15" t="s">
        <v>70</v>
      </c>
      <c r="G13" s="16" t="s">
        <v>337</v>
      </c>
      <c r="H13" s="14" t="s">
        <v>338</v>
      </c>
      <c r="I13" s="15" t="s">
        <v>339</v>
      </c>
      <c r="J13" s="15" t="s">
        <v>340</v>
      </c>
      <c r="K13" s="17" t="s">
        <v>341</v>
      </c>
      <c r="L13" s="45">
        <v>221.5</v>
      </c>
      <c r="M13" s="46">
        <f>L13/3.4-IF($U13=1,0.5,IF($U13=2,1.5,0))</f>
        <v>65.14705882352942</v>
      </c>
      <c r="N13" s="47">
        <f t="shared" si="0"/>
        <v>4</v>
      </c>
      <c r="O13" s="45">
        <v>217.5</v>
      </c>
      <c r="P13" s="46">
        <f t="shared" si="1"/>
        <v>63.970588235294116</v>
      </c>
      <c r="Q13" s="47">
        <f t="shared" si="2"/>
        <v>5</v>
      </c>
      <c r="R13" s="45">
        <v>225</v>
      </c>
      <c r="S13" s="46">
        <f t="shared" si="3"/>
        <v>66.17647058823529</v>
      </c>
      <c r="T13" s="47">
        <f t="shared" si="4"/>
        <v>4</v>
      </c>
      <c r="U13" s="48"/>
      <c r="V13" s="48"/>
      <c r="W13" s="45">
        <f t="shared" si="5"/>
        <v>664</v>
      </c>
      <c r="X13" s="49"/>
      <c r="Y13" s="46">
        <f t="shared" si="6"/>
        <v>65.097999999999999</v>
      </c>
      <c r="Z13" s="50" t="s">
        <v>27</v>
      </c>
    </row>
    <row r="14" spans="1:26" s="43" customFormat="1" ht="54" customHeight="1">
      <c r="A14" s="30">
        <v>4</v>
      </c>
      <c r="B14" s="31"/>
      <c r="C14" s="42"/>
      <c r="D14" s="13" t="s">
        <v>152</v>
      </c>
      <c r="E14" s="14" t="s">
        <v>76</v>
      </c>
      <c r="F14" s="15" t="s">
        <v>42</v>
      </c>
      <c r="G14" s="16" t="s">
        <v>88</v>
      </c>
      <c r="H14" s="14" t="s">
        <v>85</v>
      </c>
      <c r="I14" s="15" t="s">
        <v>86</v>
      </c>
      <c r="J14" s="15" t="s">
        <v>64</v>
      </c>
      <c r="K14" s="17" t="s">
        <v>43</v>
      </c>
      <c r="L14" s="45">
        <v>222.5</v>
      </c>
      <c r="M14" s="46">
        <f>L14/3.4</f>
        <v>65.441176470588232</v>
      </c>
      <c r="N14" s="47">
        <f t="shared" si="0"/>
        <v>3</v>
      </c>
      <c r="O14" s="45">
        <v>218.5</v>
      </c>
      <c r="P14" s="46">
        <f t="shared" si="1"/>
        <v>64.264705882352942</v>
      </c>
      <c r="Q14" s="47">
        <f t="shared" si="2"/>
        <v>4</v>
      </c>
      <c r="R14" s="45">
        <v>223</v>
      </c>
      <c r="S14" s="46">
        <f t="shared" si="3"/>
        <v>65.588235294117652</v>
      </c>
      <c r="T14" s="47">
        <f t="shared" si="4"/>
        <v>5</v>
      </c>
      <c r="U14" s="48"/>
      <c r="V14" s="48"/>
      <c r="W14" s="45">
        <f t="shared" si="5"/>
        <v>664</v>
      </c>
      <c r="X14" s="49"/>
      <c r="Y14" s="46">
        <f t="shared" si="6"/>
        <v>65.097999999999999</v>
      </c>
      <c r="Z14" s="50" t="s">
        <v>27</v>
      </c>
    </row>
    <row r="15" spans="1:26" s="43" customFormat="1" ht="54" customHeight="1">
      <c r="A15" s="30">
        <v>6</v>
      </c>
      <c r="B15" s="31"/>
      <c r="C15" s="42"/>
      <c r="D15" s="13" t="s">
        <v>331</v>
      </c>
      <c r="E15" s="14" t="s">
        <v>332</v>
      </c>
      <c r="F15" s="15" t="s">
        <v>40</v>
      </c>
      <c r="G15" s="16" t="s">
        <v>333</v>
      </c>
      <c r="H15" s="14" t="s">
        <v>334</v>
      </c>
      <c r="I15" s="15" t="s">
        <v>139</v>
      </c>
      <c r="J15" s="15" t="s">
        <v>139</v>
      </c>
      <c r="K15" s="17" t="s">
        <v>217</v>
      </c>
      <c r="L15" s="45">
        <v>215</v>
      </c>
      <c r="M15" s="46">
        <f>L15/3.4-IF($U15=1,0.5,IF($U15=2,1.5,0))</f>
        <v>63.235294117647058</v>
      </c>
      <c r="N15" s="47">
        <f t="shared" si="0"/>
        <v>6</v>
      </c>
      <c r="O15" s="45">
        <v>212</v>
      </c>
      <c r="P15" s="46">
        <f t="shared" si="1"/>
        <v>62.352941176470587</v>
      </c>
      <c r="Q15" s="47">
        <f t="shared" si="2"/>
        <v>6</v>
      </c>
      <c r="R15" s="45">
        <v>212.5</v>
      </c>
      <c r="S15" s="46">
        <f t="shared" si="3"/>
        <v>62.5</v>
      </c>
      <c r="T15" s="47">
        <f t="shared" si="4"/>
        <v>6</v>
      </c>
      <c r="U15" s="48"/>
      <c r="V15" s="48"/>
      <c r="W15" s="45">
        <f t="shared" si="5"/>
        <v>639.5</v>
      </c>
      <c r="X15" s="49"/>
      <c r="Y15" s="46">
        <f t="shared" si="6"/>
        <v>62.695999999999998</v>
      </c>
      <c r="Z15" s="50" t="s">
        <v>27</v>
      </c>
    </row>
    <row r="16" spans="1:26" s="43" customFormat="1" ht="54" customHeight="1">
      <c r="A16" s="30">
        <v>7</v>
      </c>
      <c r="B16" s="31"/>
      <c r="C16" s="42"/>
      <c r="D16" s="13" t="s">
        <v>325</v>
      </c>
      <c r="E16" s="14" t="s">
        <v>326</v>
      </c>
      <c r="F16" s="15" t="s">
        <v>40</v>
      </c>
      <c r="G16" s="16" t="s">
        <v>327</v>
      </c>
      <c r="H16" s="14" t="s">
        <v>328</v>
      </c>
      <c r="I16" s="15" t="s">
        <v>329</v>
      </c>
      <c r="J16" s="15" t="s">
        <v>153</v>
      </c>
      <c r="K16" s="17" t="s">
        <v>330</v>
      </c>
      <c r="L16" s="45">
        <v>211.5</v>
      </c>
      <c r="M16" s="46">
        <f>L16/3.4</f>
        <v>62.205882352941181</v>
      </c>
      <c r="N16" s="47">
        <f t="shared" si="0"/>
        <v>7</v>
      </c>
      <c r="O16" s="45">
        <v>205</v>
      </c>
      <c r="P16" s="46">
        <f t="shared" si="1"/>
        <v>60.294117647058826</v>
      </c>
      <c r="Q16" s="47">
        <f t="shared" si="2"/>
        <v>7</v>
      </c>
      <c r="R16" s="45">
        <v>210.5</v>
      </c>
      <c r="S16" s="46">
        <f t="shared" si="3"/>
        <v>61.911764705882355</v>
      </c>
      <c r="T16" s="47">
        <f t="shared" si="4"/>
        <v>7</v>
      </c>
      <c r="U16" s="48"/>
      <c r="V16" s="48"/>
      <c r="W16" s="45">
        <f t="shared" si="5"/>
        <v>627</v>
      </c>
      <c r="X16" s="49"/>
      <c r="Y16" s="46">
        <f t="shared" si="6"/>
        <v>61.470999999999997</v>
      </c>
      <c r="Z16" s="50" t="s">
        <v>27</v>
      </c>
    </row>
    <row r="17" spans="4:11" ht="24" customHeight="1"/>
    <row r="18" spans="4:11" ht="28.5" customHeight="1">
      <c r="D18" s="40" t="s">
        <v>38</v>
      </c>
      <c r="E18" s="40"/>
      <c r="F18" s="40"/>
      <c r="G18" s="40"/>
      <c r="H18" s="40"/>
      <c r="I18" s="40"/>
      <c r="J18" s="40"/>
      <c r="K18" s="40" t="s">
        <v>220</v>
      </c>
    </row>
    <row r="19" spans="4:11" ht="10.5" customHeight="1">
      <c r="D19" s="40"/>
      <c r="E19" s="40"/>
      <c r="F19" s="40"/>
      <c r="G19" s="40"/>
      <c r="H19" s="40"/>
      <c r="I19" s="40"/>
      <c r="J19" s="40"/>
      <c r="K19" s="40"/>
    </row>
    <row r="20" spans="4:11" ht="38.25" customHeight="1">
      <c r="D20" s="40" t="s">
        <v>9</v>
      </c>
      <c r="E20" s="40"/>
      <c r="F20" s="40"/>
      <c r="G20" s="40"/>
      <c r="H20" s="40"/>
      <c r="I20" s="40"/>
      <c r="J20" s="40"/>
      <c r="K20" s="40" t="s">
        <v>221</v>
      </c>
    </row>
  </sheetData>
  <mergeCells count="25">
    <mergeCell ref="Z8:Z9"/>
    <mergeCell ref="C8:C9"/>
    <mergeCell ref="R8:T8"/>
    <mergeCell ref="U8:U9"/>
    <mergeCell ref="V8:V9"/>
    <mergeCell ref="W8:W9"/>
    <mergeCell ref="X8:X9"/>
    <mergeCell ref="Y8:Y9"/>
    <mergeCell ref="G8:G9"/>
    <mergeCell ref="H8:H9"/>
    <mergeCell ref="I8:I9"/>
    <mergeCell ref="K8:K9"/>
    <mergeCell ref="L8:N8"/>
    <mergeCell ref="O8:Q8"/>
    <mergeCell ref="A8:A9"/>
    <mergeCell ref="B8:B9"/>
    <mergeCell ref="D8:D9"/>
    <mergeCell ref="E8:E9"/>
    <mergeCell ref="F8:F9"/>
    <mergeCell ref="A6:Z6"/>
    <mergeCell ref="A1:Z1"/>
    <mergeCell ref="A2:Z2"/>
    <mergeCell ref="A3:Z3"/>
    <mergeCell ref="A4:Z4"/>
    <mergeCell ref="A5:Z5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14"/>
  <sheetViews>
    <sheetView view="pageBreakPreview" zoomScaleNormal="100" zoomScaleSheetLayoutView="100" workbookViewId="0">
      <selection activeCell="D10" sqref="D10:K10"/>
    </sheetView>
  </sheetViews>
  <sheetFormatPr defaultRowHeight="12.75"/>
  <cols>
    <col min="1" max="1" width="5.1406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hidden="1" customWidth="1"/>
    <col min="25" max="25" width="10.140625" customWidth="1"/>
    <col min="26" max="26" width="6.7109375" customWidth="1"/>
  </cols>
  <sheetData>
    <row r="1" spans="1:26" ht="83.25" customHeight="1">
      <c r="A1" s="123" t="s">
        <v>364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2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5.5" customHeight="1">
      <c r="A4" s="127" t="s">
        <v>268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23" t="s">
        <v>377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14.25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</row>
    <row r="7" spans="1:26" s="43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241</v>
      </c>
    </row>
    <row r="8" spans="1:26" s="43" customFormat="1" ht="20.100000000000001" customHeight="1">
      <c r="A8" s="128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61</v>
      </c>
      <c r="Y8" s="119" t="s">
        <v>34</v>
      </c>
      <c r="Z8" s="130" t="s">
        <v>35</v>
      </c>
    </row>
    <row r="9" spans="1:26" s="43" customFormat="1" ht="55.5" customHeight="1">
      <c r="A9" s="129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s="43" customFormat="1" ht="54" customHeight="1">
      <c r="A10" s="30">
        <v>1</v>
      </c>
      <c r="B10" s="31"/>
      <c r="C10" s="42"/>
      <c r="D10" s="13" t="s">
        <v>269</v>
      </c>
      <c r="E10" s="14" t="s">
        <v>270</v>
      </c>
      <c r="F10" s="15" t="s">
        <v>40</v>
      </c>
      <c r="G10" s="16" t="s">
        <v>271</v>
      </c>
      <c r="H10" s="14" t="s">
        <v>272</v>
      </c>
      <c r="I10" s="15" t="s">
        <v>273</v>
      </c>
      <c r="J10" s="15" t="s">
        <v>67</v>
      </c>
      <c r="K10" s="17" t="s">
        <v>44</v>
      </c>
      <c r="L10" s="45">
        <v>290</v>
      </c>
      <c r="M10" s="46">
        <f>L10/4.6</f>
        <v>63.04347826086957</v>
      </c>
      <c r="N10" s="47">
        <f>RANK(M10,M$10:M$10,0)</f>
        <v>1</v>
      </c>
      <c r="O10" s="45">
        <v>295</v>
      </c>
      <c r="P10" s="46">
        <f>O10/4.6</f>
        <v>64.130434782608702</v>
      </c>
      <c r="Q10" s="47">
        <f>RANK(P10,P$10:P$10,0)</f>
        <v>1</v>
      </c>
      <c r="R10" s="45">
        <v>297</v>
      </c>
      <c r="S10" s="46">
        <f>R10/4.6</f>
        <v>64.565217391304358</v>
      </c>
      <c r="T10" s="47">
        <f>RANK(S10,S$10:S$10,0)</f>
        <v>1</v>
      </c>
      <c r="U10" s="48"/>
      <c r="V10" s="48"/>
      <c r="W10" s="45">
        <f>L10+O10+R10</f>
        <v>882</v>
      </c>
      <c r="X10" s="49"/>
      <c r="Y10" s="46">
        <f>ROUND(SUM(M10,P10,S10)/3,3)</f>
        <v>63.912999999999997</v>
      </c>
      <c r="Z10" s="50" t="s">
        <v>27</v>
      </c>
    </row>
    <row r="11" spans="1:26" ht="20.25" customHeight="1"/>
    <row r="12" spans="1:26" s="43" customFormat="1" ht="28.5" customHeight="1">
      <c r="D12" s="40" t="s">
        <v>38</v>
      </c>
      <c r="E12" s="40"/>
      <c r="F12" s="40"/>
      <c r="G12" s="40"/>
      <c r="H12" s="40"/>
      <c r="I12" s="40"/>
      <c r="J12" s="40"/>
      <c r="K12" s="40" t="s">
        <v>220</v>
      </c>
    </row>
    <row r="13" spans="1:26" s="43" customFormat="1" ht="10.5" customHeight="1">
      <c r="D13" s="40"/>
      <c r="E13" s="40"/>
      <c r="F13" s="40"/>
      <c r="G13" s="40"/>
      <c r="H13" s="40"/>
      <c r="I13" s="40"/>
      <c r="J13" s="40"/>
      <c r="K13" s="40"/>
    </row>
    <row r="14" spans="1:26" s="43" customFormat="1" ht="38.25" customHeight="1">
      <c r="D14" s="40" t="s">
        <v>9</v>
      </c>
      <c r="E14" s="40"/>
      <c r="F14" s="40"/>
      <c r="G14" s="40"/>
      <c r="H14" s="40"/>
      <c r="I14" s="40"/>
      <c r="J14" s="40"/>
      <c r="K14" s="40" t="s">
        <v>221</v>
      </c>
    </row>
  </sheetData>
  <mergeCells count="25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6:Z6"/>
    <mergeCell ref="A1:Z1"/>
    <mergeCell ref="A2:Z2"/>
    <mergeCell ref="A3:Z3"/>
    <mergeCell ref="A4:Z4"/>
    <mergeCell ref="A5:Z5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Z20"/>
  <sheetViews>
    <sheetView view="pageBreakPreview" zoomScaleNormal="100" zoomScaleSheetLayoutView="100" workbookViewId="0">
      <selection activeCell="A16" sqref="A16:XFD16"/>
    </sheetView>
  </sheetViews>
  <sheetFormatPr defaultRowHeight="12.75"/>
  <cols>
    <col min="1" max="1" width="4.5703125" customWidth="1"/>
    <col min="2" max="3" width="5.7109375" hidden="1" customWidth="1"/>
    <col min="4" max="4" width="17.5703125" customWidth="1"/>
    <col min="5" max="5" width="8.5703125" customWidth="1"/>
    <col min="6" max="6" width="5.7109375" customWidth="1"/>
    <col min="7" max="7" width="31.5703125" customWidth="1"/>
    <col min="8" max="8" width="9.28515625" customWidth="1"/>
    <col min="9" max="9" width="15.14062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6" ht="92.25" customHeight="1">
      <c r="A1" s="123" t="s">
        <v>350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ht="18.75" customHeight="1">
      <c r="A2" s="125" t="s">
        <v>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19.5" customHeight="1">
      <c r="A3" s="126" t="s">
        <v>25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</row>
    <row r="4" spans="1:26" ht="21" customHeight="1">
      <c r="A4" s="127" t="s">
        <v>369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spans="1:26" ht="19.149999999999999" customHeight="1">
      <c r="A5" s="131" t="s">
        <v>368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</row>
    <row r="6" spans="1:26" ht="7.5" customHeight="1"/>
    <row r="7" spans="1:26" s="43" customFormat="1" ht="15" customHeight="1">
      <c r="A7" s="51" t="s">
        <v>201</v>
      </c>
      <c r="B7" s="52"/>
      <c r="C7" s="52"/>
      <c r="D7" s="52"/>
      <c r="E7" s="53"/>
      <c r="F7" s="53"/>
      <c r="G7" s="53"/>
      <c r="H7" s="53"/>
      <c r="I7" s="53"/>
      <c r="J7" s="54"/>
      <c r="K7" s="54"/>
      <c r="L7" s="52"/>
      <c r="M7" s="55"/>
      <c r="Z7" s="56" t="s">
        <v>241</v>
      </c>
    </row>
    <row r="8" spans="1:26" s="43" customFormat="1" ht="20.100000000000001" customHeight="1">
      <c r="A8" s="121" t="s">
        <v>26</v>
      </c>
      <c r="B8" s="119" t="s">
        <v>2</v>
      </c>
      <c r="C8" s="119" t="s">
        <v>12</v>
      </c>
      <c r="D8" s="118" t="s">
        <v>14</v>
      </c>
      <c r="E8" s="118" t="s">
        <v>3</v>
      </c>
      <c r="F8" s="121" t="s">
        <v>13</v>
      </c>
      <c r="G8" s="118" t="s">
        <v>15</v>
      </c>
      <c r="H8" s="118" t="s">
        <v>3</v>
      </c>
      <c r="I8" s="118" t="s">
        <v>5</v>
      </c>
      <c r="J8" s="41"/>
      <c r="K8" s="118" t="s">
        <v>7</v>
      </c>
      <c r="L8" s="120" t="s">
        <v>319</v>
      </c>
      <c r="M8" s="120"/>
      <c r="N8" s="120"/>
      <c r="O8" s="122" t="s">
        <v>29</v>
      </c>
      <c r="P8" s="122"/>
      <c r="Q8" s="122"/>
      <c r="R8" s="122" t="s">
        <v>318</v>
      </c>
      <c r="S8" s="122"/>
      <c r="T8" s="122"/>
      <c r="U8" s="119" t="s">
        <v>30</v>
      </c>
      <c r="V8" s="119" t="s">
        <v>189</v>
      </c>
      <c r="W8" s="119" t="s">
        <v>32</v>
      </c>
      <c r="X8" s="121" t="s">
        <v>33</v>
      </c>
      <c r="Y8" s="119" t="s">
        <v>34</v>
      </c>
      <c r="Z8" s="130" t="s">
        <v>35</v>
      </c>
    </row>
    <row r="9" spans="1:26" s="43" customFormat="1" ht="46.5" customHeight="1">
      <c r="A9" s="121"/>
      <c r="B9" s="119"/>
      <c r="C9" s="119"/>
      <c r="D9" s="118"/>
      <c r="E9" s="118"/>
      <c r="F9" s="121"/>
      <c r="G9" s="118"/>
      <c r="H9" s="118"/>
      <c r="I9" s="118"/>
      <c r="J9" s="41"/>
      <c r="K9" s="118"/>
      <c r="L9" s="44" t="s">
        <v>36</v>
      </c>
      <c r="M9" s="27" t="s">
        <v>37</v>
      </c>
      <c r="N9" s="44" t="s">
        <v>26</v>
      </c>
      <c r="O9" s="44" t="s">
        <v>36</v>
      </c>
      <c r="P9" s="27" t="s">
        <v>37</v>
      </c>
      <c r="Q9" s="44" t="s">
        <v>26</v>
      </c>
      <c r="R9" s="44" t="s">
        <v>36</v>
      </c>
      <c r="S9" s="27" t="s">
        <v>37</v>
      </c>
      <c r="T9" s="44" t="s">
        <v>26</v>
      </c>
      <c r="U9" s="119"/>
      <c r="V9" s="119"/>
      <c r="W9" s="119"/>
      <c r="X9" s="121"/>
      <c r="Y9" s="119"/>
      <c r="Z9" s="130"/>
    </row>
    <row r="10" spans="1:26" ht="26.25" customHeight="1">
      <c r="A10" s="148" t="s">
        <v>370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</row>
    <row r="11" spans="1:26" s="43" customFormat="1" ht="51" customHeight="1">
      <c r="A11" s="30">
        <v>1</v>
      </c>
      <c r="B11" s="31"/>
      <c r="C11" s="42"/>
      <c r="D11" s="13" t="s">
        <v>114</v>
      </c>
      <c r="E11" s="14" t="s">
        <v>90</v>
      </c>
      <c r="F11" s="15" t="s">
        <v>40</v>
      </c>
      <c r="G11" s="16" t="s">
        <v>115</v>
      </c>
      <c r="H11" s="14" t="s">
        <v>91</v>
      </c>
      <c r="I11" s="15" t="s">
        <v>92</v>
      </c>
      <c r="J11" s="15" t="s">
        <v>93</v>
      </c>
      <c r="K11" s="17" t="s">
        <v>68</v>
      </c>
      <c r="L11" s="45">
        <v>195.5</v>
      </c>
      <c r="M11" s="46">
        <f>L11/3-IF($U11=1,0.5,IF($U11=2,1.5,0))</f>
        <v>65.166666666666671</v>
      </c>
      <c r="N11" s="47">
        <f>RANK(M11,M$11:M$11,0)</f>
        <v>1</v>
      </c>
      <c r="O11" s="45">
        <v>185</v>
      </c>
      <c r="P11" s="46">
        <f>O11/3-IF($U11=1,0.5,IF($U11=2,1.5,0))</f>
        <v>61.666666666666664</v>
      </c>
      <c r="Q11" s="47">
        <f>RANK(P11,P$11:P$11,0)</f>
        <v>1</v>
      </c>
      <c r="R11" s="45">
        <v>201</v>
      </c>
      <c r="S11" s="46">
        <f>R11/3-IF($U11=1,0.5,IF($U11=2,1.5,0))</f>
        <v>67</v>
      </c>
      <c r="T11" s="47">
        <f>RANK(S11,S$11:S$11,0)</f>
        <v>1</v>
      </c>
      <c r="U11" s="48"/>
      <c r="V11" s="48"/>
      <c r="W11" s="45">
        <f>L11+O11+R11</f>
        <v>581.5</v>
      </c>
      <c r="X11" s="49"/>
      <c r="Y11" s="46">
        <f>ROUND(SUM(M11,P11,S11)/3,3)</f>
        <v>64.611000000000004</v>
      </c>
      <c r="Z11" s="50" t="s">
        <v>27</v>
      </c>
    </row>
    <row r="12" spans="1:26" s="43" customFormat="1" ht="33" customHeight="1">
      <c r="A12" s="148" t="s">
        <v>371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</row>
    <row r="13" spans="1:26" s="43" customFormat="1" ht="51" customHeight="1">
      <c r="A13" s="30">
        <v>1</v>
      </c>
      <c r="B13" s="31"/>
      <c r="C13" s="42"/>
      <c r="D13" s="13" t="s">
        <v>152</v>
      </c>
      <c r="E13" s="14" t="s">
        <v>76</v>
      </c>
      <c r="F13" s="15" t="s">
        <v>42</v>
      </c>
      <c r="G13" s="16" t="s">
        <v>283</v>
      </c>
      <c r="H13" s="14" t="s">
        <v>284</v>
      </c>
      <c r="I13" s="15" t="s">
        <v>285</v>
      </c>
      <c r="J13" s="15" t="s">
        <v>64</v>
      </c>
      <c r="K13" s="17" t="s">
        <v>44</v>
      </c>
      <c r="L13" s="45">
        <v>206</v>
      </c>
      <c r="M13" s="46">
        <f>L13/3-IF($U13=1,0.5,IF($U13=2,1.5,0))</f>
        <v>68.666666666666671</v>
      </c>
      <c r="N13" s="47">
        <f>RANK(M13,M$13:M$16,0)</f>
        <v>1</v>
      </c>
      <c r="O13" s="45">
        <v>208.5</v>
      </c>
      <c r="P13" s="46">
        <f>O13/3-IF($U13=1,0.5,IF($U13=2,1.5,0))</f>
        <v>69.5</v>
      </c>
      <c r="Q13" s="47">
        <f>RANK(P13,P$13:P$16,0)</f>
        <v>1</v>
      </c>
      <c r="R13" s="45">
        <v>206.5</v>
      </c>
      <c r="S13" s="46">
        <f>R13/3-IF($U13=1,0.5,IF($U13=2,1.5,0))</f>
        <v>68.833333333333329</v>
      </c>
      <c r="T13" s="47">
        <f>RANK(S13,S$13:S$16,0)</f>
        <v>1</v>
      </c>
      <c r="U13" s="48"/>
      <c r="V13" s="48"/>
      <c r="W13" s="45">
        <f>L13+O13+R13</f>
        <v>621</v>
      </c>
      <c r="X13" s="49"/>
      <c r="Y13" s="46">
        <f>ROUND(SUM(M13,P13,S13)/3,3)</f>
        <v>69</v>
      </c>
      <c r="Z13" s="50" t="s">
        <v>27</v>
      </c>
    </row>
    <row r="14" spans="1:26" s="43" customFormat="1" ht="51" customHeight="1">
      <c r="A14" s="30">
        <v>2</v>
      </c>
      <c r="B14" s="31"/>
      <c r="C14" s="42"/>
      <c r="D14" s="13" t="s">
        <v>180</v>
      </c>
      <c r="E14" s="14" t="s">
        <v>181</v>
      </c>
      <c r="F14" s="15" t="s">
        <v>40</v>
      </c>
      <c r="G14" s="16" t="s">
        <v>182</v>
      </c>
      <c r="H14" s="14" t="s">
        <v>183</v>
      </c>
      <c r="I14" s="15" t="s">
        <v>174</v>
      </c>
      <c r="J14" s="15" t="s">
        <v>144</v>
      </c>
      <c r="K14" s="17" t="s">
        <v>156</v>
      </c>
      <c r="L14" s="45">
        <v>202.5</v>
      </c>
      <c r="M14" s="46">
        <f>L14/3-IF($U14=1,0.5,IF($U14=2,1.5,0))</f>
        <v>67.5</v>
      </c>
      <c r="N14" s="47">
        <f>RANK(M14,M$13:M$16,0)</f>
        <v>2</v>
      </c>
      <c r="O14" s="45">
        <v>206.5</v>
      </c>
      <c r="P14" s="46">
        <f>O14/3-IF($U14=1,0.5,IF($U14=2,1.5,0))</f>
        <v>68.833333333333329</v>
      </c>
      <c r="Q14" s="47">
        <f>RANK(P14,P$13:P$16,0)</f>
        <v>2</v>
      </c>
      <c r="R14" s="45">
        <v>205.5</v>
      </c>
      <c r="S14" s="46">
        <f>R14/3-IF($U14=1,0.5,IF($U14=2,1.5,0))</f>
        <v>68.5</v>
      </c>
      <c r="T14" s="47">
        <f>RANK(S14,S$13:S$16,0)</f>
        <v>2</v>
      </c>
      <c r="U14" s="48"/>
      <c r="V14" s="48"/>
      <c r="W14" s="45">
        <f>L14+O14+R14</f>
        <v>614.5</v>
      </c>
      <c r="X14" s="49"/>
      <c r="Y14" s="46">
        <f>ROUND(SUM(M14,P14,S14)/3,3)</f>
        <v>68.278000000000006</v>
      </c>
      <c r="Z14" s="50" t="s">
        <v>27</v>
      </c>
    </row>
    <row r="15" spans="1:26" s="43" customFormat="1" ht="51" customHeight="1">
      <c r="A15" s="30">
        <v>3</v>
      </c>
      <c r="B15" s="31"/>
      <c r="C15" s="42"/>
      <c r="D15" s="13" t="s">
        <v>141</v>
      </c>
      <c r="E15" s="14" t="s">
        <v>142</v>
      </c>
      <c r="F15" s="15" t="s">
        <v>70</v>
      </c>
      <c r="G15" s="16" t="s">
        <v>145</v>
      </c>
      <c r="H15" s="14" t="s">
        <v>146</v>
      </c>
      <c r="I15" s="15" t="s">
        <v>143</v>
      </c>
      <c r="J15" s="15" t="s">
        <v>144</v>
      </c>
      <c r="K15" s="17" t="s">
        <v>156</v>
      </c>
      <c r="L15" s="45">
        <v>200</v>
      </c>
      <c r="M15" s="46">
        <f>L15/3-IF($U15=1,0.5,IF($U15=2,1.5,0))</f>
        <v>66.666666666666671</v>
      </c>
      <c r="N15" s="47">
        <f>RANK(M15,M$13:M$16,0)</f>
        <v>3</v>
      </c>
      <c r="O15" s="45">
        <v>198.5</v>
      </c>
      <c r="P15" s="46">
        <f>O15/3-IF($U15=1,0.5,IF($U15=2,1.5,0))</f>
        <v>66.166666666666671</v>
      </c>
      <c r="Q15" s="47">
        <f>RANK(P15,P$13:P$16,0)</f>
        <v>3</v>
      </c>
      <c r="R15" s="45">
        <v>195.5</v>
      </c>
      <c r="S15" s="46">
        <f>R15/3-IF($U15=1,0.5,IF($U15=2,1.5,0))</f>
        <v>65.166666666666671</v>
      </c>
      <c r="T15" s="47">
        <f>RANK(S15,S$13:S$16,0)</f>
        <v>4</v>
      </c>
      <c r="U15" s="48"/>
      <c r="V15" s="48"/>
      <c r="W15" s="45">
        <f>L15+O15+R15</f>
        <v>594</v>
      </c>
      <c r="X15" s="49"/>
      <c r="Y15" s="46">
        <f>ROUND(SUM(M15,P15,S15)/3,3)</f>
        <v>66</v>
      </c>
      <c r="Z15" s="50" t="s">
        <v>27</v>
      </c>
    </row>
    <row r="16" spans="1:26" s="43" customFormat="1" ht="51" customHeight="1">
      <c r="A16" s="30">
        <v>4</v>
      </c>
      <c r="B16" s="31"/>
      <c r="C16" s="42"/>
      <c r="D16" s="13" t="s">
        <v>113</v>
      </c>
      <c r="E16" s="14" t="s">
        <v>104</v>
      </c>
      <c r="F16" s="15">
        <v>2</v>
      </c>
      <c r="G16" s="16" t="s">
        <v>154</v>
      </c>
      <c r="H16" s="14" t="s">
        <v>155</v>
      </c>
      <c r="I16" s="15" t="s">
        <v>105</v>
      </c>
      <c r="J16" s="15" t="s">
        <v>67</v>
      </c>
      <c r="K16" s="17" t="s">
        <v>44</v>
      </c>
      <c r="L16" s="45">
        <v>195.5</v>
      </c>
      <c r="M16" s="46">
        <f>L16/3-IF($U16=1,0.5,IF($U16=2,1.5,0))</f>
        <v>65.166666666666671</v>
      </c>
      <c r="N16" s="47">
        <f>RANK(M16,M$13:M$16,0)</f>
        <v>4</v>
      </c>
      <c r="O16" s="45">
        <v>190.5</v>
      </c>
      <c r="P16" s="46">
        <f>O16/3-IF($U16=1,0.5,IF($U16=2,1.5,0))</f>
        <v>63.5</v>
      </c>
      <c r="Q16" s="47">
        <f>RANK(P16,P$13:P$16,0)</f>
        <v>4</v>
      </c>
      <c r="R16" s="45">
        <v>200</v>
      </c>
      <c r="S16" s="46">
        <f>R16/3-IF($U16=1,0.5,IF($U16=2,1.5,0))</f>
        <v>66.666666666666671</v>
      </c>
      <c r="T16" s="47">
        <f>RANK(S16,S$13:S$16,0)</f>
        <v>3</v>
      </c>
      <c r="U16" s="48"/>
      <c r="V16" s="48"/>
      <c r="W16" s="45">
        <f>L16+O16+R16</f>
        <v>586</v>
      </c>
      <c r="X16" s="49"/>
      <c r="Y16" s="46">
        <f>ROUND(SUM(M16,P16,S16)/3,3)</f>
        <v>65.111000000000004</v>
      </c>
      <c r="Z16" s="50" t="s">
        <v>27</v>
      </c>
    </row>
    <row r="17" spans="4:11" ht="20.25" customHeight="1"/>
    <row r="18" spans="4:11" ht="28.5" customHeight="1">
      <c r="D18" s="40" t="s">
        <v>38</v>
      </c>
      <c r="E18" s="40"/>
      <c r="F18" s="40"/>
      <c r="G18" s="40"/>
      <c r="H18" s="40"/>
      <c r="I18" s="40"/>
      <c r="J18" s="40"/>
      <c r="K18" s="40" t="s">
        <v>220</v>
      </c>
    </row>
    <row r="19" spans="4:11" ht="10.5" customHeight="1">
      <c r="D19" s="40"/>
      <c r="E19" s="40"/>
      <c r="F19" s="40"/>
      <c r="G19" s="40"/>
      <c r="H19" s="40"/>
      <c r="I19" s="40"/>
      <c r="J19" s="40"/>
      <c r="K19" s="40"/>
    </row>
    <row r="20" spans="4:11" ht="38.25" customHeight="1">
      <c r="D20" s="40" t="s">
        <v>9</v>
      </c>
      <c r="E20" s="40"/>
      <c r="F20" s="40"/>
      <c r="G20" s="40"/>
      <c r="H20" s="40"/>
      <c r="I20" s="40"/>
      <c r="J20" s="40"/>
      <c r="K20" s="40" t="s">
        <v>221</v>
      </c>
    </row>
  </sheetData>
  <mergeCells count="26">
    <mergeCell ref="A10:Z10"/>
    <mergeCell ref="A12:Z12"/>
    <mergeCell ref="Y8:Y9"/>
    <mergeCell ref="Z8:Z9"/>
    <mergeCell ref="O8:Q8"/>
    <mergeCell ref="R8:T8"/>
    <mergeCell ref="U8:U9"/>
    <mergeCell ref="V8:V9"/>
    <mergeCell ref="W8:W9"/>
    <mergeCell ref="X8:X9"/>
    <mergeCell ref="K8:K9"/>
    <mergeCell ref="L8:N8"/>
    <mergeCell ref="A8:A9"/>
    <mergeCell ref="B8:B9"/>
    <mergeCell ref="C8:C9"/>
    <mergeCell ref="D8:D9"/>
    <mergeCell ref="A1:Z1"/>
    <mergeCell ref="A2:Z2"/>
    <mergeCell ref="A3:Z3"/>
    <mergeCell ref="A4:Z4"/>
    <mergeCell ref="A5:Z5"/>
    <mergeCell ref="E8:E9"/>
    <mergeCell ref="F8:F9"/>
    <mergeCell ref="G8:G9"/>
    <mergeCell ref="H8:H9"/>
    <mergeCell ref="I8:I9"/>
  </mergeCells>
  <pageMargins left="0.19685039370078741" right="0.19685039370078741" top="0.35433070866141736" bottom="0.31496062992125984" header="0.31496062992125984" footer="0.31496062992125984"/>
  <pageSetup paperSize="9" scale="70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1</vt:i4>
      </vt:variant>
    </vt:vector>
  </HeadingPairs>
  <TitlesOfParts>
    <vt:vector size="28" baseType="lpstr">
      <vt:lpstr>МЛ обл</vt:lpstr>
      <vt:lpstr>ППдА д</vt:lpstr>
      <vt:lpstr>КПд д</vt:lpstr>
      <vt:lpstr>КПпони обл</vt:lpstr>
      <vt:lpstr>КПЮн  юн</vt:lpstr>
      <vt:lpstr>СП2 U25</vt:lpstr>
      <vt:lpstr>МП</vt:lpstr>
      <vt:lpstr>БП</vt:lpstr>
      <vt:lpstr>ППюн ок, люб</vt:lpstr>
      <vt:lpstr>ППдА ок</vt:lpstr>
      <vt:lpstr>ППдВ обл</vt:lpstr>
      <vt:lpstr>КПд выбор</vt:lpstr>
      <vt:lpstr>Выбор</vt:lpstr>
      <vt:lpstr>МЕ 1.3</vt:lpstr>
      <vt:lpstr>ЛПд обл</vt:lpstr>
      <vt:lpstr>ЛПпони обл</vt:lpstr>
      <vt:lpstr>ЛПЮн обл</vt:lpstr>
      <vt:lpstr>БП U25 обл</vt:lpstr>
      <vt:lpstr>СП1</vt:lpstr>
      <vt:lpstr>ППюн (юн)</vt:lpstr>
      <vt:lpstr>КПюн (л)</vt:lpstr>
      <vt:lpstr>ППдВ ок</vt:lpstr>
      <vt:lpstr>КПд люб</vt:lpstr>
      <vt:lpstr>ОСФ 1А</vt:lpstr>
      <vt:lpstr>Выбор (2)</vt:lpstr>
      <vt:lpstr>Выбор (3)</vt:lpstr>
      <vt:lpstr>Судейская обл</vt:lpstr>
      <vt:lpstr>'ОСФ 1А'!Область_печати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2022-05-01T16:13:00Z</cp:lastPrinted>
  <dcterms:created xsi:type="dcterms:W3CDTF">2015-04-26T07:55:09Z</dcterms:created>
  <dcterms:modified xsi:type="dcterms:W3CDTF">2022-05-01T19:14:36Z</dcterms:modified>
</cp:coreProperties>
</file>