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240" windowWidth="19320" windowHeight="7515" tabRatio="703"/>
  </bookViews>
  <sheets>
    <sheet name="МЛ" sheetId="137" r:id="rId1"/>
    <sheet name="МЛ Клуб" sheetId="163" r:id="rId2"/>
    <sheet name="КПпони" sheetId="164" r:id="rId3"/>
    <sheet name="СП2" sheetId="172" r:id="rId4"/>
    <sheet name="ППд В" sheetId="191" r:id="rId5"/>
    <sheet name="КПЮр" sheetId="174" r:id="rId6"/>
    <sheet name="КПЮн" sheetId="171" r:id="rId7"/>
    <sheet name="МП" sheetId="160" r:id="rId8"/>
    <sheet name="ППд А Люб" sheetId="177" r:id="rId9"/>
    <sheet name="ППд А ОК" sheetId="162" r:id="rId10"/>
    <sheet name="ППЮн_ок" sheetId="200" r:id="rId11"/>
    <sheet name="Выбор" sheetId="176" r:id="rId12"/>
    <sheet name="Выбор мл" sheetId="198" r:id="rId13"/>
    <sheet name="ЛПпони" sheetId="178" r:id="rId14"/>
    <sheet name="БПU25" sheetId="183" r:id="rId15"/>
    <sheet name="Выбор1" sheetId="190" r:id="rId16"/>
    <sheet name="КПд" sheetId="175" r:id="rId17"/>
    <sheet name="Дети" sheetId="194" r:id="rId18"/>
    <sheet name="ЛПЮр" sheetId="179" r:id="rId19"/>
    <sheet name="Юниоры" sheetId="195" r:id="rId20"/>
    <sheet name="ЛПЮн" sheetId="181" r:id="rId21"/>
    <sheet name="Юноши" sheetId="196" r:id="rId22"/>
    <sheet name="СП1" sheetId="185" r:id="rId23"/>
    <sheet name="Взрослые" sheetId="197" r:id="rId24"/>
    <sheet name="ППд В Люб" sheetId="192" r:id="rId25"/>
    <sheet name="ППЮн(ок)" sheetId="159" r:id="rId26"/>
    <sheet name="Выбор2" sheetId="193" r:id="rId27"/>
    <sheet name="Выбор мл (2)" sheetId="199" r:id="rId28"/>
    <sheet name="Судейская " sheetId="146" r:id="rId29"/>
    <sheet name="Судейская клуб" sheetId="189" r:id="rId30"/>
  </sheets>
  <definedNames>
    <definedName name="_xlnm._FilterDatabase" localSheetId="0" hidden="1">МЛ!$A$6:$L$41</definedName>
    <definedName name="_xlnm._FilterDatabase" localSheetId="1" hidden="1">'МЛ Клуб'!$A$6:$L$37</definedName>
    <definedName name="_xlnm.Print_Titles" localSheetId="11">Выбор!$1:$1</definedName>
    <definedName name="_xlnm.Print_Titles" localSheetId="12">'Выбор мл'!$1:$1</definedName>
    <definedName name="_xlnm.Print_Titles" localSheetId="27">'Выбор мл (2)'!$1:$1</definedName>
    <definedName name="_xlnm.Print_Titles" localSheetId="8">'ППд А Люб'!$1:$1</definedName>
    <definedName name="_xlnm.Print_Titles" localSheetId="9">'ППд А ОК'!$1:$1</definedName>
    <definedName name="_xlnm.Print_Titles" localSheetId="24">'ППд В Люб'!$1:$1</definedName>
    <definedName name="_xlnm.Print_Area" localSheetId="14">БПU25!$A$1:$Z$17</definedName>
    <definedName name="_xlnm.Print_Area" localSheetId="23">Взрослые!$A$1:$N$22</definedName>
    <definedName name="_xlnm.Print_Area" localSheetId="11">Выбор!$A$1:$Z$21</definedName>
    <definedName name="_xlnm.Print_Area" localSheetId="12">'Выбор мл'!$A$1:$T$18</definedName>
    <definedName name="_xlnm.Print_Area" localSheetId="27">'Выбор мл (2)'!$A$1:$T$16</definedName>
    <definedName name="_xlnm.Print_Area" localSheetId="15">Выбор1!$A$1:$Z$18</definedName>
    <definedName name="_xlnm.Print_Area" localSheetId="26">Выбор2!$A$1:$Z$19</definedName>
    <definedName name="_xlnm.Print_Area" localSheetId="17">Дети!$A$1:$N$20</definedName>
    <definedName name="_xlnm.Print_Area" localSheetId="16">КПд!$A$1:$AA$22</definedName>
    <definedName name="_xlnm.Print_Area" localSheetId="2">КПпони!$A$1:$Z$20</definedName>
    <definedName name="_xlnm.Print_Area" localSheetId="6">КПЮн!$A$1:$Z$26</definedName>
    <definedName name="_xlnm.Print_Area" localSheetId="5">КПЮр!$A$1:$Z$24</definedName>
    <definedName name="_xlnm.Print_Area" localSheetId="13">ЛПпони!$A$1:$Z$20</definedName>
    <definedName name="_xlnm.Print_Area" localSheetId="20">ЛПЮн!$A$1:$Z$24</definedName>
    <definedName name="_xlnm.Print_Area" localSheetId="18">ЛПЮр!$A$1:$Z$22</definedName>
    <definedName name="_xlnm.Print_Area" localSheetId="0">МЛ!$A$1:$L$73</definedName>
    <definedName name="_xlnm.Print_Area" localSheetId="1">'МЛ Клуб'!$A$1:$L$45</definedName>
    <definedName name="_xlnm.Print_Area" localSheetId="7">МП!$A$1:$Z$27</definedName>
    <definedName name="_xlnm.Print_Area" localSheetId="8">'ППд А Люб'!$A$1:$Z$32</definedName>
    <definedName name="_xlnm.Print_Area" localSheetId="9">'ППд А ОК'!$A$1:$Z$25</definedName>
    <definedName name="_xlnm.Print_Area" localSheetId="4">'ППд В'!$A$1:$AA$27</definedName>
    <definedName name="_xlnm.Print_Area" localSheetId="24">'ППд В Люб'!$A$1:$Z$26</definedName>
    <definedName name="_xlnm.Print_Area" localSheetId="25">'ППЮн(ок)'!$A$1:$Z$31</definedName>
    <definedName name="_xlnm.Print_Area" localSheetId="10">ППЮн_ок!$A$1:$Z$23</definedName>
    <definedName name="_xlnm.Print_Area" localSheetId="22">СП1!$A$1:$Z$25</definedName>
    <definedName name="_xlnm.Print_Area" localSheetId="3">СП2!$A$1:$Z$17</definedName>
    <definedName name="_xlnm.Print_Area" localSheetId="28">'Судейская '!$A$1:$E$58</definedName>
    <definedName name="_xlnm.Print_Area" localSheetId="29">'Судейская клуб'!$A$1:$E$36</definedName>
    <definedName name="_xlnm.Print_Area" localSheetId="19">Юниоры!$A$1:$N$20</definedName>
    <definedName name="_xlnm.Print_Area" localSheetId="21">Юноши!$A$1:$N$21</definedName>
  </definedNames>
  <calcPr calcId="125725"/>
  <fileRecoveryPr autoRecover="0"/>
</workbook>
</file>

<file path=xl/calcChain.xml><?xml version="1.0" encoding="utf-8"?>
<calcChain xmlns="http://schemas.openxmlformats.org/spreadsheetml/2006/main">
  <c r="S15" i="193"/>
  <c r="P15"/>
  <c r="M15"/>
  <c r="W15"/>
  <c r="N10" i="197"/>
  <c r="N14"/>
  <c r="N11"/>
  <c r="N12"/>
  <c r="N13"/>
  <c r="N15"/>
  <c r="N9"/>
  <c r="N11" i="196"/>
  <c r="N10"/>
  <c r="N12"/>
  <c r="N13"/>
  <c r="N14"/>
  <c r="N9"/>
  <c r="N9" i="195"/>
  <c r="N11"/>
  <c r="N12"/>
  <c r="N10"/>
  <c r="N10" i="194"/>
  <c r="N9"/>
  <c r="W12" i="193"/>
  <c r="S12"/>
  <c r="P12"/>
  <c r="M12"/>
  <c r="W14"/>
  <c r="S14"/>
  <c r="P14"/>
  <c r="M14"/>
  <c r="W15" i="185"/>
  <c r="W14"/>
  <c r="W16"/>
  <c r="W19"/>
  <c r="W12"/>
  <c r="W18"/>
  <c r="W11"/>
  <c r="W17"/>
  <c r="S15"/>
  <c r="S14"/>
  <c r="S16"/>
  <c r="S19"/>
  <c r="S12"/>
  <c r="S18"/>
  <c r="S11"/>
  <c r="S17"/>
  <c r="P15"/>
  <c r="P14"/>
  <c r="P16"/>
  <c r="P19"/>
  <c r="P12"/>
  <c r="P18"/>
  <c r="P11"/>
  <c r="P17"/>
  <c r="M15"/>
  <c r="Y15" s="1"/>
  <c r="M14"/>
  <c r="Y14" s="1"/>
  <c r="M16"/>
  <c r="Y16" s="1"/>
  <c r="M19"/>
  <c r="Y19" s="1"/>
  <c r="M12"/>
  <c r="Y12" s="1"/>
  <c r="M18"/>
  <c r="Y18" s="1"/>
  <c r="M11"/>
  <c r="M17"/>
  <c r="Y17" s="1"/>
  <c r="T12" i="198"/>
  <c r="Y15" i="176"/>
  <c r="W17" i="200"/>
  <c r="S17"/>
  <c r="P17"/>
  <c r="M17"/>
  <c r="W12"/>
  <c r="S12"/>
  <c r="P12"/>
  <c r="M12"/>
  <c r="W15"/>
  <c r="S15"/>
  <c r="P15"/>
  <c r="M15"/>
  <c r="W13"/>
  <c r="S13"/>
  <c r="P13"/>
  <c r="M13"/>
  <c r="W16"/>
  <c r="S16"/>
  <c r="P16"/>
  <c r="M16"/>
  <c r="W14"/>
  <c r="S14"/>
  <c r="P14"/>
  <c r="M14"/>
  <c r="M18" i="177"/>
  <c r="M17" i="171"/>
  <c r="P17"/>
  <c r="R12" i="199"/>
  <c r="T12" s="1"/>
  <c r="R12" i="198"/>
  <c r="S15" i="176"/>
  <c r="P15"/>
  <c r="M15"/>
  <c r="W26" i="159"/>
  <c r="W20"/>
  <c r="W21"/>
  <c r="W13"/>
  <c r="W17"/>
  <c r="W12"/>
  <c r="W23"/>
  <c r="W15"/>
  <c r="W24"/>
  <c r="W25"/>
  <c r="W16"/>
  <c r="W18"/>
  <c r="W27"/>
  <c r="W19"/>
  <c r="W22"/>
  <c r="S26"/>
  <c r="S20"/>
  <c r="S21"/>
  <c r="S13"/>
  <c r="S17"/>
  <c r="S12"/>
  <c r="S23"/>
  <c r="S15"/>
  <c r="S24"/>
  <c r="S25"/>
  <c r="S16"/>
  <c r="S18"/>
  <c r="S27"/>
  <c r="S19"/>
  <c r="S22"/>
  <c r="P26"/>
  <c r="P20"/>
  <c r="P21"/>
  <c r="P13"/>
  <c r="P17"/>
  <c r="P12"/>
  <c r="P23"/>
  <c r="P15"/>
  <c r="P24"/>
  <c r="P25"/>
  <c r="P16"/>
  <c r="P18"/>
  <c r="P27"/>
  <c r="P19"/>
  <c r="P22"/>
  <c r="M26"/>
  <c r="M20"/>
  <c r="Y20" s="1"/>
  <c r="M21"/>
  <c r="M13"/>
  <c r="M17"/>
  <c r="M12"/>
  <c r="M23"/>
  <c r="M15"/>
  <c r="M24"/>
  <c r="M25"/>
  <c r="Y25" s="1"/>
  <c r="M16"/>
  <c r="M18"/>
  <c r="M27"/>
  <c r="M19"/>
  <c r="M22"/>
  <c r="M20" i="192"/>
  <c r="M17"/>
  <c r="M14"/>
  <c r="M13"/>
  <c r="M16"/>
  <c r="M15"/>
  <c r="M12"/>
  <c r="M11"/>
  <c r="M18"/>
  <c r="S20"/>
  <c r="S17"/>
  <c r="S14"/>
  <c r="S13"/>
  <c r="S16"/>
  <c r="S15"/>
  <c r="S12"/>
  <c r="S11"/>
  <c r="S18"/>
  <c r="P20"/>
  <c r="P17"/>
  <c r="P14"/>
  <c r="P13"/>
  <c r="P16"/>
  <c r="P15"/>
  <c r="P12"/>
  <c r="P11"/>
  <c r="P18"/>
  <c r="S19"/>
  <c r="P19"/>
  <c r="M19"/>
  <c r="W18"/>
  <c r="W11"/>
  <c r="W12"/>
  <c r="W15"/>
  <c r="W16"/>
  <c r="W13"/>
  <c r="W14"/>
  <c r="W17"/>
  <c r="W20"/>
  <c r="W19"/>
  <c r="S13" i="185"/>
  <c r="P13"/>
  <c r="M13"/>
  <c r="W12" i="181"/>
  <c r="W14"/>
  <c r="W17"/>
  <c r="W15"/>
  <c r="W18"/>
  <c r="W16"/>
  <c r="W11"/>
  <c r="S12"/>
  <c r="S14"/>
  <c r="S17"/>
  <c r="S15"/>
  <c r="S18"/>
  <c r="S16"/>
  <c r="S11"/>
  <c r="P12"/>
  <c r="P14"/>
  <c r="P17"/>
  <c r="P15"/>
  <c r="P18"/>
  <c r="P16"/>
  <c r="P11"/>
  <c r="M12"/>
  <c r="M14"/>
  <c r="M17"/>
  <c r="Y17" s="1"/>
  <c r="M15"/>
  <c r="M18"/>
  <c r="M16"/>
  <c r="M11"/>
  <c r="S14" i="179"/>
  <c r="S12"/>
  <c r="S16"/>
  <c r="S11"/>
  <c r="P14"/>
  <c r="P12"/>
  <c r="P16"/>
  <c r="P11"/>
  <c r="P15"/>
  <c r="M14"/>
  <c r="M12"/>
  <c r="M16"/>
  <c r="Y16" s="1"/>
  <c r="M11"/>
  <c r="M15"/>
  <c r="N16" s="1"/>
  <c r="S13"/>
  <c r="P13"/>
  <c r="M13"/>
  <c r="Y12"/>
  <c r="W14"/>
  <c r="W12"/>
  <c r="W16"/>
  <c r="W11"/>
  <c r="W15"/>
  <c r="S15"/>
  <c r="T11" s="1"/>
  <c r="P12" i="190"/>
  <c r="M12"/>
  <c r="S12"/>
  <c r="S11"/>
  <c r="P11"/>
  <c r="M11"/>
  <c r="W12" i="176"/>
  <c r="W14"/>
  <c r="W11"/>
  <c r="S12"/>
  <c r="S14"/>
  <c r="S11"/>
  <c r="P12"/>
  <c r="P14"/>
  <c r="P11"/>
  <c r="M12"/>
  <c r="M14"/>
  <c r="M11"/>
  <c r="W13"/>
  <c r="S13"/>
  <c r="P13"/>
  <c r="M13"/>
  <c r="W15" i="162"/>
  <c r="W17"/>
  <c r="W14"/>
  <c r="W19"/>
  <c r="W18"/>
  <c r="W13"/>
  <c r="W16"/>
  <c r="S15"/>
  <c r="S17"/>
  <c r="S14"/>
  <c r="S19"/>
  <c r="S18"/>
  <c r="S13"/>
  <c r="S16"/>
  <c r="P15"/>
  <c r="P17"/>
  <c r="P14"/>
  <c r="P19"/>
  <c r="P18"/>
  <c r="P13"/>
  <c r="P16"/>
  <c r="M15"/>
  <c r="M17"/>
  <c r="M14"/>
  <c r="Y14" s="1"/>
  <c r="M19"/>
  <c r="M18"/>
  <c r="Y18" s="1"/>
  <c r="M13"/>
  <c r="M16"/>
  <c r="W11" i="177"/>
  <c r="W14"/>
  <c r="W19"/>
  <c r="W24"/>
  <c r="W15"/>
  <c r="W21"/>
  <c r="W26"/>
  <c r="W17"/>
  <c r="W25"/>
  <c r="W12"/>
  <c r="W13"/>
  <c r="W20"/>
  <c r="W16"/>
  <c r="W22"/>
  <c r="W18"/>
  <c r="S11"/>
  <c r="S14"/>
  <c r="S19"/>
  <c r="S24"/>
  <c r="S15"/>
  <c r="S21"/>
  <c r="S26"/>
  <c r="S17"/>
  <c r="S25"/>
  <c r="S12"/>
  <c r="S13"/>
  <c r="S20"/>
  <c r="S16"/>
  <c r="S22"/>
  <c r="S18"/>
  <c r="P11"/>
  <c r="P14"/>
  <c r="P19"/>
  <c r="P24"/>
  <c r="P15"/>
  <c r="P21"/>
  <c r="P26"/>
  <c r="P17"/>
  <c r="P25"/>
  <c r="P12"/>
  <c r="P13"/>
  <c r="P20"/>
  <c r="P16"/>
  <c r="P22"/>
  <c r="P18"/>
  <c r="M11"/>
  <c r="M14"/>
  <c r="M19"/>
  <c r="M24"/>
  <c r="Y24" s="1"/>
  <c r="M15"/>
  <c r="Y15" s="1"/>
  <c r="M21"/>
  <c r="Y21" s="1"/>
  <c r="M26"/>
  <c r="M17"/>
  <c r="M25"/>
  <c r="Y25" s="1"/>
  <c r="M12"/>
  <c r="M13"/>
  <c r="Y13" s="1"/>
  <c r="M20"/>
  <c r="M16"/>
  <c r="Y16" s="1"/>
  <c r="M22"/>
  <c r="Y18"/>
  <c r="S15" i="174"/>
  <c r="S12"/>
  <c r="S17"/>
  <c r="S18"/>
  <c r="S14"/>
  <c r="S13"/>
  <c r="S11"/>
  <c r="P15"/>
  <c r="P12"/>
  <c r="P17"/>
  <c r="P18"/>
  <c r="P14"/>
  <c r="P13"/>
  <c r="P11"/>
  <c r="S16"/>
  <c r="P16"/>
  <c r="M15"/>
  <c r="M12"/>
  <c r="M17"/>
  <c r="M18"/>
  <c r="M14"/>
  <c r="M13"/>
  <c r="M11"/>
  <c r="Y11" s="1"/>
  <c r="M16"/>
  <c r="S11" i="160"/>
  <c r="S17"/>
  <c r="S12"/>
  <c r="S19"/>
  <c r="S16"/>
  <c r="S18"/>
  <c r="S20"/>
  <c r="S15"/>
  <c r="S14"/>
  <c r="P11"/>
  <c r="P17"/>
  <c r="P12"/>
  <c r="P19"/>
  <c r="P16"/>
  <c r="P18"/>
  <c r="Y18" s="1"/>
  <c r="P20"/>
  <c r="P15"/>
  <c r="P14"/>
  <c r="M11"/>
  <c r="M17"/>
  <c r="M12"/>
  <c r="Y12" s="1"/>
  <c r="M19"/>
  <c r="M16"/>
  <c r="M18"/>
  <c r="M20"/>
  <c r="M15"/>
  <c r="M14"/>
  <c r="Y14"/>
  <c r="W11"/>
  <c r="W17"/>
  <c r="W12"/>
  <c r="W19"/>
  <c r="W16"/>
  <c r="W18"/>
  <c r="W20"/>
  <c r="W15"/>
  <c r="W14"/>
  <c r="W20" i="171"/>
  <c r="W16"/>
  <c r="W11"/>
  <c r="W18"/>
  <c r="W15"/>
  <c r="W13"/>
  <c r="W17"/>
  <c r="W12"/>
  <c r="W14"/>
  <c r="S20"/>
  <c r="S16"/>
  <c r="S11"/>
  <c r="S18"/>
  <c r="S15"/>
  <c r="S13"/>
  <c r="S17"/>
  <c r="S12"/>
  <c r="S14"/>
  <c r="P20"/>
  <c r="P16"/>
  <c r="P11"/>
  <c r="P18"/>
  <c r="P15"/>
  <c r="P13"/>
  <c r="P12"/>
  <c r="P14"/>
  <c r="M20"/>
  <c r="M16"/>
  <c r="M11"/>
  <c r="M18"/>
  <c r="Y18" s="1"/>
  <c r="M15"/>
  <c r="M13"/>
  <c r="Y13" s="1"/>
  <c r="M12"/>
  <c r="Y12" s="1"/>
  <c r="M14"/>
  <c r="Y14" s="1"/>
  <c r="N13" i="174"/>
  <c r="W15"/>
  <c r="W12"/>
  <c r="W17"/>
  <c r="W18"/>
  <c r="W14"/>
  <c r="W13"/>
  <c r="W11"/>
  <c r="S15" i="191"/>
  <c r="T15" s="1"/>
  <c r="S19"/>
  <c r="T19" s="1"/>
  <c r="S21"/>
  <c r="T21" s="1"/>
  <c r="S17"/>
  <c r="T17" s="1"/>
  <c r="S18"/>
  <c r="T18" s="1"/>
  <c r="S14"/>
  <c r="T14" s="1"/>
  <c r="S13"/>
  <c r="T13" s="1"/>
  <c r="S16"/>
  <c r="T16" s="1"/>
  <c r="M15"/>
  <c r="M19"/>
  <c r="M21"/>
  <c r="Z21" s="1"/>
  <c r="M17"/>
  <c r="M18"/>
  <c r="M14"/>
  <c r="M13"/>
  <c r="M16"/>
  <c r="M20"/>
  <c r="S20"/>
  <c r="T20" s="1"/>
  <c r="W12" i="190"/>
  <c r="W11"/>
  <c r="W13" i="185"/>
  <c r="S11" i="183"/>
  <c r="T11" s="1"/>
  <c r="P11"/>
  <c r="Q11" s="1"/>
  <c r="M11"/>
  <c r="N11" s="1"/>
  <c r="W11"/>
  <c r="S12" i="178"/>
  <c r="S14"/>
  <c r="P14"/>
  <c r="M14"/>
  <c r="S11"/>
  <c r="S13"/>
  <c r="P11"/>
  <c r="P13"/>
  <c r="P12"/>
  <c r="Y12" s="1"/>
  <c r="M13"/>
  <c r="M11"/>
  <c r="Y11" s="1"/>
  <c r="M12"/>
  <c r="W13" i="181"/>
  <c r="S13"/>
  <c r="T13" s="1"/>
  <c r="P13"/>
  <c r="Q12" s="1"/>
  <c r="M13"/>
  <c r="N14" s="1"/>
  <c r="W13" i="179"/>
  <c r="Y13"/>
  <c r="W13" i="178"/>
  <c r="W11"/>
  <c r="W12"/>
  <c r="W14"/>
  <c r="W23" i="177"/>
  <c r="S23"/>
  <c r="T14" s="1"/>
  <c r="P23"/>
  <c r="Q11" s="1"/>
  <c r="M23"/>
  <c r="S19" i="171"/>
  <c r="P19"/>
  <c r="Q19" s="1"/>
  <c r="M19"/>
  <c r="S14" i="159"/>
  <c r="P14"/>
  <c r="M14"/>
  <c r="N14" s="1"/>
  <c r="S15" i="175"/>
  <c r="T15" s="1"/>
  <c r="M15"/>
  <c r="S16"/>
  <c r="T16" s="1"/>
  <c r="M16"/>
  <c r="S14"/>
  <c r="T14" s="1"/>
  <c r="M14"/>
  <c r="S13"/>
  <c r="T13" s="1"/>
  <c r="M13"/>
  <c r="W16" i="174"/>
  <c r="S13" i="160"/>
  <c r="P13"/>
  <c r="Y13" s="1"/>
  <c r="M13"/>
  <c r="Y15"/>
  <c r="W13" i="164"/>
  <c r="S13"/>
  <c r="P13"/>
  <c r="M13"/>
  <c r="W11" i="172"/>
  <c r="S11"/>
  <c r="T11" s="1"/>
  <c r="P11"/>
  <c r="Q11" s="1"/>
  <c r="M11"/>
  <c r="W19" i="171"/>
  <c r="W14" i="159"/>
  <c r="W13" i="160"/>
  <c r="S14" i="164"/>
  <c r="S12"/>
  <c r="S11"/>
  <c r="P14"/>
  <c r="P12"/>
  <c r="P11"/>
  <c r="M12"/>
  <c r="M14"/>
  <c r="M11"/>
  <c r="W14"/>
  <c r="W12"/>
  <c r="W11"/>
  <c r="W12" i="162"/>
  <c r="S12"/>
  <c r="T12" s="1"/>
  <c r="P12"/>
  <c r="Q12" s="1"/>
  <c r="M12"/>
  <c r="N12" s="1"/>
  <c r="N11" i="172"/>
  <c r="T19" i="171"/>
  <c r="Q14" i="159"/>
  <c r="N13" i="175"/>
  <c r="N14"/>
  <c r="N16"/>
  <c r="N15"/>
  <c r="Q16" i="174"/>
  <c r="Y12" i="190"/>
  <c r="N13" i="185"/>
  <c r="Q13"/>
  <c r="T13"/>
  <c r="Y13"/>
  <c r="Q13" i="179"/>
  <c r="Q13" i="178"/>
  <c r="Q12"/>
  <c r="T13" i="179"/>
  <c r="N13"/>
  <c r="Y15" i="193" l="1"/>
  <c r="Y14"/>
  <c r="Y27" i="159"/>
  <c r="Y16"/>
  <c r="Y24"/>
  <c r="Y23"/>
  <c r="Y17"/>
  <c r="Y21"/>
  <c r="Y26"/>
  <c r="Y22"/>
  <c r="Y19"/>
  <c r="Y18"/>
  <c r="Y14"/>
  <c r="Y15"/>
  <c r="Y12"/>
  <c r="Y13"/>
  <c r="T14"/>
  <c r="T22"/>
  <c r="T27"/>
  <c r="T16"/>
  <c r="T24"/>
  <c r="T23"/>
  <c r="T17"/>
  <c r="T21"/>
  <c r="T26"/>
  <c r="T19"/>
  <c r="T18"/>
  <c r="T25"/>
  <c r="T15"/>
  <c r="T12"/>
  <c r="T13"/>
  <c r="T20"/>
  <c r="Q19"/>
  <c r="Q18"/>
  <c r="Q25"/>
  <c r="Q15"/>
  <c r="Q12"/>
  <c r="Q13"/>
  <c r="Q20"/>
  <c r="Q22"/>
  <c r="Q27"/>
  <c r="Q16"/>
  <c r="Q24"/>
  <c r="Q23"/>
  <c r="Q17"/>
  <c r="Q21"/>
  <c r="Q26"/>
  <c r="T19" i="192"/>
  <c r="Q19"/>
  <c r="N11"/>
  <c r="T14" i="185"/>
  <c r="Y11"/>
  <c r="Y12" i="193"/>
  <c r="Q14" i="185"/>
  <c r="N14"/>
  <c r="T11"/>
  <c r="T12"/>
  <c r="T16"/>
  <c r="T15"/>
  <c r="T17"/>
  <c r="T18"/>
  <c r="T19"/>
  <c r="Q11"/>
  <c r="Q12"/>
  <c r="Q16"/>
  <c r="Q15"/>
  <c r="Q17"/>
  <c r="Q18"/>
  <c r="Q19"/>
  <c r="N11"/>
  <c r="N12"/>
  <c r="N16"/>
  <c r="N15"/>
  <c r="N17"/>
  <c r="N18"/>
  <c r="N19"/>
  <c r="Y11" i="181"/>
  <c r="Y16"/>
  <c r="Y15"/>
  <c r="Y18"/>
  <c r="T14"/>
  <c r="Y14"/>
  <c r="Y12"/>
  <c r="Q13"/>
  <c r="Q16"/>
  <c r="Q15"/>
  <c r="Q14"/>
  <c r="Q11"/>
  <c r="Q18"/>
  <c r="Q17"/>
  <c r="T11"/>
  <c r="T18"/>
  <c r="T17"/>
  <c r="T12"/>
  <c r="T16"/>
  <c r="T15"/>
  <c r="N11"/>
  <c r="N18"/>
  <c r="N17"/>
  <c r="N12"/>
  <c r="Y13"/>
  <c r="N13"/>
  <c r="N16"/>
  <c r="N15"/>
  <c r="Q16" i="179"/>
  <c r="Y15"/>
  <c r="T12"/>
  <c r="Y14"/>
  <c r="A16" s="1"/>
  <c r="Y11"/>
  <c r="Q12"/>
  <c r="Q15"/>
  <c r="Q14"/>
  <c r="N15"/>
  <c r="N14"/>
  <c r="N12"/>
  <c r="Q11"/>
  <c r="T15"/>
  <c r="T16"/>
  <c r="T14"/>
  <c r="N11"/>
  <c r="Q11" i="178"/>
  <c r="N11"/>
  <c r="N14"/>
  <c r="N13"/>
  <c r="Y13"/>
  <c r="N12"/>
  <c r="Y14"/>
  <c r="A14"/>
  <c r="A12"/>
  <c r="T13"/>
  <c r="T12"/>
  <c r="T11"/>
  <c r="T12" i="193"/>
  <c r="N22" i="159"/>
  <c r="N27"/>
  <c r="N16"/>
  <c r="N24"/>
  <c r="N23"/>
  <c r="N17"/>
  <c r="N21"/>
  <c r="N26"/>
  <c r="N19"/>
  <c r="N18"/>
  <c r="N25"/>
  <c r="N15"/>
  <c r="N12"/>
  <c r="N13"/>
  <c r="N20"/>
  <c r="A18" i="185"/>
  <c r="A16"/>
  <c r="A11"/>
  <c r="A15"/>
  <c r="A17"/>
  <c r="A19"/>
  <c r="A14"/>
  <c r="A12"/>
  <c r="A13"/>
  <c r="N13" i="200"/>
  <c r="T13"/>
  <c r="Y12"/>
  <c r="A17" s="1"/>
  <c r="Y17"/>
  <c r="Q13"/>
  <c r="Y15"/>
  <c r="N17"/>
  <c r="N15"/>
  <c r="N16"/>
  <c r="N14"/>
  <c r="N12"/>
  <c r="Y13"/>
  <c r="Q17"/>
  <c r="Q15"/>
  <c r="Q16"/>
  <c r="Q14"/>
  <c r="Q12"/>
  <c r="T14"/>
  <c r="T17"/>
  <c r="T15"/>
  <c r="T16"/>
  <c r="T12"/>
  <c r="Y11" i="176"/>
  <c r="Y12"/>
  <c r="Y16" i="200"/>
  <c r="Y14"/>
  <c r="Y13" i="162"/>
  <c r="Y19"/>
  <c r="Y17"/>
  <c r="Y15"/>
  <c r="Y19" i="177"/>
  <c r="N14"/>
  <c r="Y22"/>
  <c r="Y11"/>
  <c r="Y20"/>
  <c r="Y14" i="176"/>
  <c r="Y12" i="177"/>
  <c r="Y17"/>
  <c r="Y26"/>
  <c r="N18"/>
  <c r="Y14"/>
  <c r="T18"/>
  <c r="T16"/>
  <c r="T13"/>
  <c r="T25"/>
  <c r="T26"/>
  <c r="T15"/>
  <c r="T19"/>
  <c r="T11"/>
  <c r="Q22"/>
  <c r="Q20"/>
  <c r="Q12"/>
  <c r="Q17"/>
  <c r="Q21"/>
  <c r="Q24"/>
  <c r="Q14"/>
  <c r="Y23"/>
  <c r="Q11" i="160"/>
  <c r="T13"/>
  <c r="N13"/>
  <c r="Y15" i="171"/>
  <c r="Y11"/>
  <c r="Y16"/>
  <c r="Y20"/>
  <c r="Q17"/>
  <c r="N17"/>
  <c r="N16" i="174"/>
  <c r="N12"/>
  <c r="Y13"/>
  <c r="T16"/>
  <c r="Q12"/>
  <c r="N18"/>
  <c r="Y14"/>
  <c r="Q18"/>
  <c r="Y18"/>
  <c r="Q13"/>
  <c r="Y17"/>
  <c r="Y12"/>
  <c r="A12" s="1"/>
  <c r="T17"/>
  <c r="Q15"/>
  <c r="N15"/>
  <c r="Y15"/>
  <c r="T14"/>
  <c r="T15"/>
  <c r="T11"/>
  <c r="Q11"/>
  <c r="Q14"/>
  <c r="Q17"/>
  <c r="N11"/>
  <c r="N14"/>
  <c r="N17"/>
  <c r="Y19" i="171"/>
  <c r="N19"/>
  <c r="Z14" i="191"/>
  <c r="Z18"/>
  <c r="Z17"/>
  <c r="N16"/>
  <c r="Z19"/>
  <c r="Z15"/>
  <c r="N13"/>
  <c r="T13" i="164"/>
  <c r="T14"/>
  <c r="T12"/>
  <c r="Y11" i="172"/>
  <c r="Y12" i="164"/>
  <c r="T11"/>
  <c r="N14"/>
  <c r="N12"/>
  <c r="N11"/>
  <c r="Y14"/>
  <c r="Q14"/>
  <c r="Q13"/>
  <c r="Q12"/>
  <c r="N13"/>
  <c r="A23" i="159"/>
  <c r="A16"/>
  <c r="A22"/>
  <c r="A13"/>
  <c r="A15"/>
  <c r="A18"/>
  <c r="A14"/>
  <c r="N19" i="160"/>
  <c r="N17"/>
  <c r="N11"/>
  <c r="Q15"/>
  <c r="Q18"/>
  <c r="T19"/>
  <c r="T17"/>
  <c r="T11"/>
  <c r="N14"/>
  <c r="N20"/>
  <c r="N16"/>
  <c r="Q12"/>
  <c r="T14"/>
  <c r="T20"/>
  <c r="T16"/>
  <c r="T11" i="192"/>
  <c r="T14"/>
  <c r="T16"/>
  <c r="Q14"/>
  <c r="Q16"/>
  <c r="Q11"/>
  <c r="Y17"/>
  <c r="Y14"/>
  <c r="Y13"/>
  <c r="Y16"/>
  <c r="Y15"/>
  <c r="Y12"/>
  <c r="Y11"/>
  <c r="Y18"/>
  <c r="T18"/>
  <c r="Q18"/>
  <c r="N19"/>
  <c r="Y19"/>
  <c r="N20"/>
  <c r="Q20"/>
  <c r="T20"/>
  <c r="Y20"/>
  <c r="N14"/>
  <c r="N16"/>
  <c r="N18"/>
  <c r="N17"/>
  <c r="Q17"/>
  <c r="T17"/>
  <c r="N13"/>
  <c r="Q13"/>
  <c r="T13"/>
  <c r="N15"/>
  <c r="Q15"/>
  <c r="T15"/>
  <c r="N12"/>
  <c r="Q12"/>
  <c r="T12"/>
  <c r="Z16" i="175"/>
  <c r="Z14"/>
  <c r="Y11" i="190"/>
  <c r="Y11" i="183"/>
  <c r="T14" i="178"/>
  <c r="Q14"/>
  <c r="Z15" i="175"/>
  <c r="U15"/>
  <c r="Z13"/>
  <c r="U13"/>
  <c r="U14"/>
  <c r="U16"/>
  <c r="N14" i="191"/>
  <c r="N17"/>
  <c r="N19"/>
  <c r="Z16"/>
  <c r="N16" i="171"/>
  <c r="T16"/>
  <c r="Y17"/>
  <c r="N15" i="160"/>
  <c r="N18"/>
  <c r="N12"/>
  <c r="Q14"/>
  <c r="Q20"/>
  <c r="Q16"/>
  <c r="Q19"/>
  <c r="Q17"/>
  <c r="T15"/>
  <c r="T18"/>
  <c r="T12"/>
  <c r="N22" i="177"/>
  <c r="N20"/>
  <c r="N12"/>
  <c r="N17"/>
  <c r="N21"/>
  <c r="N24"/>
  <c r="Q18"/>
  <c r="Q16"/>
  <c r="Q13"/>
  <c r="Q25"/>
  <c r="Q26"/>
  <c r="Q15"/>
  <c r="Q19"/>
  <c r="T22"/>
  <c r="T20"/>
  <c r="T12"/>
  <c r="T17"/>
  <c r="T21"/>
  <c r="T24"/>
  <c r="N17" i="162"/>
  <c r="T17"/>
  <c r="Y11" i="164"/>
  <c r="Q11"/>
  <c r="N18" i="191"/>
  <c r="N21"/>
  <c r="N15"/>
  <c r="Z13"/>
  <c r="Q16" i="171"/>
  <c r="Y20" i="160"/>
  <c r="Y16"/>
  <c r="Y19"/>
  <c r="Y17"/>
  <c r="Y11"/>
  <c r="T12" i="174"/>
  <c r="N16" i="177"/>
  <c r="N13"/>
  <c r="N25"/>
  <c r="N26"/>
  <c r="N15"/>
  <c r="N19"/>
  <c r="N11"/>
  <c r="Q17" i="162"/>
  <c r="Y13" i="176"/>
  <c r="N16" i="162"/>
  <c r="N18"/>
  <c r="N14"/>
  <c r="N15"/>
  <c r="Q16"/>
  <c r="Q18"/>
  <c r="Q14"/>
  <c r="Q15"/>
  <c r="T16"/>
  <c r="T18"/>
  <c r="T14"/>
  <c r="T15"/>
  <c r="Y16"/>
  <c r="N13"/>
  <c r="N19"/>
  <c r="Q13"/>
  <c r="Q19"/>
  <c r="T13"/>
  <c r="T19"/>
  <c r="Y12"/>
  <c r="T23" i="177"/>
  <c r="Q23"/>
  <c r="A15"/>
  <c r="N23"/>
  <c r="A20"/>
  <c r="A24"/>
  <c r="Y16" i="174"/>
  <c r="T13"/>
  <c r="T18"/>
  <c r="Q13" i="160"/>
  <c r="N14" i="171"/>
  <c r="N15"/>
  <c r="N11"/>
  <c r="N20"/>
  <c r="Q14"/>
  <c r="Q15"/>
  <c r="Q11"/>
  <c r="Q20"/>
  <c r="T14"/>
  <c r="T17"/>
  <c r="T15"/>
  <c r="T11"/>
  <c r="T20"/>
  <c r="N12"/>
  <c r="N13"/>
  <c r="N18"/>
  <c r="Q12"/>
  <c r="Q13"/>
  <c r="Q18"/>
  <c r="T12"/>
  <c r="T13"/>
  <c r="T18"/>
  <c r="U20" i="191"/>
  <c r="U13"/>
  <c r="U18"/>
  <c r="U21"/>
  <c r="U15"/>
  <c r="U16"/>
  <c r="U14"/>
  <c r="U17"/>
  <c r="U19"/>
  <c r="Z20"/>
  <c r="N20"/>
  <c r="Y13" i="164"/>
  <c r="A21" i="159" l="1"/>
  <c r="A26"/>
  <c r="A19"/>
  <c r="A25"/>
  <c r="A12"/>
  <c r="A20"/>
  <c r="A27"/>
  <c r="A24"/>
  <c r="A17"/>
  <c r="A12" i="192"/>
  <c r="A12" i="181"/>
  <c r="A17"/>
  <c r="A18"/>
  <c r="A11"/>
  <c r="A14"/>
  <c r="A15"/>
  <c r="A16"/>
  <c r="A13"/>
  <c r="A13" i="179"/>
  <c r="A12"/>
  <c r="A15"/>
  <c r="A14"/>
  <c r="A11"/>
  <c r="A15" i="175"/>
  <c r="A13"/>
  <c r="A14"/>
  <c r="A11" i="178"/>
  <c r="A13"/>
  <c r="A14" i="200"/>
  <c r="A15"/>
  <c r="A12"/>
  <c r="A13"/>
  <c r="A16"/>
  <c r="A12" i="162"/>
  <c r="A18" i="177"/>
  <c r="A16"/>
  <c r="A17"/>
  <c r="A23"/>
  <c r="A11"/>
  <c r="A25"/>
  <c r="A14"/>
  <c r="A21"/>
  <c r="A12"/>
  <c r="A22"/>
  <c r="A19"/>
  <c r="A26"/>
  <c r="A13"/>
  <c r="A20" i="160"/>
  <c r="A19"/>
  <c r="A12"/>
  <c r="A11"/>
  <c r="A14"/>
  <c r="A16"/>
  <c r="A17"/>
  <c r="A15"/>
  <c r="A13"/>
  <c r="A18"/>
  <c r="A16" i="171"/>
  <c r="A18"/>
  <c r="A12"/>
  <c r="A20"/>
  <c r="A15"/>
  <c r="A14"/>
  <c r="A13"/>
  <c r="A19"/>
  <c r="A11"/>
  <c r="A17"/>
  <c r="A11" i="174"/>
  <c r="A15"/>
  <c r="A13"/>
  <c r="A14"/>
  <c r="A18"/>
  <c r="A16"/>
  <c r="A17"/>
  <c r="A13" i="164"/>
  <c r="A17" i="192"/>
  <c r="A15"/>
  <c r="A16"/>
  <c r="A19"/>
  <c r="A20"/>
  <c r="A18"/>
  <c r="A11"/>
  <c r="A14" i="162"/>
  <c r="A12" i="164"/>
  <c r="A19" i="162"/>
  <c r="A14" i="164"/>
  <c r="A16" i="162"/>
  <c r="A11" i="164"/>
  <c r="A15" i="162"/>
  <c r="A18"/>
  <c r="A17"/>
  <c r="A13"/>
  <c r="A19" i="191"/>
  <c r="A17"/>
  <c r="A14"/>
  <c r="A16"/>
  <c r="A15"/>
  <c r="A21"/>
  <c r="A18"/>
  <c r="A13"/>
  <c r="A20"/>
</calcChain>
</file>

<file path=xl/sharedStrings.xml><?xml version="1.0" encoding="utf-8"?>
<sst xmlns="http://schemas.openxmlformats.org/spreadsheetml/2006/main" count="3541" uniqueCount="609">
  <si>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</si>
  <si>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</si>
  <si>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</si>
  <si>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</si>
  <si>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</si>
  <si>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</si>
  <si>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</si>
  <si>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</si>
  <si>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</si>
  <si>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</si>
  <si>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</si>
  <si>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</si>
  <si>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</si>
  <si>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</si>
  <si>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Зачет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</si>
  <si>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</si>
  <si>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</si>
  <si>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</si>
  <si>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</si>
  <si>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</si>
  <si>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</si>
  <si>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</si>
  <si>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</si>
  <si>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Технический делегат</t>
  </si>
  <si>
    <t>б/р</t>
  </si>
  <si>
    <t>самостоятельно</t>
  </si>
  <si>
    <t>ч/в /
Санкт-Петербург</t>
  </si>
  <si>
    <t>МС</t>
  </si>
  <si>
    <t>КСК "Вента" / 
Санкт-Петербург</t>
  </si>
  <si>
    <t>КСК "Приор" / 
Санкт-Петербург</t>
  </si>
  <si>
    <t>2Ю</t>
  </si>
  <si>
    <t>КМС</t>
  </si>
  <si>
    <t>1Ю</t>
  </si>
  <si>
    <t>Рыкова А.</t>
  </si>
  <si>
    <t>КСК "Дерби" / 
Ленинградская область</t>
  </si>
  <si>
    <t>Кисельер А.</t>
  </si>
  <si>
    <t>ч/в /
 Ленинградская область</t>
  </si>
  <si>
    <t>СПб ГБУ СШОР по КС и СП / Санкт-Петербург</t>
  </si>
  <si>
    <t>Королькова Т.</t>
  </si>
  <si>
    <t>Волкова А.</t>
  </si>
  <si>
    <t>Локтионов В.</t>
  </si>
  <si>
    <t>Лудина И.</t>
  </si>
  <si>
    <t>КСК "Эфа" /
Санкт-Петербург</t>
  </si>
  <si>
    <t>000734</t>
  </si>
  <si>
    <t>Огулова Н.</t>
  </si>
  <si>
    <t>КСК "Приор" / 
Ленинградская область</t>
  </si>
  <si>
    <r>
      <t xml:space="preserve">АРСЕНЬЕВА </t>
    </r>
    <r>
      <rPr>
        <sz val="8"/>
        <rFont val="Verdana"/>
        <family val="2"/>
        <charset val="204"/>
      </rPr>
      <t>Екатерина, 2007</t>
    </r>
  </si>
  <si>
    <t>012207</t>
  </si>
  <si>
    <t>020419</t>
  </si>
  <si>
    <t>Устрова М.</t>
  </si>
  <si>
    <t>Веклич Н.</t>
  </si>
  <si>
    <t>Русакова М.</t>
  </si>
  <si>
    <t>КК "Форсайд" / 
Ленинградская область</t>
  </si>
  <si>
    <t>Дребот Н.</t>
  </si>
  <si>
    <r>
      <t xml:space="preserve">БЕЛЫХ </t>
    </r>
    <r>
      <rPr>
        <sz val="8"/>
        <rFont val="Verdana"/>
        <family val="2"/>
        <charset val="204"/>
      </rPr>
      <t>Ксения, 2003</t>
    </r>
  </si>
  <si>
    <t>015303</t>
  </si>
  <si>
    <r>
      <t>АРГОНАВТ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мер, вор. полукр., Ангрен, Россия</t>
    </r>
  </si>
  <si>
    <t>011268</t>
  </si>
  <si>
    <t>Киселева Г.</t>
  </si>
  <si>
    <t>Нарышкова Н.</t>
  </si>
  <si>
    <t>Иванова М.</t>
  </si>
  <si>
    <t>Боброва М.</t>
  </si>
  <si>
    <r>
      <t>МЕРКИС</t>
    </r>
    <r>
      <rPr>
        <sz val="8"/>
        <rFont val="Verdana"/>
        <family val="2"/>
        <charset val="204"/>
      </rPr>
      <t>-06, мер., рыж., трак., Луитас, Литва</t>
    </r>
  </si>
  <si>
    <t>010503</t>
  </si>
  <si>
    <t>010681</t>
  </si>
  <si>
    <t>Ружинская Е.</t>
  </si>
  <si>
    <t>Прихожай В.</t>
  </si>
  <si>
    <r>
      <t xml:space="preserve">ВОЖОВА </t>
    </r>
    <r>
      <rPr>
        <sz val="8"/>
        <rFont val="Verdana"/>
        <family val="2"/>
        <charset val="204"/>
      </rPr>
      <t>Ксения</t>
    </r>
  </si>
  <si>
    <t>007597</t>
  </si>
  <si>
    <t>Смородина Ю.</t>
  </si>
  <si>
    <r>
      <t>КОЛОРАДО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т.-гнед., голл. тепл., Обелиск, Беларусь</t>
    </r>
  </si>
  <si>
    <t>013082</t>
  </si>
  <si>
    <t>Горбачева И.</t>
  </si>
  <si>
    <t>Кусмачева Ю.</t>
  </si>
  <si>
    <r>
      <t>ГОРБАЧЕВА</t>
    </r>
    <r>
      <rPr>
        <sz val="8"/>
        <rFont val="Verdana"/>
        <family val="2"/>
        <charset val="204"/>
      </rPr>
      <t xml:space="preserve"> Юлия, 2000</t>
    </r>
  </si>
  <si>
    <t>003900</t>
  </si>
  <si>
    <r>
      <t>КАСПЕР ФАН МАРИКЕ-</t>
    </r>
    <r>
      <rPr>
        <sz val="8"/>
        <rFont val="Verdana"/>
        <family val="2"/>
        <charset val="204"/>
      </rPr>
      <t>08, мер., вор., фриз., Вобке 403, Нидерланды</t>
    </r>
  </si>
  <si>
    <t>020448</t>
  </si>
  <si>
    <t>Шерягиня Е.</t>
  </si>
  <si>
    <r>
      <t>КРИСТИ</t>
    </r>
    <r>
      <rPr>
        <sz val="8"/>
        <rFont val="Verdana"/>
        <family val="2"/>
        <charset val="204"/>
      </rPr>
      <t>-04 (150), коб., пег., полукр., Ранг, Краснодарский край</t>
    </r>
  </si>
  <si>
    <t>006976</t>
  </si>
  <si>
    <r>
      <t>КРОНВУЭЛЬ</t>
    </r>
    <r>
      <rPr>
        <sz val="8"/>
        <rFont val="Verdana"/>
        <family val="2"/>
        <charset val="204"/>
      </rPr>
      <t>-04 (146), мер., гнед., райт-пони, Кеннеди, Германия</t>
    </r>
  </si>
  <si>
    <t>010116</t>
  </si>
  <si>
    <r>
      <t>УРБИ ЭТ ОРБИ</t>
    </r>
    <r>
      <rPr>
        <sz val="8"/>
        <rFont val="Verdana"/>
        <family val="2"/>
        <charset val="204"/>
      </rPr>
      <t>-01,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KWPN, Индоктро, Нидерланды</t>
    </r>
  </si>
  <si>
    <t>007889</t>
  </si>
  <si>
    <t>Лебедева И.</t>
  </si>
  <si>
    <r>
      <t>ЭЛИНОР-</t>
    </r>
    <r>
      <rPr>
        <sz val="8"/>
        <rFont val="Verdana"/>
        <family val="2"/>
        <charset val="204"/>
      </rPr>
      <t>07, мер., зол.-рыж., полукр., Эквадор, Кировский к/з</t>
    </r>
  </si>
  <si>
    <t>009757</t>
  </si>
  <si>
    <r>
      <t xml:space="preserve">ГРИГОРЬЕВА </t>
    </r>
    <r>
      <rPr>
        <sz val="8"/>
        <rFont val="Verdana"/>
        <family val="2"/>
        <charset val="204"/>
      </rPr>
      <t>Юлия, 2003</t>
    </r>
  </si>
  <si>
    <t>016803</t>
  </si>
  <si>
    <r>
      <t>КАЛХАВЕС ДЕ НОРА-</t>
    </r>
    <r>
      <rPr>
        <sz val="8"/>
        <rFont val="Verdana"/>
        <family val="2"/>
        <charset val="204"/>
      </rPr>
      <t>07, коб., т.-рыж., датск. тепл., Де Ноир, Дания</t>
    </r>
  </si>
  <si>
    <t>018646</t>
  </si>
  <si>
    <t>Григорьева Г.</t>
  </si>
  <si>
    <t>Додонова О.</t>
  </si>
  <si>
    <t>Мирецкая И.</t>
  </si>
  <si>
    <r>
      <t xml:space="preserve">ГРОМОВА </t>
    </r>
    <r>
      <rPr>
        <sz val="8"/>
        <rFont val="Verdana"/>
        <family val="2"/>
        <charset val="204"/>
      </rPr>
      <t>Карина, 2005</t>
    </r>
  </si>
  <si>
    <t>079005</t>
  </si>
  <si>
    <t>010614</t>
  </si>
  <si>
    <t>Громова О.</t>
  </si>
  <si>
    <r>
      <t xml:space="preserve">ГУЛАМ </t>
    </r>
    <r>
      <rPr>
        <sz val="8"/>
        <rFont val="Verdana"/>
        <family val="2"/>
        <charset val="204"/>
      </rPr>
      <t>Кристина, 1999</t>
    </r>
  </si>
  <si>
    <r>
      <t>ДИНАНТ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вор., гол. тепл., Сан Ремо, Нидерланды</t>
    </r>
  </si>
  <si>
    <t>016146</t>
  </si>
  <si>
    <t>Гулам А.</t>
  </si>
  <si>
    <r>
      <t>ГУРЕЕВА</t>
    </r>
    <r>
      <rPr>
        <sz val="8"/>
        <rFont val="Verdana"/>
        <family val="2"/>
        <charset val="204"/>
      </rPr>
      <t xml:space="preserve"> Анастасия</t>
    </r>
  </si>
  <si>
    <t>005096</t>
  </si>
  <si>
    <t>Гуреева А.</t>
  </si>
  <si>
    <r>
      <t>ЭЛЬ ФЕРРОЛЬ</t>
    </r>
    <r>
      <rPr>
        <sz val="8"/>
        <rFont val="Verdana"/>
        <family val="2"/>
        <charset val="204"/>
      </rPr>
      <t>-13, коб., гнед., укр. верх., Феникс, Украина</t>
    </r>
  </si>
  <si>
    <t>016661</t>
  </si>
  <si>
    <t>Плетцер А.</t>
  </si>
  <si>
    <r>
      <t>БАРОС</t>
    </r>
    <r>
      <rPr>
        <sz val="8"/>
        <rFont val="Verdana"/>
        <family val="2"/>
        <charset val="204"/>
      </rPr>
      <t>-06, мер., сер., голл. тепл., Каско, Нидерланды</t>
    </r>
  </si>
  <si>
    <t>010337</t>
  </si>
  <si>
    <t>Смирнова Н.</t>
  </si>
  <si>
    <r>
      <t>МИСС ПОЛЛИ</t>
    </r>
    <r>
      <rPr>
        <sz val="8"/>
        <rFont val="Verdana"/>
        <family val="2"/>
        <charset val="204"/>
      </rPr>
      <t>-09 (145), коб., сер., полукр., Литл Милтон, Республика Марий-Эл</t>
    </r>
  </si>
  <si>
    <t>011231</t>
  </si>
  <si>
    <t>Брунц Н.</t>
  </si>
  <si>
    <r>
      <t xml:space="preserve">КАБУКАЕВА </t>
    </r>
    <r>
      <rPr>
        <sz val="8"/>
        <rFont val="Verdana"/>
        <family val="2"/>
        <charset val="204"/>
      </rPr>
      <t>Мария, 2006</t>
    </r>
  </si>
  <si>
    <t>031506</t>
  </si>
  <si>
    <r>
      <t>БЬЮТИ СТАР</t>
    </r>
    <r>
      <rPr>
        <sz val="8"/>
        <rFont val="Verdana"/>
        <family val="2"/>
        <charset val="204"/>
      </rPr>
      <t>-05 (148), коб., гнед., Ньюфорест пони, Мак Ми Дей Хе СТБ 246, Нидерланды</t>
    </r>
  </si>
  <si>
    <t>020470</t>
  </si>
  <si>
    <t>Горбачева М.</t>
  </si>
  <si>
    <r>
      <t>ЭЙС ВЕНТУРА</t>
    </r>
    <r>
      <rPr>
        <sz val="8"/>
        <rFont val="Verdana"/>
        <family val="2"/>
        <charset val="204"/>
      </rPr>
      <t>-06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гнед., трак., Сиэтл, Россия</t>
    </r>
  </si>
  <si>
    <t>010313</t>
  </si>
  <si>
    <t>Михалевская О.</t>
  </si>
  <si>
    <r>
      <t xml:space="preserve">КОНЬШИНА </t>
    </r>
    <r>
      <rPr>
        <sz val="8"/>
        <rFont val="Verdana"/>
        <family val="2"/>
        <charset val="204"/>
      </rPr>
      <t>Ульяна, 2005</t>
    </r>
  </si>
  <si>
    <t>067805</t>
  </si>
  <si>
    <r>
      <t>МАВЕРИК-</t>
    </r>
    <r>
      <rPr>
        <sz val="8"/>
        <rFont val="Verdana"/>
        <family val="2"/>
        <charset val="204"/>
      </rPr>
      <t>08 (147), мер., гнед., нем. верх. пони, Монте Миро, Германия</t>
    </r>
  </si>
  <si>
    <t>020447</t>
  </si>
  <si>
    <r>
      <t>СПИРОУ ФАЙВ</t>
    </r>
    <r>
      <rPr>
        <sz val="8"/>
        <rFont val="Verdana"/>
        <family val="2"/>
        <charset val="204"/>
      </rPr>
      <t>-12, мер., вор., ганн., Сперкен, Германия</t>
    </r>
  </si>
  <si>
    <t>020472</t>
  </si>
  <si>
    <r>
      <rPr>
        <b/>
        <sz val="8"/>
        <rFont val="Verdana"/>
        <family val="2"/>
        <charset val="204"/>
      </rPr>
      <t>КУЗНЕЦОВА</t>
    </r>
    <r>
      <rPr>
        <sz val="8"/>
        <rFont val="Verdana"/>
        <family val="2"/>
        <charset val="204"/>
      </rPr>
      <t xml:space="preserve"> Алена, 2004</t>
    </r>
  </si>
  <si>
    <t>009004</t>
  </si>
  <si>
    <r>
      <t>ЛЕОНОВА</t>
    </r>
    <r>
      <rPr>
        <sz val="8"/>
        <rFont val="Verdana"/>
        <family val="2"/>
        <charset val="204"/>
      </rPr>
      <t xml:space="preserve"> Ульяна, 2004</t>
    </r>
  </si>
  <si>
    <t>017604</t>
  </si>
  <si>
    <t>Леонова М.</t>
  </si>
  <si>
    <t>023698</t>
  </si>
  <si>
    <r>
      <t xml:space="preserve">МАКАРОВА </t>
    </r>
    <r>
      <rPr>
        <sz val="8"/>
        <rFont val="Verdana"/>
        <family val="2"/>
        <charset val="204"/>
      </rPr>
      <t>Ирина</t>
    </r>
  </si>
  <si>
    <t>001275</t>
  </si>
  <si>
    <r>
      <t>ПОЛО</t>
    </r>
    <r>
      <rPr>
        <sz val="8"/>
        <rFont val="Verdana"/>
        <family val="2"/>
        <charset val="204"/>
      </rPr>
      <t>-09,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т.-гнед., трак., Орден, Беларусь</t>
    </r>
  </si>
  <si>
    <t>011347</t>
  </si>
  <si>
    <t>Никанорова И.</t>
  </si>
  <si>
    <t>Петрова А.</t>
  </si>
  <si>
    <r>
      <t xml:space="preserve">ПРОНИНА </t>
    </r>
    <r>
      <rPr>
        <sz val="8"/>
        <rFont val="Verdana"/>
        <family val="2"/>
        <charset val="204"/>
      </rPr>
      <t>Анна, 2004</t>
    </r>
  </si>
  <si>
    <t>009604</t>
  </si>
  <si>
    <r>
      <t>ГЕЙЗЕРС</t>
    </r>
    <r>
      <rPr>
        <sz val="8"/>
        <rFont val="Verdana"/>
        <family val="2"/>
        <charset val="204"/>
      </rPr>
      <t>-11,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вор., латв., Гастонс, Латвия</t>
    </r>
  </si>
  <si>
    <t>018356</t>
  </si>
  <si>
    <t>Митюхина Е.</t>
  </si>
  <si>
    <r>
      <t>СТЕЛЛА</t>
    </r>
    <r>
      <rPr>
        <sz val="8"/>
        <rFont val="Verdana"/>
        <family val="2"/>
        <charset val="204"/>
      </rPr>
      <t>-08 (128), коб., рыже-чал., уэльск. пони, Лемоншилл Роял Флайт, Нидерланды</t>
    </r>
  </si>
  <si>
    <t>010475</t>
  </si>
  <si>
    <r>
      <t xml:space="preserve">РУЖИНСКАЯ </t>
    </r>
    <r>
      <rPr>
        <sz val="8"/>
        <rFont val="Verdana"/>
        <family val="2"/>
        <charset val="204"/>
      </rPr>
      <t>Адриана, 2003</t>
    </r>
  </si>
  <si>
    <t>016403</t>
  </si>
  <si>
    <r>
      <t xml:space="preserve">РУСАКОВА </t>
    </r>
    <r>
      <rPr>
        <sz val="8"/>
        <rFont val="Verdana"/>
        <family val="2"/>
        <charset val="204"/>
      </rPr>
      <t>Таисия, 2004</t>
    </r>
  </si>
  <si>
    <t>008904</t>
  </si>
  <si>
    <r>
      <t xml:space="preserve">РЫКОВА </t>
    </r>
    <r>
      <rPr>
        <sz val="8"/>
        <rFont val="Verdana"/>
        <family val="2"/>
        <charset val="204"/>
      </rPr>
      <t>Анна</t>
    </r>
  </si>
  <si>
    <t>011487</t>
  </si>
  <si>
    <t>011888</t>
  </si>
  <si>
    <r>
      <t xml:space="preserve">СИМОНОВА </t>
    </r>
    <r>
      <rPr>
        <sz val="8"/>
        <rFont val="Verdana"/>
        <family val="2"/>
        <charset val="204"/>
      </rPr>
      <t>Варвара, 2001</t>
    </r>
  </si>
  <si>
    <t>010701</t>
  </si>
  <si>
    <r>
      <t>ВИНСЕНТО-</t>
    </r>
    <r>
      <rPr>
        <sz val="8"/>
        <rFont val="Verdana"/>
        <family val="2"/>
        <charset val="204"/>
      </rPr>
      <t>11, мер., рыж., ганн., Юнайтед, Германия</t>
    </r>
  </si>
  <si>
    <t>016519</t>
  </si>
  <si>
    <t>Симонова В.</t>
  </si>
  <si>
    <r>
      <t xml:space="preserve">СМИРНОВА </t>
    </r>
    <r>
      <rPr>
        <sz val="8"/>
        <rFont val="Verdana"/>
        <family val="2"/>
        <charset val="204"/>
      </rPr>
      <t>Екатерина</t>
    </r>
  </si>
  <si>
    <t>026798</t>
  </si>
  <si>
    <r>
      <t xml:space="preserve">УСТРОВА </t>
    </r>
    <r>
      <rPr>
        <sz val="8"/>
        <rFont val="Verdana"/>
        <family val="2"/>
        <charset val="204"/>
      </rPr>
      <t>Мария</t>
    </r>
  </si>
  <si>
    <t>017284</t>
  </si>
  <si>
    <t>011859</t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</si>
  <si>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</si>
  <si>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t>000708</t>
  </si>
  <si>
    <r>
      <t>ОЛИМПИК ФАЕР-</t>
    </r>
    <r>
      <rPr>
        <sz val="8"/>
        <rFont val="Verdana"/>
        <family val="2"/>
        <charset val="204"/>
      </rPr>
      <t>09, мер., т.-гнед., полукр., Эль-Ферроль, Ленинградская область</t>
    </r>
  </si>
  <si>
    <t>011236</t>
  </si>
  <si>
    <t>Хлобыстина А.</t>
  </si>
  <si>
    <r>
      <t xml:space="preserve">ХРАБРОВА </t>
    </r>
    <r>
      <rPr>
        <sz val="8"/>
        <rFont val="Verdana"/>
        <family val="2"/>
        <charset val="204"/>
      </rPr>
      <t>Надежда</t>
    </r>
  </si>
  <si>
    <r>
      <t>ГАЯНЭ ДО</t>
    </r>
    <r>
      <rPr>
        <sz val="8"/>
        <rFont val="Verdana"/>
        <family val="2"/>
        <charset val="204"/>
      </rPr>
      <t>-14, коб., т.-гн., полукр., Эрл Скандик , Беларусь</t>
    </r>
  </si>
  <si>
    <t>021552</t>
  </si>
  <si>
    <t>Храброва Н.</t>
  </si>
  <si>
    <t>Жигалова Г.</t>
  </si>
  <si>
    <r>
      <t xml:space="preserve">ЧМЕЛЬ </t>
    </r>
    <r>
      <rPr>
        <sz val="8"/>
        <rFont val="Verdana"/>
        <family val="2"/>
        <charset val="204"/>
      </rPr>
      <t>София, 2010</t>
    </r>
  </si>
  <si>
    <t>009910</t>
  </si>
  <si>
    <r>
      <t xml:space="preserve">ШУТОВА </t>
    </r>
    <r>
      <rPr>
        <sz val="8"/>
        <rFont val="Verdana"/>
        <family val="2"/>
        <charset val="204"/>
      </rPr>
      <t>Анна</t>
    </r>
  </si>
  <si>
    <t>020283</t>
  </si>
  <si>
    <t>016168</t>
  </si>
  <si>
    <t>Шутова А.</t>
  </si>
  <si>
    <t>006242</t>
  </si>
  <si>
    <t xml:space="preserve">Главный судья </t>
  </si>
  <si>
    <t>ч/в / 
Санкт-Петербург</t>
  </si>
  <si>
    <t>058905</t>
  </si>
  <si>
    <t>017433</t>
  </si>
  <si>
    <r>
      <t>ПАРЦИВАЛЬ</t>
    </r>
    <r>
      <rPr>
        <sz val="8"/>
        <rFont val="Verdana"/>
        <family val="2"/>
        <charset val="204"/>
      </rPr>
      <t>-04, мер.,  вор., вютемберг., Пик Джуниор, Германия</t>
    </r>
  </si>
  <si>
    <t>023210</t>
  </si>
  <si>
    <t xml:space="preserve">Член ГСК </t>
  </si>
  <si>
    <t>Судья-инспектор (шеф-стюард)</t>
  </si>
  <si>
    <t>СПРАВКА о количестве субъектов РФ</t>
  </si>
  <si>
    <t>ВСЕГО РЕГИОНОВ:</t>
  </si>
  <si>
    <t>ч/в / 
Ленинградская область</t>
  </si>
  <si>
    <t>-</t>
  </si>
  <si>
    <t>Синильникова Н.</t>
  </si>
  <si>
    <t>ППд А</t>
  </si>
  <si>
    <r>
      <t xml:space="preserve">ХЛОБЫСТИНА </t>
    </r>
    <r>
      <rPr>
        <sz val="8"/>
        <rFont val="Verdana"/>
        <family val="2"/>
        <charset val="204"/>
      </rPr>
      <t>Александра, 2003</t>
    </r>
  </si>
  <si>
    <t>066603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</si>
  <si>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</si>
  <si>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</si>
  <si>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</si>
  <si>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С</t>
  </si>
  <si>
    <t>Ошибки в схеме</t>
  </si>
  <si>
    <t>Прочие ошибки</t>
  </si>
  <si>
    <t>Средняя оценка</t>
  </si>
  <si>
    <t>Всего %</t>
  </si>
  <si>
    <t>Вып.
норм.</t>
  </si>
  <si>
    <t>техника исп.</t>
  </si>
  <si>
    <t>качество исп.</t>
  </si>
  <si>
    <t>Баллы</t>
  </si>
  <si>
    <t>%</t>
  </si>
  <si>
    <t>Посадка</t>
  </si>
  <si>
    <t>Средства управления</t>
  </si>
  <si>
    <t>Точность</t>
  </si>
  <si>
    <t>Общее впечатление</t>
  </si>
  <si>
    <t>C</t>
  </si>
  <si>
    <t>Всего баллов</t>
  </si>
  <si>
    <t>Сумма общих оценок</t>
  </si>
  <si>
    <t xml:space="preserve">Выездка </t>
  </si>
  <si>
    <t>Н</t>
  </si>
  <si>
    <t>Горбачева И.М.</t>
  </si>
  <si>
    <t>мальчики и девочки до 15 лет</t>
  </si>
  <si>
    <t>юноши и девушки 14-18 лет, юниоры и юниорки 16-21 лет, мужчины и женщины</t>
  </si>
  <si>
    <t>КПд</t>
  </si>
  <si>
    <t>КСК "Дерби", Ленинградская область</t>
  </si>
  <si>
    <t>Красненкова А. - Ленинградская область</t>
  </si>
  <si>
    <t>Выездка (лошади до 150 см)</t>
  </si>
  <si>
    <t>Выездка, выездка (лошади до 150 см)</t>
  </si>
  <si>
    <t>мальчики и девочки 12-16 лет</t>
  </si>
  <si>
    <r>
      <t xml:space="preserve">ХЛОБЫСТИНА </t>
    </r>
    <r>
      <rPr>
        <sz val="8"/>
        <rFont val="Verdana"/>
        <family val="2"/>
        <charset val="204"/>
      </rPr>
      <t>Александра</t>
    </r>
  </si>
  <si>
    <t>012858</t>
  </si>
  <si>
    <r>
      <t>ХАРВАРИ ГРАНД</t>
    </r>
    <r>
      <rPr>
        <sz val="8"/>
        <rFont val="Verdana"/>
        <family val="2"/>
        <charset val="204"/>
      </rPr>
      <t xml:space="preserve">-09, мер., гнед., ганн., Гранд, </t>
    </r>
  </si>
  <si>
    <t>Горбачева И.
Горбачева Ю.</t>
  </si>
  <si>
    <t>011159</t>
  </si>
  <si>
    <t>Трошкина Т.</t>
  </si>
  <si>
    <t>023201</t>
  </si>
  <si>
    <r>
      <t>КАН</t>
    </r>
    <r>
      <rPr>
        <sz val="8"/>
        <rFont val="Verdana"/>
        <family val="2"/>
        <charset val="204"/>
      </rPr>
      <t>-14, жер., гнед., ганн., Кореолан 29, к/з "Кавказ"</t>
    </r>
  </si>
  <si>
    <r>
      <t xml:space="preserve">ВАСИЛЬЕВА </t>
    </r>
    <r>
      <rPr>
        <sz val="8"/>
        <rFont val="Verdana"/>
        <family val="2"/>
        <charset val="204"/>
      </rPr>
      <t>Варвара, 2007</t>
    </r>
  </si>
  <si>
    <t>030107</t>
  </si>
  <si>
    <t>Архипова А.</t>
  </si>
  <si>
    <t>КСК "Дерби" /
 Санкт-Петербург</t>
  </si>
  <si>
    <r>
      <t xml:space="preserve">ЦЫКИНА </t>
    </r>
    <r>
      <rPr>
        <sz val="8"/>
        <rFont val="Verdana"/>
        <family val="2"/>
        <charset val="204"/>
      </rPr>
      <t>Елизавета, 2007</t>
    </r>
  </si>
  <si>
    <t>006107</t>
  </si>
  <si>
    <t>019189</t>
  </si>
  <si>
    <t>Цыкина С.</t>
  </si>
  <si>
    <r>
      <t xml:space="preserve">ДРЕБОТ </t>
    </r>
    <r>
      <rPr>
        <sz val="8"/>
        <rFont val="Verdana"/>
        <family val="2"/>
        <charset val="204"/>
      </rPr>
      <t>Наталья</t>
    </r>
  </si>
  <si>
    <r>
      <t xml:space="preserve">ГУБИНА </t>
    </r>
    <r>
      <rPr>
        <sz val="8"/>
        <rFont val="Verdana"/>
        <family val="2"/>
        <charset val="204"/>
      </rPr>
      <t>Татьяна</t>
    </r>
  </si>
  <si>
    <r>
      <t xml:space="preserve">ТАЧАЛОВА </t>
    </r>
    <r>
      <rPr>
        <sz val="8"/>
        <rFont val="Verdana"/>
        <family val="2"/>
        <charset val="204"/>
      </rPr>
      <t>Александра</t>
    </r>
  </si>
  <si>
    <t>006071</t>
  </si>
  <si>
    <t>Езда</t>
  </si>
  <si>
    <t>КПпони</t>
  </si>
  <si>
    <t>023005</t>
  </si>
  <si>
    <r>
      <t>СКАЙФОЛЛ-</t>
    </r>
    <r>
      <rPr>
        <sz val="8"/>
        <rFont val="Verdana"/>
        <family val="2"/>
        <charset val="204"/>
      </rPr>
      <t>11, мер., гнед., латв., Калданс, Латвия</t>
    </r>
  </si>
  <si>
    <t>020115</t>
  </si>
  <si>
    <t>КСК "Приор" /
 Ленинградская область</t>
  </si>
  <si>
    <t>ЕЗДА ПО ВЫБОРУ</t>
  </si>
  <si>
    <t xml:space="preserve">Езда </t>
  </si>
  <si>
    <t>Технические результаты</t>
  </si>
  <si>
    <t>В</t>
  </si>
  <si>
    <t>КОМАНДНЫЙ ПРИЗ. ВСАДНИКИ НА ПОНИ</t>
  </si>
  <si>
    <t>мужчины и женщины</t>
  </si>
  <si>
    <t>Выездка</t>
  </si>
  <si>
    <t>СРЕДНИЙ ПРИЗ №2</t>
  </si>
  <si>
    <t>Разбитная Е. - ССВК - Санкт-Петербург</t>
  </si>
  <si>
    <t>Мальчики и девочки до 15 лет, мальчики и девочки 12-16 лет, юноши и девушки 14-18 лет, 
юниоры и юниорки 16-21 лет, мужчины и женщины</t>
  </si>
  <si>
    <t>МАЛЫЙ ПРИЗ</t>
  </si>
  <si>
    <t xml:space="preserve">КОМАНДНЫЙ ПРИЗ. ЮНИОРЫ </t>
  </si>
  <si>
    <t>026575</t>
  </si>
  <si>
    <t>КОМАНДНЫЙ ПРИЗ. ДЕТИ (FEI 2020)</t>
  </si>
  <si>
    <t>юноши и девушки 14-18 лет</t>
  </si>
  <si>
    <t>Медиана</t>
  </si>
  <si>
    <t>030069</t>
  </si>
  <si>
    <t>106LA59</t>
  </si>
  <si>
    <t>ПРЕДВАРИТЕЛЬНЫЙ ПРИЗ В. Дети (FEI 2020)</t>
  </si>
  <si>
    <t>ССВК</t>
  </si>
  <si>
    <t>СС1К</t>
  </si>
  <si>
    <t>Ахачинский А.А.</t>
  </si>
  <si>
    <t>Свердловская область</t>
  </si>
  <si>
    <t>ЛИЧНЫЙ ПРИЗ. ВСАДНИКИ НА ПОНИ</t>
  </si>
  <si>
    <t>БОЛЬШОЙ ПРИЗ U25</t>
  </si>
  <si>
    <r>
      <t xml:space="preserve">ЛЮБИТЕЛИ
</t>
    </r>
    <r>
      <rPr>
        <sz val="10"/>
        <rFont val="Verdana"/>
        <family val="2"/>
        <charset val="204"/>
      </rPr>
      <t>юноши и девушки 14-18 лет, мужчины и женщины</t>
    </r>
  </si>
  <si>
    <t>юниоры и юниорки 16-21 лет</t>
  </si>
  <si>
    <t xml:space="preserve">ЛИЧНЫЙ ПРИЗ. ЮНИОРЫ </t>
  </si>
  <si>
    <t>СРЕДНИЙ ПРИЗ №1</t>
  </si>
  <si>
    <t>Цветков В.С.</t>
  </si>
  <si>
    <t>Судья-инспектор (стюард)</t>
  </si>
  <si>
    <t xml:space="preserve">ЛИЧНЫЙ ПРИЗ. ЮНОШИ </t>
  </si>
  <si>
    <t>Разбитная Е.А.</t>
  </si>
  <si>
    <t>КСК "Приор" /
Ленинградская область</t>
  </si>
  <si>
    <t>22-23 августа 2020 г.</t>
  </si>
  <si>
    <t>Горбачева И.
Леонова М.</t>
  </si>
  <si>
    <r>
      <t>ЛЕМНИСКААТ РАПСОДИ-</t>
    </r>
    <r>
      <rPr>
        <sz val="8"/>
        <rFont val="Verdana"/>
        <family val="2"/>
        <charset val="204"/>
      </rPr>
      <t>04 (146),</t>
    </r>
    <r>
      <rPr>
        <b/>
        <sz val="8"/>
        <rFont val="Verdana"/>
        <family val="2"/>
        <charset val="204"/>
      </rPr>
      <t xml:space="preserve">  </t>
    </r>
    <r>
      <rPr>
        <sz val="8"/>
        <rFont val="Verdana"/>
        <family val="2"/>
        <charset val="204"/>
      </rPr>
      <t>мер., рыж., уэльск. пони, Anjershof Rocky, Голландия</t>
    </r>
  </si>
  <si>
    <t>104GY09</t>
  </si>
  <si>
    <r>
      <t xml:space="preserve">КУБОК КСК "ДЕРБИ"
</t>
    </r>
    <r>
      <rPr>
        <sz val="16"/>
        <rFont val="Verdana"/>
        <family val="2"/>
        <charset val="204"/>
      </rPr>
      <t>КЛУБНЫЕ СОРЕВНОВАНИЯ</t>
    </r>
  </si>
  <si>
    <t>Лудина И. - ССВК - Санкт-Петербург</t>
  </si>
  <si>
    <t>Резанова С. - ССВК - Вологодская область</t>
  </si>
  <si>
    <t>Ветеринарный делегат</t>
  </si>
  <si>
    <t>22 августа 2020 г.</t>
  </si>
  <si>
    <r>
      <t xml:space="preserve">ХАБРЕНКО </t>
    </r>
    <r>
      <rPr>
        <sz val="8"/>
        <rFont val="Verdana"/>
        <family val="2"/>
        <charset val="204"/>
      </rPr>
      <t>Варвара, 2008</t>
    </r>
  </si>
  <si>
    <t>016108</t>
  </si>
  <si>
    <r>
      <t>КАЗАНОВА Р-</t>
    </r>
    <r>
      <rPr>
        <sz val="8"/>
        <rFont val="Verdana"/>
        <family val="2"/>
        <charset val="204"/>
      </rPr>
      <t>07, мерин, т.-гн. голл., Индоктро, Нидерланды</t>
    </r>
  </si>
  <si>
    <t>017526</t>
  </si>
  <si>
    <t>Йар А.</t>
  </si>
  <si>
    <t>Кушнир М.</t>
  </si>
  <si>
    <t>КК "Гранд Стейбл" /
Ленинградская область</t>
  </si>
  <si>
    <r>
      <t>ВЕС ДОН ДЕЛИО-</t>
    </r>
    <r>
      <rPr>
        <sz val="8"/>
        <rFont val="Verdana"/>
        <family val="2"/>
        <charset val="204"/>
      </rPr>
      <t>10, мер., гнед., нем. верх. пони, Диор Де Люкс, Германия</t>
    </r>
  </si>
  <si>
    <t>Арсеньева А.</t>
  </si>
  <si>
    <r>
      <t xml:space="preserve">БЕЛОБОРОДОВА </t>
    </r>
    <r>
      <rPr>
        <sz val="8"/>
        <rFont val="Verdana"/>
        <family val="2"/>
        <charset val="204"/>
      </rPr>
      <t>Александра, 2009</t>
    </r>
  </si>
  <si>
    <t>021609</t>
  </si>
  <si>
    <r>
      <t>МАГРЕЙ-</t>
    </r>
    <r>
      <rPr>
        <sz val="8"/>
        <rFont val="Verdana"/>
        <family val="2"/>
        <charset val="204"/>
      </rPr>
      <t>12 (147), мер., сер., полукр., Гетман, Россия</t>
    </r>
  </si>
  <si>
    <t>016645</t>
  </si>
  <si>
    <t>Аравина Д.</t>
  </si>
  <si>
    <t>КСК "Комарово" / 
Санкт-Петербург</t>
  </si>
  <si>
    <r>
      <t xml:space="preserve">ДАНИЛЬЧЕНКО </t>
    </r>
    <r>
      <rPr>
        <sz val="8"/>
        <rFont val="Verdana"/>
        <family val="2"/>
        <charset val="204"/>
      </rPr>
      <t>Елизавета, 2007</t>
    </r>
  </si>
  <si>
    <t>001507</t>
  </si>
  <si>
    <r>
      <t>МИРАКУЛИКС-</t>
    </r>
    <r>
      <rPr>
        <sz val="8"/>
        <rFont val="Verdana"/>
        <family val="2"/>
        <charset val="204"/>
      </rPr>
      <t>08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(147),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палом., нем.райтпони, Miraculix S, Голландия</t>
    </r>
  </si>
  <si>
    <t>104AR84-Pony</t>
  </si>
  <si>
    <r>
      <t xml:space="preserve">ТАРАСОВА </t>
    </r>
    <r>
      <rPr>
        <sz val="8"/>
        <rFont val="Verdana"/>
        <family val="2"/>
        <charset val="204"/>
      </rPr>
      <t>Агата, 2008</t>
    </r>
  </si>
  <si>
    <t>010408</t>
  </si>
  <si>
    <r>
      <t>АЛЕКС-</t>
    </r>
    <r>
      <rPr>
        <sz val="8"/>
        <rFont val="Verdana"/>
        <family val="2"/>
        <charset val="204"/>
      </rPr>
      <t>10, мер., вор., полукр., Капланас, Россия</t>
    </r>
  </si>
  <si>
    <t>КСК "Дерби" /
Свердловская область</t>
  </si>
  <si>
    <r>
      <t>РЕД ФОКС</t>
    </r>
    <r>
      <rPr>
        <sz val="8"/>
        <rFont val="Verdana"/>
        <family val="2"/>
        <charset val="204"/>
      </rPr>
      <t>-08, мер., рыж., полукр., Грибальди, Нидерланды</t>
    </r>
  </si>
  <si>
    <t>016651</t>
  </si>
  <si>
    <r>
      <t xml:space="preserve">ГАВРИЧ </t>
    </r>
    <r>
      <rPr>
        <sz val="8"/>
        <rFont val="Verdana"/>
        <family val="2"/>
        <charset val="204"/>
      </rPr>
      <t>Анна, 1999</t>
    </r>
  </si>
  <si>
    <t>059999</t>
  </si>
  <si>
    <r>
      <t>СИМФОНИ-</t>
    </r>
    <r>
      <rPr>
        <sz val="8"/>
        <rFont val="Verdana"/>
        <family val="2"/>
        <charset val="204"/>
      </rPr>
      <t>08, жер., карак., ганн., Сандро Хит, Германия</t>
    </r>
  </si>
  <si>
    <t>011364</t>
  </si>
  <si>
    <t>Гаврич М.</t>
  </si>
  <si>
    <t>Хмелев М.</t>
  </si>
  <si>
    <r>
      <t>ФЬЮЧЕР МЬЮЗИК-</t>
    </r>
    <r>
      <rPr>
        <sz val="8"/>
        <rFont val="Verdana"/>
        <family val="2"/>
        <charset val="204"/>
      </rPr>
      <t>10, мер., т.-гнед., голл., Джаз, Нидерланды</t>
    </r>
  </si>
  <si>
    <t>Коротун Н.</t>
  </si>
  <si>
    <r>
      <t xml:space="preserve">ВЕНИДИКТОВА </t>
    </r>
    <r>
      <rPr>
        <sz val="8"/>
        <rFont val="Verdana"/>
        <family val="2"/>
        <charset val="204"/>
      </rPr>
      <t>Полина, 2000</t>
    </r>
  </si>
  <si>
    <t>063400</t>
  </si>
  <si>
    <r>
      <t>ПУЭРТЕ ПРИНЦЕСС-</t>
    </r>
    <r>
      <rPr>
        <sz val="8"/>
        <rFont val="Verdana"/>
        <family val="2"/>
        <charset val="204"/>
      </rPr>
      <t>04, коб., т.-гнед., полукр., Рейс, Ленинградская область</t>
    </r>
  </si>
  <si>
    <t>005971</t>
  </si>
  <si>
    <t>Пелеева Ю.</t>
  </si>
  <si>
    <t>КСК "Петростиль" / 
Ленинградская область</t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</si>
  <si>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</si>
  <si>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t>057801</t>
  </si>
  <si>
    <r>
      <t>КЛИНТОРД II-</t>
    </r>
    <r>
      <rPr>
        <sz val="8"/>
        <rFont val="Verdana"/>
        <family val="2"/>
        <charset val="204"/>
      </rPr>
      <t>06, жер., сер., голшт., Клинтон I, Германия</t>
    </r>
  </si>
  <si>
    <t>103SF89</t>
  </si>
  <si>
    <t>Чебунина О.</t>
  </si>
  <si>
    <r>
      <t xml:space="preserve">ВОРОНЦОВА </t>
    </r>
    <r>
      <rPr>
        <sz val="8"/>
        <rFont val="Verdana"/>
        <family val="2"/>
        <charset val="204"/>
      </rPr>
      <t>Анна, 1999</t>
    </r>
  </si>
  <si>
    <t>016999</t>
  </si>
  <si>
    <r>
      <t>ДОН ДИЕГО</t>
    </r>
    <r>
      <rPr>
        <sz val="8"/>
        <rFont val="Verdana"/>
        <family val="2"/>
        <charset val="204"/>
      </rPr>
      <t>-08, мер., рыж., KWPN, Джаз, Нидерланды</t>
    </r>
  </si>
  <si>
    <t>020585</t>
  </si>
  <si>
    <t>Воронцова И.</t>
  </si>
  <si>
    <r>
      <t xml:space="preserve">СЕРГЕЕНКО </t>
    </r>
    <r>
      <rPr>
        <sz val="8"/>
        <rFont val="Verdana"/>
        <family val="2"/>
        <charset val="204"/>
      </rPr>
      <t>Мария, 2005</t>
    </r>
  </si>
  <si>
    <r>
      <t>БАРИТОН</t>
    </r>
    <r>
      <rPr>
        <sz val="8"/>
        <rFont val="Verdana"/>
        <family val="2"/>
        <charset val="204"/>
      </rPr>
      <t>-00, жер., т.-рыж., УВП, Тембр, Украина</t>
    </r>
  </si>
  <si>
    <r>
      <t>АРМАНДО-</t>
    </r>
    <r>
      <rPr>
        <sz val="8"/>
        <rFont val="Verdana"/>
        <family val="2"/>
        <charset val="204"/>
      </rPr>
      <t>05, мер., т.-гнед., голл., Грибальди, Нидерланды</t>
    </r>
  </si>
  <si>
    <r>
      <t>ХОКУС ПОКУС</t>
    </r>
    <r>
      <rPr>
        <sz val="8"/>
        <rFont val="Verdana"/>
        <family val="2"/>
        <charset val="204"/>
      </rPr>
      <t>-12, мер., гнед., KWPN, Какет Л, Нидерланды</t>
    </r>
  </si>
  <si>
    <r>
      <t xml:space="preserve">ЮРЧЕНКО </t>
    </r>
    <r>
      <rPr>
        <sz val="8"/>
        <rFont val="Verdana"/>
        <family val="2"/>
        <charset val="204"/>
      </rPr>
      <t>Елизавета, 2003</t>
    </r>
  </si>
  <si>
    <t>021903</t>
  </si>
  <si>
    <r>
      <t>ГУЛЬНИЧКА-</t>
    </r>
    <r>
      <rPr>
        <sz val="8"/>
        <rFont val="Verdana"/>
        <family val="2"/>
        <charset val="204"/>
      </rPr>
      <t>08, коб., гнед., буд., Гульден 8, к/з им. Первой Конной Армии</t>
    </r>
  </si>
  <si>
    <t>016298</t>
  </si>
  <si>
    <t>Юрченко С.</t>
  </si>
  <si>
    <t>Кудряшова Н.</t>
  </si>
  <si>
    <t>Вологодская область</t>
  </si>
  <si>
    <r>
      <t>СЕРУПГАРДС ШЕМРОК-</t>
    </r>
    <r>
      <rPr>
        <sz val="8"/>
        <rFont val="Verdana"/>
        <family val="2"/>
        <charset val="204"/>
      </rPr>
      <t>10, мер., гнед., дат., Фюрстенбол, Дания</t>
    </r>
  </si>
  <si>
    <r>
      <t xml:space="preserve">ГОРБАЧЕВА </t>
    </r>
    <r>
      <rPr>
        <sz val="8"/>
        <rFont val="Verdana"/>
        <family val="2"/>
        <charset val="204"/>
      </rPr>
      <t>Марина</t>
    </r>
  </si>
  <si>
    <t>001795</t>
  </si>
  <si>
    <r>
      <t>ПРЕСТИЖ-</t>
    </r>
    <r>
      <rPr>
        <sz val="8"/>
        <rFont val="Verdana"/>
        <family val="2"/>
        <charset val="204"/>
      </rPr>
      <t>07, мер., сер., полукр., Салют, Россия, Ставропольский край</t>
    </r>
  </si>
  <si>
    <t>010321</t>
  </si>
  <si>
    <t>Пятакова А.</t>
  </si>
  <si>
    <r>
      <t xml:space="preserve">ПРИХОЖАЙ </t>
    </r>
    <r>
      <rPr>
        <sz val="8"/>
        <rFont val="Verdana"/>
        <family val="2"/>
        <charset val="204"/>
      </rPr>
      <t>Виктория</t>
    </r>
  </si>
  <si>
    <t>000682</t>
  </si>
  <si>
    <r>
      <t>ЭРЕНС ХИТ-</t>
    </r>
    <r>
      <rPr>
        <sz val="8"/>
        <rFont val="Verdana"/>
        <family val="2"/>
        <charset val="204"/>
      </rPr>
      <t>09,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 т.-гнед., вестф., Ehrenpar, Россия</t>
    </r>
  </si>
  <si>
    <t>007635</t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</si>
  <si>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</si>
  <si>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t>007989</t>
  </si>
  <si>
    <r>
      <t>СТАКОРД</t>
    </r>
    <r>
      <rPr>
        <sz val="8"/>
        <rFont val="Verdana"/>
        <family val="2"/>
        <charset val="204"/>
      </rPr>
      <t>-03, мер., рыж., ганн., Стаккато, Германия</t>
    </r>
  </si>
  <si>
    <t>010490</t>
  </si>
  <si>
    <t>Гарник А.</t>
  </si>
  <si>
    <t>КСК "Виктори Хорс Клаб" / 
Санкт-Петербург</t>
  </si>
  <si>
    <r>
      <t xml:space="preserve">НАСЕДКИНА 
</t>
    </r>
    <r>
      <rPr>
        <sz val="8"/>
        <rFont val="Verdana"/>
        <family val="2"/>
        <charset val="204"/>
      </rPr>
      <t>Ольга</t>
    </r>
  </si>
  <si>
    <t>001075</t>
  </si>
  <si>
    <r>
      <t>КАЛЛАХАН-</t>
    </r>
    <r>
      <rPr>
        <sz val="8"/>
        <rFont val="Verdana"/>
        <family val="2"/>
        <charset val="204"/>
      </rPr>
      <t>12, мер., т.-гнед., голшт., Копенгаген, Россия</t>
    </r>
  </si>
  <si>
    <t>023206</t>
  </si>
  <si>
    <t>Наседкина О.</t>
  </si>
  <si>
    <r>
      <t xml:space="preserve">ЛЕДНЕВА </t>
    </r>
    <r>
      <rPr>
        <sz val="8"/>
        <rFont val="Verdana"/>
        <family val="2"/>
        <charset val="204"/>
      </rPr>
      <t>Татьяна</t>
    </r>
  </si>
  <si>
    <t>000998</t>
  </si>
  <si>
    <r>
      <t>ГРЕНОБЛЬ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гнед., трак., Фетишас, Литва</t>
    </r>
  </si>
  <si>
    <t>011233</t>
  </si>
  <si>
    <t>Вишнева В.</t>
  </si>
  <si>
    <t>КСК "Дерби" /
Санкт-Петербург</t>
  </si>
  <si>
    <r>
      <t xml:space="preserve">КУРБАТОВА </t>
    </r>
    <r>
      <rPr>
        <sz val="8"/>
        <rFont val="Verdana"/>
        <family val="2"/>
        <charset val="204"/>
      </rPr>
      <t>Наталия</t>
    </r>
  </si>
  <si>
    <t>008973</t>
  </si>
  <si>
    <r>
      <t>ПАКИСТАН-</t>
    </r>
    <r>
      <rPr>
        <sz val="8"/>
        <rFont val="Verdana"/>
        <family val="2"/>
        <charset val="204"/>
      </rPr>
      <t>08, жер., вор., русс. верх., Пагар, Старожиловский к/з</t>
    </r>
  </si>
  <si>
    <t>009444</t>
  </si>
  <si>
    <t>Курбатова Н.
Курбатова А.</t>
  </si>
  <si>
    <r>
      <t>САНЦИСКО ДЖУНИОР</t>
    </r>
    <r>
      <rPr>
        <sz val="8"/>
        <rFont val="Verdana"/>
        <family val="2"/>
        <charset val="204"/>
      </rPr>
      <t>-11, мер., вор., немецкая спортивная, Санциско, Германия</t>
    </r>
  </si>
  <si>
    <r>
      <t>КЛАСС КЕНДИ ВИКТОРИ</t>
    </r>
    <r>
      <rPr>
        <sz val="8"/>
        <rFont val="Verdana"/>
        <family val="2"/>
        <charset val="204"/>
      </rPr>
      <t>-12, коб., т-гнед., латв., Кайман, Латвия</t>
    </r>
  </si>
  <si>
    <t>011202</t>
  </si>
  <si>
    <t>Крылова Е.</t>
  </si>
  <si>
    <r>
      <t>САНЦИСКО ДЖУНИОР</t>
    </r>
    <r>
      <rPr>
        <sz val="8"/>
        <rFont val="Verdana"/>
        <family val="2"/>
        <charset val="204"/>
      </rPr>
      <t>-11, мер., вор., нем. спортивная, Санциско, Германия</t>
    </r>
  </si>
  <si>
    <r>
      <t xml:space="preserve">ГАРНИК </t>
    </r>
    <r>
      <rPr>
        <sz val="8"/>
        <rFont val="Verdana"/>
        <family val="2"/>
        <charset val="204"/>
      </rPr>
      <t>Виктория</t>
    </r>
  </si>
  <si>
    <t>017698</t>
  </si>
  <si>
    <r>
      <t>ГАБАРА</t>
    </r>
    <r>
      <rPr>
        <sz val="8"/>
        <rFont val="Verdana"/>
        <family val="2"/>
        <charset val="204"/>
      </rPr>
      <t>-06,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голшт., Грандвилли, КЗ Георгенбург</t>
    </r>
  </si>
  <si>
    <t>011735</t>
  </si>
  <si>
    <r>
      <t xml:space="preserve">ПОШЕХОНОВА </t>
    </r>
    <r>
      <rPr>
        <sz val="8"/>
        <rFont val="Verdana"/>
        <family val="2"/>
        <charset val="204"/>
      </rPr>
      <t>Анна</t>
    </r>
  </si>
  <si>
    <t>017083</t>
  </si>
  <si>
    <r>
      <t>РИХАРД-</t>
    </r>
    <r>
      <rPr>
        <sz val="8"/>
        <rFont val="Verdana"/>
        <family val="2"/>
        <charset val="204"/>
      </rPr>
      <t>13, жер., вор., фриз, Алвин469, Нидерланды</t>
    </r>
  </si>
  <si>
    <t>023239</t>
  </si>
  <si>
    <t>Пошехонова А.</t>
  </si>
  <si>
    <t>Бутятова А.</t>
  </si>
  <si>
    <t>ч/в /
Ленинградская область</t>
  </si>
  <si>
    <r>
      <t xml:space="preserve">КОСТЮКОВА </t>
    </r>
    <r>
      <rPr>
        <sz val="8"/>
        <rFont val="Verdana"/>
        <family val="2"/>
        <charset val="204"/>
      </rPr>
      <t>Дарья</t>
    </r>
  </si>
  <si>
    <t>024891</t>
  </si>
  <si>
    <r>
      <t>ГИЛЬГАМЕШ-</t>
    </r>
    <r>
      <rPr>
        <sz val="8"/>
        <rFont val="Verdana"/>
        <family val="2"/>
        <charset val="204"/>
      </rPr>
      <t>13, жер., сер., арабская чист., Гнев</t>
    </r>
  </si>
  <si>
    <t>024781</t>
  </si>
  <si>
    <t>Костюкова Д.</t>
  </si>
  <si>
    <t>Волкова М.</t>
  </si>
  <si>
    <r>
      <t>ГЕРМИОНА ДЖАН</t>
    </r>
    <r>
      <rPr>
        <sz val="8"/>
        <rFont val="Verdana"/>
        <family val="2"/>
        <charset val="204"/>
      </rPr>
      <t>-10, коб, т.-гнед., полукр., Гаспар, Россия</t>
    </r>
  </si>
  <si>
    <t>011861</t>
  </si>
  <si>
    <t>Лисовская А.</t>
  </si>
  <si>
    <r>
      <t xml:space="preserve">ЗАДОРОЖНАЯ </t>
    </r>
    <r>
      <rPr>
        <sz val="8"/>
        <rFont val="Verdana"/>
        <family val="2"/>
        <charset val="204"/>
      </rPr>
      <t>Дарья, 2000</t>
    </r>
  </si>
  <si>
    <t>035800</t>
  </si>
  <si>
    <r>
      <t>КОНКОРД-</t>
    </r>
    <r>
      <rPr>
        <sz val="8"/>
        <rFont val="Verdana"/>
        <family val="2"/>
        <charset val="204"/>
      </rPr>
      <t>13, жер., гнед., голшт., Командор, Россия</t>
    </r>
  </si>
  <si>
    <t>КСК "Дерби" /
Ленинградская область</t>
  </si>
  <si>
    <r>
      <t xml:space="preserve">ПОЛЯНЦЕВА </t>
    </r>
    <r>
      <rPr>
        <sz val="8"/>
        <rFont val="Verdana"/>
        <family val="2"/>
        <charset val="204"/>
      </rPr>
      <t>Евгения</t>
    </r>
  </si>
  <si>
    <t>037287</t>
  </si>
  <si>
    <r>
      <t>ОСТЕРИЯ-</t>
    </r>
    <r>
      <rPr>
        <sz val="8"/>
        <rFont val="Verdana"/>
        <family val="2"/>
        <charset val="204"/>
      </rPr>
      <t>09, коб., т.-гнед., полукр., Сандр, Украина</t>
    </r>
  </si>
  <si>
    <t>011641</t>
  </si>
  <si>
    <t>Полянцева Е.</t>
  </si>
  <si>
    <t>Куцобина В.</t>
  </si>
  <si>
    <r>
      <t xml:space="preserve">МИТРОФАНОВА </t>
    </r>
    <r>
      <rPr>
        <sz val="8"/>
        <rFont val="Verdana"/>
        <family val="2"/>
        <charset val="204"/>
      </rPr>
      <t>Юлия</t>
    </r>
  </si>
  <si>
    <t>006481</t>
  </si>
  <si>
    <r>
      <t>АЛДАН-</t>
    </r>
    <r>
      <rPr>
        <sz val="8"/>
        <rFont val="Verdana"/>
        <family val="2"/>
        <charset val="204"/>
      </rPr>
      <t>14, жер., вор., полукр., Абрич, Россия</t>
    </r>
  </si>
  <si>
    <t>023225</t>
  </si>
  <si>
    <t>Гаврилов М.</t>
  </si>
  <si>
    <t>КСК "Приор" /
Леннградская область</t>
  </si>
  <si>
    <r>
      <t xml:space="preserve">ФИНАГЕНОВА </t>
    </r>
    <r>
      <rPr>
        <sz val="8"/>
        <rFont val="Verdana"/>
        <family val="2"/>
        <charset val="204"/>
      </rPr>
      <t>Галина</t>
    </r>
  </si>
  <si>
    <t>009684</t>
  </si>
  <si>
    <r>
      <t>ВИВИАН-</t>
    </r>
    <r>
      <rPr>
        <sz val="8"/>
        <rFont val="Verdana"/>
        <family val="2"/>
        <charset val="204"/>
      </rPr>
      <t>07, коб., гнед., трак., Вертопрах, Ленинградская область</t>
    </r>
  </si>
  <si>
    <t>008319</t>
  </si>
  <si>
    <t>Финагенова Г.</t>
  </si>
  <si>
    <r>
      <t xml:space="preserve">ТИХАНОВИЧ </t>
    </r>
    <r>
      <rPr>
        <sz val="8"/>
        <rFont val="Verdana"/>
        <family val="2"/>
        <charset val="204"/>
      </rPr>
      <t>Анастасия, 2005</t>
    </r>
  </si>
  <si>
    <t>069305</t>
  </si>
  <si>
    <r>
      <t>КОЛЛИЕРС КРИНОЛИН</t>
    </r>
    <r>
      <rPr>
        <sz val="8"/>
        <rFont val="Verdana"/>
        <family val="2"/>
        <charset val="204"/>
      </rPr>
      <t>-08 (137), коб., сол., уэльск. пони, Грайгиау Спринг Миднайт, Великобритания</t>
    </r>
  </si>
  <si>
    <t>016620</t>
  </si>
  <si>
    <t>Тиханович М.</t>
  </si>
  <si>
    <t>Савельева И.</t>
  </si>
  <si>
    <r>
      <t>ДОФИНА ЭСТРЕЛЛА-</t>
    </r>
    <r>
      <rPr>
        <sz val="8"/>
        <rFont val="Verdana"/>
        <family val="2"/>
        <charset val="204"/>
      </rPr>
      <t>11, коб., бул., полукр., Эфир, Ленинградская область</t>
    </r>
  </si>
  <si>
    <t>Федоров Н.</t>
  </si>
  <si>
    <r>
      <rPr>
        <b/>
        <sz val="16"/>
        <rFont val="Verdana"/>
        <family val="2"/>
        <charset val="204"/>
      </rPr>
      <t xml:space="preserve">КУБОК КСК "ДЕРБИ"
</t>
    </r>
    <r>
      <rPr>
        <sz val="16"/>
        <rFont val="Verdana"/>
        <family val="2"/>
        <charset val="204"/>
      </rPr>
      <t>КЛУБНЫЕ СОРЕВНОВАНИЯ</t>
    </r>
  </si>
  <si>
    <r>
      <t xml:space="preserve">ГЕРАСИМОВА </t>
    </r>
    <r>
      <rPr>
        <sz val="8"/>
        <rFont val="Verdana"/>
        <family val="2"/>
        <charset val="204"/>
      </rPr>
      <t>Злата, 2007</t>
    </r>
  </si>
  <si>
    <t>000207</t>
  </si>
  <si>
    <r>
      <t>ГЛАЗУРЬ-</t>
    </r>
    <r>
      <rPr>
        <sz val="8"/>
        <rFont val="Verdana"/>
        <family val="2"/>
        <charset val="204"/>
      </rPr>
      <t>14, коб., рыж., полукр., Злат 23, Рязанская область</t>
    </r>
  </si>
  <si>
    <t>019346</t>
  </si>
  <si>
    <t>Хубежова С.</t>
  </si>
  <si>
    <t>Анисимова Н.</t>
  </si>
  <si>
    <t>ЦКСК "Александрова дача" /
Санкт-Петербург</t>
  </si>
  <si>
    <r>
      <t xml:space="preserve">АНТОНОВА </t>
    </r>
    <r>
      <rPr>
        <sz val="8"/>
        <rFont val="Verdana"/>
        <family val="2"/>
        <charset val="204"/>
      </rPr>
      <t>Дарья, 2005</t>
    </r>
  </si>
  <si>
    <t>098405</t>
  </si>
  <si>
    <r>
      <t>ВЕЛЛА-</t>
    </r>
    <r>
      <rPr>
        <sz val="8"/>
        <rFont val="Verdana"/>
        <family val="2"/>
        <charset val="204"/>
      </rPr>
      <t>07, кобыла, вор. фриз., Церк 328, Нидерланды</t>
    </r>
  </si>
  <si>
    <t>020594</t>
  </si>
  <si>
    <t>Лихицкая О.</t>
  </si>
  <si>
    <t>Прокопчик А.</t>
  </si>
  <si>
    <t>ЦКСК "Александрова Дача" / Санкт-Петербург</t>
  </si>
  <si>
    <r>
      <t xml:space="preserve">МАТЮХИНА </t>
    </r>
    <r>
      <rPr>
        <sz val="8"/>
        <rFont val="Verdana"/>
        <family val="2"/>
        <charset val="204"/>
      </rPr>
      <t>Екатерина, 2007</t>
    </r>
  </si>
  <si>
    <t>034407</t>
  </si>
  <si>
    <r>
      <t>ДЕЗЕРТ БОЙ</t>
    </r>
    <r>
      <rPr>
        <sz val="8"/>
        <rFont val="Verdana"/>
        <family val="2"/>
        <charset val="204"/>
      </rPr>
      <t>-08 (133), жер., бул., уэльск. пони, Воллингс Данте, Польша</t>
    </r>
  </si>
  <si>
    <t>010634</t>
  </si>
  <si>
    <r>
      <t xml:space="preserve">ЧЕРНЯК </t>
    </r>
    <r>
      <rPr>
        <sz val="8"/>
        <rFont val="Verdana"/>
        <family val="2"/>
        <charset val="204"/>
      </rPr>
      <t>Яна, 2005</t>
    </r>
  </si>
  <si>
    <r>
      <t>ПАЛМ БИЧ</t>
    </r>
    <r>
      <rPr>
        <sz val="8"/>
        <rFont val="Verdana"/>
        <family val="2"/>
        <charset val="204"/>
      </rPr>
      <t>-10 (134), жер., сол., уэльск. пони, Роволс Дитмар, Россия</t>
    </r>
  </si>
  <si>
    <t>016185</t>
  </si>
  <si>
    <t>Моднева Е.</t>
  </si>
  <si>
    <r>
      <t>ДЕМПСИ БОББИ-</t>
    </r>
    <r>
      <rPr>
        <sz val="8"/>
        <rFont val="Verdana"/>
        <family val="2"/>
        <charset val="204"/>
      </rPr>
      <t>14 (146), жер., гнед., уэльск. пони, Нио Домо С Болеро, Нидерланды</t>
    </r>
  </si>
  <si>
    <t>018650</t>
  </si>
  <si>
    <r>
      <t xml:space="preserve">КОНОВАЛОВА </t>
    </r>
    <r>
      <rPr>
        <sz val="8"/>
        <rFont val="Verdana"/>
        <family val="2"/>
        <charset val="204"/>
      </rPr>
      <t>Эвелина, 2008</t>
    </r>
  </si>
  <si>
    <t>023608</t>
  </si>
  <si>
    <r>
      <t>СИР МАККАРТНИ-</t>
    </r>
    <r>
      <rPr>
        <sz val="8"/>
        <rFont val="Verdana"/>
        <family val="2"/>
        <charset val="204"/>
      </rPr>
      <t>12 (132), жер., сол., уэльск. пони, Райбонс Мистер Родин, Россия</t>
    </r>
  </si>
  <si>
    <t>016197</t>
  </si>
  <si>
    <r>
      <t>МЭДЖИК БОЙ</t>
    </r>
    <r>
      <rPr>
        <sz val="8"/>
        <rFont val="Verdana"/>
        <family val="2"/>
        <charset val="204"/>
      </rPr>
      <t>-10, мер., сер., нем. верх. пони, Дей Лайт 49, ДКСК "Чудо-Кони", Йошкар-Ола</t>
    </r>
  </si>
  <si>
    <t>011234</t>
  </si>
  <si>
    <r>
      <t>МАРШАЛ</t>
    </r>
    <r>
      <rPr>
        <sz val="8"/>
        <rFont val="Verdana"/>
        <family val="2"/>
        <charset val="204"/>
      </rPr>
      <t>-05 жер., гнед., рус.полукр., Леон, Россия</t>
    </r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</si>
  <si>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</si>
  <si>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t>039705</t>
  </si>
  <si>
    <r>
      <t>СКУЛАРИ Б</t>
    </r>
    <r>
      <rPr>
        <sz val="8"/>
        <rFont val="Verdana"/>
        <family val="2"/>
        <charset val="204"/>
      </rPr>
      <t>-08, мер., гнед., ольд. конк., Сингулорд Джотер, Германия</t>
    </r>
  </si>
  <si>
    <t>023018</t>
  </si>
  <si>
    <t>Луцук Д.</t>
  </si>
  <si>
    <r>
      <t xml:space="preserve">ОГУЛОВА </t>
    </r>
    <r>
      <rPr>
        <sz val="8"/>
        <rFont val="Verdana"/>
        <family val="2"/>
        <charset val="204"/>
      </rPr>
      <t>Нелли</t>
    </r>
  </si>
  <si>
    <t>009973</t>
  </si>
  <si>
    <r>
      <t>ПАРКУР-</t>
    </r>
    <r>
      <rPr>
        <sz val="8"/>
        <rFont val="Verdana"/>
        <family val="2"/>
        <charset val="204"/>
      </rPr>
      <t>09, мер., рыж., полукр., Пикет 61, Россия</t>
    </r>
  </si>
  <si>
    <t>017401</t>
  </si>
  <si>
    <t>073002</t>
  </si>
  <si>
    <r>
      <t>ДИЕГО-</t>
    </r>
    <r>
      <rPr>
        <sz val="8"/>
        <rFont val="Verdana"/>
        <family val="2"/>
        <charset val="204"/>
      </rPr>
      <t>08, мер., т.-гнед., голл., Флеминг, Нидерланды</t>
    </r>
  </si>
  <si>
    <r>
      <t>ИВЕРИЯ</t>
    </r>
    <r>
      <rPr>
        <sz val="8"/>
        <rFont val="Verdana"/>
        <family val="2"/>
        <charset val="204"/>
      </rPr>
      <t>-02, коб., гнед., ганн., Интервал</t>
    </r>
  </si>
  <si>
    <r>
      <t xml:space="preserve">ШВЕЦОВА </t>
    </r>
    <r>
      <rPr>
        <sz val="8"/>
        <rFont val="Verdana"/>
        <family val="2"/>
        <charset val="204"/>
      </rPr>
      <t>Олеся, 2003</t>
    </r>
  </si>
  <si>
    <t>036203</t>
  </si>
  <si>
    <r>
      <t>АЛЬ КАПОНЕ-</t>
    </r>
    <r>
      <rPr>
        <sz val="8"/>
        <rFont val="Verdana"/>
        <family val="2"/>
        <charset val="204"/>
      </rPr>
      <t>16, жер., вор., голшт., Алькаро, Россия</t>
    </r>
  </si>
  <si>
    <t>023208</t>
  </si>
  <si>
    <t>Швецова И.</t>
  </si>
  <si>
    <t>Зюльковская Н.</t>
  </si>
  <si>
    <t>ЛПюн</t>
  </si>
  <si>
    <t>23 августа 2020 г.</t>
  </si>
  <si>
    <r>
      <rPr>
        <b/>
        <sz val="16"/>
        <rFont val="Verdana"/>
        <family val="2"/>
        <charset val="204"/>
      </rPr>
      <t xml:space="preserve"> КУБОК КСК "ДЕРБИ"
</t>
    </r>
    <r>
      <rPr>
        <sz val="16"/>
        <rFont val="Verdana"/>
        <family val="2"/>
        <charset val="204"/>
      </rPr>
      <t>КЛУБНЫЕ СОРЕВНОВАНИЯ</t>
    </r>
  </si>
  <si>
    <t xml:space="preserve">ПРЕДВАРИТЕЛЬНЫЙ ПРИЗ В. Дети (FEI 2020) </t>
  </si>
  <si>
    <r>
      <t xml:space="preserve">БУНТОВА </t>
    </r>
    <r>
      <rPr>
        <sz val="8"/>
        <rFont val="Verdana"/>
        <family val="2"/>
        <charset val="204"/>
      </rPr>
      <t>Елизавета, 2002</t>
    </r>
  </si>
  <si>
    <r>
      <t>ДЖИОВАННИ-</t>
    </r>
    <r>
      <rPr>
        <sz val="8"/>
        <rFont val="Verdana"/>
        <family val="2"/>
        <charset val="204"/>
      </rPr>
      <t>11, мер., гнед., KWPN, Арландо, Нидерланды</t>
    </r>
  </si>
  <si>
    <t>Бунтова В.</t>
  </si>
  <si>
    <r>
      <rPr>
        <b/>
        <sz val="8"/>
        <rFont val="Verdana"/>
        <family val="2"/>
        <charset val="204"/>
      </rPr>
      <t>ЛАДЫГИНА</t>
    </r>
    <r>
      <rPr>
        <sz val="8"/>
        <rFont val="Verdana"/>
        <family val="2"/>
        <charset val="204"/>
      </rPr>
      <t xml:space="preserve"> Анастасия</t>
    </r>
  </si>
  <si>
    <t>011582</t>
  </si>
  <si>
    <r>
      <t>АПРИОРИ ВИННЕР</t>
    </r>
    <r>
      <rPr>
        <sz val="8"/>
        <rFont val="Verdana"/>
        <family val="2"/>
        <charset val="204"/>
      </rPr>
      <t>-12, мер., гнед., полукр., Ампере, Германия</t>
    </r>
  </si>
  <si>
    <t>024539</t>
  </si>
  <si>
    <t>Ладыгина А.</t>
  </si>
  <si>
    <r>
      <t xml:space="preserve">ТИХОМИРОВА </t>
    </r>
    <r>
      <rPr>
        <sz val="8"/>
        <rFont val="Verdana"/>
        <family val="2"/>
        <charset val="204"/>
      </rPr>
      <t>Юлия</t>
    </r>
  </si>
  <si>
    <t>003864</t>
  </si>
  <si>
    <r>
      <t>ПЕРЕСЛАВЛЬ-</t>
    </r>
    <r>
      <rPr>
        <sz val="8"/>
        <rFont val="Verdana"/>
        <family val="2"/>
        <charset val="204"/>
      </rPr>
      <t>11, жер., рыж., трак., Вертопрах, Санкт-Петербург</t>
    </r>
  </si>
  <si>
    <t>014601</t>
  </si>
  <si>
    <t>Тихомирова Ю.</t>
  </si>
  <si>
    <t>КК "Гранд Стейбл" /
Санкт-Петербург</t>
  </si>
  <si>
    <r>
      <t xml:space="preserve">ГРЕБЕННИКОВА </t>
    </r>
    <r>
      <rPr>
        <sz val="8"/>
        <rFont val="Verdana"/>
        <family val="2"/>
        <charset val="204"/>
      </rPr>
      <t>Надежда, 2004</t>
    </r>
  </si>
  <si>
    <t>050904</t>
  </si>
  <si>
    <r>
      <t>ГЛЮКШПРИНГЕР-</t>
    </r>
    <r>
      <rPr>
        <sz val="8"/>
        <rFont val="Verdana"/>
        <family val="2"/>
        <charset val="204"/>
      </rPr>
      <t>02, мер., гнед., ганн., Габтон, к/з Кавказ, Краснодарский край</t>
    </r>
  </si>
  <si>
    <t>006080</t>
  </si>
  <si>
    <t>Савельева Е.</t>
  </si>
  <si>
    <t>Буланова Л.</t>
  </si>
  <si>
    <t>КСК "Киннар" /
Ленинградская область</t>
  </si>
  <si>
    <r>
      <t>ФОРТЭ ЭЙЧ ЭР</t>
    </r>
    <r>
      <rPr>
        <sz val="8"/>
        <rFont val="Verdana"/>
        <family val="2"/>
        <charset val="204"/>
      </rPr>
      <t>-10,мер., рыж., KWPN, Вивальди,Нидерланды</t>
    </r>
  </si>
  <si>
    <t>020570</t>
  </si>
  <si>
    <t>Состав судейской коллегии</t>
  </si>
  <si>
    <t>СПРАВКА о составе судейской коллегии</t>
  </si>
  <si>
    <t>Лудина И.В.</t>
  </si>
  <si>
    <t>Резанова С.Г.</t>
  </si>
  <si>
    <t>СС2К</t>
  </si>
  <si>
    <t>Заместитель главного секретаря</t>
  </si>
  <si>
    <t>Блюменталь Н.А.</t>
  </si>
  <si>
    <t>Красненкова А.А.</t>
  </si>
  <si>
    <t>Поддубная Т.А.</t>
  </si>
  <si>
    <r>
      <t xml:space="preserve">КУБОК КСК "ДЕРБИ"
</t>
    </r>
    <r>
      <rPr>
        <sz val="10"/>
        <color indexed="8"/>
        <rFont val="Verdana"/>
        <family val="2"/>
        <charset val="204"/>
      </rPr>
      <t>КЛУБНЫЕ</t>
    </r>
    <r>
      <rPr>
        <b/>
        <sz val="10"/>
        <color indexed="8"/>
        <rFont val="Verdana"/>
        <family val="2"/>
        <charset val="204"/>
      </rPr>
      <t xml:space="preserve"> </t>
    </r>
    <r>
      <rPr>
        <sz val="10"/>
        <color indexed="8"/>
        <rFont val="Verdana"/>
        <family val="2"/>
        <charset val="204"/>
      </rPr>
      <t>СОРЕВНОВАНИЯ</t>
    </r>
  </si>
  <si>
    <r>
      <t xml:space="preserve">ЧЕМПИОНАТ И ПЕРВЕНСТВО ЛЕНИНГРАДСКОЙ ОБЛАСТИ ПО ВЫЕЗДКЕ 2020 ГОДА
КУБОК КСК "ДЕРБИ"
</t>
    </r>
    <r>
      <rPr>
        <sz val="10"/>
        <color indexed="8"/>
        <rFont val="Verdana"/>
        <family val="2"/>
        <charset val="204"/>
      </rPr>
      <t>РЕГИОНАЛЬНЫЕ СОРЕВНОВАНИЯ</t>
    </r>
  </si>
  <si>
    <t>Дети</t>
  </si>
  <si>
    <t>КСК "Дерби" / Ленинградская область</t>
  </si>
  <si>
    <t>ППд В, %</t>
  </si>
  <si>
    <t>КПд, %</t>
  </si>
  <si>
    <t>СУММА, %</t>
  </si>
  <si>
    <t>Юниоры</t>
  </si>
  <si>
    <t>ЛПюр, %</t>
  </si>
  <si>
    <t>Юноши</t>
  </si>
  <si>
    <t>КПюн, %</t>
  </si>
  <si>
    <t>ЛПюн, %</t>
  </si>
  <si>
    <t>КПюр, %</t>
  </si>
  <si>
    <t>Взрослые</t>
  </si>
  <si>
    <t>МП, %</t>
  </si>
  <si>
    <t>СП1, %</t>
  </si>
  <si>
    <t xml:space="preserve">КОМАНДНЫЙ ПРИЗ. ЮНОШИ 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</si>
  <si>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</si>
  <si>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</si>
  <si>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</si>
  <si>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</si>
  <si>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</si>
  <si>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</si>
  <si>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</si>
  <si>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</si>
  <si>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2016) «Езда для 4-летних лошадей»</t>
  </si>
  <si>
    <t>Судьи:   Лудина И. - ССВК - Санкт-Петербург, Ахачинский А. - ССВК - Санкт-Петербург, Резанова. - СС1К - Ленинградская область</t>
  </si>
  <si>
    <t>ппдА</t>
  </si>
  <si>
    <t>КП юн</t>
  </si>
  <si>
    <t>Васильева В.</t>
  </si>
  <si>
    <t>023456</t>
  </si>
  <si>
    <r>
      <t xml:space="preserve">Судьи: </t>
    </r>
    <r>
      <rPr>
        <sz val="10"/>
        <rFont val="Verdana"/>
        <family val="2"/>
        <charset val="204"/>
      </rPr>
      <t xml:space="preserve"> Н - Ахачинский А. - ССВК - Санкт-Петербург, </t>
    </r>
    <r>
      <rPr>
        <b/>
        <sz val="10"/>
        <rFont val="Verdana"/>
        <family val="2"/>
        <charset val="204"/>
      </rPr>
      <t>С - Лудина И. - ССВК - Санкт-Петербург</t>
    </r>
    <r>
      <rPr>
        <sz val="10"/>
        <rFont val="Verdana"/>
        <family val="2"/>
        <charset val="204"/>
      </rPr>
      <t>, В - Резанова С. - ССВК - Вологодская область</t>
    </r>
  </si>
  <si>
    <r>
      <t>ХАРВАРИ ГРАНД-</t>
    </r>
    <r>
      <rPr>
        <sz val="8"/>
        <rFont val="Verdana"/>
        <family val="2"/>
        <charset val="204"/>
      </rPr>
      <t>09, мер., гнед., ганн., Гранд</t>
    </r>
  </si>
  <si>
    <r>
      <t xml:space="preserve">Судьи:  С - Резанова С. - ССВК - Вологодская область, </t>
    </r>
    <r>
      <rPr>
        <sz val="10"/>
        <rFont val="Verdana"/>
        <family val="2"/>
        <charset val="204"/>
      </rPr>
      <t>В - Лудина И. - ССВК - Санкт-Петербург, Ахачинский А. - ССВК - Санкт-Петербург</t>
    </r>
  </si>
  <si>
    <r>
      <t xml:space="preserve">ПЕРВЕНСТВО ЛЕНИНГРАДСКОЙ ОБЛАСТИ ПО ВЫЕЗДКЕ 2020 ГОДА
</t>
    </r>
    <r>
      <rPr>
        <sz val="16"/>
        <rFont val="Verdana"/>
        <family val="2"/>
        <charset val="204"/>
      </rPr>
      <t>РЕГИОНАЛЬНЫЕ СОРЕВНОВАНИЯ</t>
    </r>
  </si>
  <si>
    <r>
      <t xml:space="preserve">ЧЕМПИОНАТ ЛЕНИНГРАДСКОЙ ОБЛАСТИ ПО ВЫЕЗДКЕ 2020 ГОДА
</t>
    </r>
    <r>
      <rPr>
        <sz val="16"/>
        <rFont val="Verdana"/>
        <family val="2"/>
        <charset val="204"/>
      </rPr>
      <t>РЕГИОНАЛЬНЫЕ СОРЕВНОВАНИЯ</t>
    </r>
  </si>
  <si>
    <r>
      <t xml:space="preserve">ПЕРВЕНСТВО ЛЕНИНГРАДСКОЙ ОБЛАСТИ ПО ВЫЕЗДКЕ 2020 ГОДА
</t>
    </r>
    <r>
      <rPr>
        <sz val="12"/>
        <rFont val="Verdana"/>
        <family val="2"/>
        <charset val="204"/>
      </rPr>
      <t>выездка (среди мальчиков и девочек до 15 лет)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</si>
  <si>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Судьи: </t>
    </r>
    <r>
      <rPr>
        <sz val="10"/>
        <rFont val="Verdana"/>
        <family val="2"/>
        <charset val="204"/>
      </rPr>
      <t xml:space="preserve"> Н - Резанова С. - ССВК - Вологодская область, </t>
    </r>
    <r>
      <rPr>
        <b/>
        <sz val="10"/>
        <rFont val="Verdana"/>
        <family val="2"/>
        <charset val="204"/>
      </rPr>
      <t>С - Ахачинский А. - ССВК - Санкт-Петербург</t>
    </r>
    <r>
      <rPr>
        <sz val="10"/>
        <rFont val="Verdana"/>
        <family val="2"/>
        <charset val="204"/>
      </rPr>
      <t>, В - Кольцова Д. - СС2К - Санкт-Петербург</t>
    </r>
  </si>
  <si>
    <r>
      <t xml:space="preserve">Судьи:   </t>
    </r>
    <r>
      <rPr>
        <sz val="10"/>
        <rFont val="Verdana"/>
        <family val="2"/>
        <charset val="204"/>
      </rPr>
      <t xml:space="preserve">Н - Кольцова Д. - СС2К - Санкт-Петербург, </t>
    </r>
    <r>
      <rPr>
        <b/>
        <sz val="10"/>
        <rFont val="Verdana"/>
        <family val="2"/>
        <charset val="204"/>
      </rPr>
      <t xml:space="preserve">С - Лудина И. - ССВК - Санкт-Петербург, </t>
    </r>
    <r>
      <rPr>
        <sz val="10"/>
        <rFont val="Verdana"/>
        <family val="2"/>
        <charset val="204"/>
      </rPr>
      <t>В - Ахачинский А. - ССВК - Санкт-Петербург</t>
    </r>
  </si>
  <si>
    <t>КСК "Мечта"/
Вологодская область</t>
  </si>
  <si>
    <t>ч/в /
 Санкт-Петербург</t>
  </si>
  <si>
    <t>Кольцова Д.Д.</t>
  </si>
  <si>
    <r>
      <t xml:space="preserve">Судьи:   </t>
    </r>
    <r>
      <rPr>
        <sz val="10"/>
        <rFont val="Verdana"/>
        <family val="2"/>
        <charset val="204"/>
      </rPr>
      <t xml:space="preserve">Н - Ахачинский А. - ССВК - Санкт-Петербург, </t>
    </r>
    <r>
      <rPr>
        <b/>
        <sz val="10"/>
        <rFont val="Verdana"/>
        <family val="2"/>
        <charset val="204"/>
      </rPr>
      <t xml:space="preserve">С - Кольцова Д. - СС2К - Санкт-Петербург, </t>
    </r>
    <r>
      <rPr>
        <sz val="10"/>
        <rFont val="Verdana"/>
        <family val="2"/>
        <charset val="204"/>
      </rPr>
      <t>В - Резанова С. - ССВК - Вологодская область</t>
    </r>
  </si>
  <si>
    <t>снят</t>
  </si>
  <si>
    <r>
      <t xml:space="preserve">ПЕРВЕНСТВО ЛЕНИНГРАДСКОЙ ОБЛАСТИ ПО ВЫЕЗДКЕ 2020 ГОДА
</t>
    </r>
    <r>
      <rPr>
        <sz val="12"/>
        <rFont val="Verdana"/>
        <family val="2"/>
        <charset val="204"/>
      </rPr>
      <t>выездка (среди юношей и девушек)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</si>
  <si>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ПЕРВЕНСТВО ЛЕНИНГРАДСКОЙ ОБЛАСТИ ПО ВЫЕЗДКЕ 2020 ГОДА
</t>
    </r>
    <r>
      <rPr>
        <sz val="12"/>
        <rFont val="Verdana"/>
        <family val="2"/>
        <charset val="204"/>
      </rPr>
      <t>выездка (среди юниоров и юниорок)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</si>
  <si>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ЧЕМПИОНАТ ЛЕНИНГРАДСКОЙ ОБЛАСТИ ПО ВЫЕЗДКЕ 2020 ГОДА
</t>
    </r>
    <r>
      <rPr>
        <sz val="12"/>
        <rFont val="Verdana"/>
        <family val="2"/>
        <charset val="204"/>
      </rPr>
      <t>выездка (среди мужчин и женщин)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</si>
  <si>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Судьи:   </t>
    </r>
    <r>
      <rPr>
        <sz val="10"/>
        <rFont val="Verdana"/>
        <family val="2"/>
        <charset val="204"/>
      </rPr>
      <t xml:space="preserve">Н - Ахачинский А. - ССВК - Санкт-Петербург, </t>
    </r>
    <r>
      <rPr>
        <b/>
        <sz val="10"/>
        <rFont val="Verdana"/>
        <family val="2"/>
        <charset val="204"/>
      </rPr>
      <t xml:space="preserve">С - Резанова С. - ССВК - Вологодская область, </t>
    </r>
    <r>
      <rPr>
        <sz val="10"/>
        <rFont val="Verdana"/>
        <family val="2"/>
        <charset val="204"/>
      </rPr>
      <t>В - Лудина И. - ССВК - Санкт-Петербург</t>
    </r>
  </si>
  <si>
    <r>
      <t>КАРНЕТО ДЕ РЕВЕЛ-</t>
    </r>
    <r>
      <rPr>
        <sz val="8"/>
        <rFont val="Verdana"/>
        <family val="2"/>
        <charset val="204"/>
      </rPr>
      <t>15, мер., гнед., ганн., Койот Агли, Россия</t>
    </r>
  </si>
  <si>
    <t>на оформл.</t>
  </si>
  <si>
    <t>Гарник В.</t>
  </si>
  <si>
    <r>
      <t xml:space="preserve">ОТКРЫТЫЙ КЛАСС
</t>
    </r>
    <r>
      <rPr>
        <sz val="10"/>
        <rFont val="Verdana"/>
        <family val="2"/>
        <charset val="204"/>
      </rPr>
      <t>юноши и девушки 14-18 лет, мужчины и женщины</t>
    </r>
  </si>
  <si>
    <t xml:space="preserve">ПРЕДВАРИТЕЛЬНЫЙ ПРИЗ. ЮНОШИ  </t>
  </si>
  <si>
    <r>
      <t xml:space="preserve">ОТКРЫТЫЙ КЛАСС
</t>
    </r>
    <r>
      <rPr>
        <sz val="10"/>
        <rFont val="Verdana"/>
        <family val="2"/>
        <charset val="204"/>
      </rPr>
      <t>девочки и мальчики до 15 лет, юноши и девушки 14-18 лет, мужчины и женщины</t>
    </r>
  </si>
  <si>
    <t>044501</t>
  </si>
  <si>
    <r>
      <t xml:space="preserve">ТИХОНОВА </t>
    </r>
    <r>
      <rPr>
        <sz val="8"/>
        <color indexed="8"/>
        <rFont val="Verdana"/>
        <family val="2"/>
        <charset val="204"/>
      </rPr>
      <t>Елизавета, 2001</t>
    </r>
  </si>
  <si>
    <t xml:space="preserve">ПРЕДВАРИТЕЛЬНЫЙ ПРИЗ А. Дети </t>
  </si>
  <si>
    <r>
      <t xml:space="preserve">Судьи:   </t>
    </r>
    <r>
      <rPr>
        <sz val="10"/>
        <rFont val="Verdana"/>
        <family val="2"/>
        <charset val="204"/>
      </rPr>
      <t xml:space="preserve">Н - Лудина И. - ССВК - Санкт-Петербург, </t>
    </r>
    <r>
      <rPr>
        <b/>
        <sz val="10"/>
        <rFont val="Verdana"/>
        <family val="2"/>
        <charset val="204"/>
      </rPr>
      <t xml:space="preserve">С - Резанова С. - ССВК - Вологодская область, </t>
    </r>
    <r>
      <rPr>
        <sz val="10"/>
        <rFont val="Verdana"/>
        <family val="2"/>
        <charset val="204"/>
      </rPr>
      <t>В - Кольцова Д. - СС2К - Санкт-Петербург</t>
    </r>
  </si>
  <si>
    <r>
      <t>ЭСМЕРАЛЬДА</t>
    </r>
    <r>
      <rPr>
        <sz val="8"/>
        <rFont val="Verdana"/>
        <family val="2"/>
        <charset val="204"/>
      </rPr>
      <t>-07, кобыла, т.-гн. ган., Эарл, Германия</t>
    </r>
  </si>
  <si>
    <t>018647</t>
  </si>
  <si>
    <t>Горносталева М.</t>
  </si>
  <si>
    <t>ПРЕДВАРИТЕЛЬНЫЙ ПРИЗ. ЮНОШИ</t>
  </si>
  <si>
    <r>
      <t xml:space="preserve">ОТКРЫТЫЙ КЛАСС
</t>
    </r>
    <r>
      <rPr>
        <i/>
        <sz val="11"/>
        <rFont val="Verdana"/>
        <family val="2"/>
        <charset val="204"/>
      </rPr>
      <t>юноши и девушки 14-18 лет, мужчины и женщины</t>
    </r>
  </si>
  <si>
    <r>
      <t xml:space="preserve">Судьи:   </t>
    </r>
    <r>
      <rPr>
        <sz val="10"/>
        <rFont val="Verdana"/>
        <family val="2"/>
        <charset val="204"/>
      </rPr>
      <t xml:space="preserve">Н - Резанова С. - ССВК - Вологодская область, </t>
    </r>
    <r>
      <rPr>
        <b/>
        <sz val="10"/>
        <rFont val="Verdana"/>
        <family val="2"/>
        <charset val="204"/>
      </rPr>
      <t xml:space="preserve">С - Ахачинский А. - ССВК - Санкт-Петербург, </t>
    </r>
    <r>
      <rPr>
        <sz val="10"/>
        <rFont val="Verdana"/>
        <family val="2"/>
        <charset val="204"/>
      </rPr>
      <t>В - Лудина И. - ССВК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</si>
  <si>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Ахачинский А. - ССВК - Санкт-Петербург</t>
    </r>
    <r>
      <rPr>
        <sz val="10"/>
        <rFont val="Verdana"/>
        <family val="2"/>
        <charset val="204"/>
      </rPr>
      <t>, В - Лудина И. - ССВК - Санкт-Петербург, Резанова С. - ССВК - Вологодская область</t>
    </r>
  </si>
  <si>
    <t>Читчик</t>
  </si>
  <si>
    <t>б/к</t>
  </si>
  <si>
    <t>не стартовал</t>
  </si>
  <si>
    <r>
      <t xml:space="preserve">Судьи:   </t>
    </r>
    <r>
      <rPr>
        <sz val="10"/>
        <rFont val="Verdana"/>
        <family val="2"/>
        <charset val="204"/>
      </rPr>
      <t xml:space="preserve">Н - Кольцова Д. - СС2К - Санкт-Петербург, </t>
    </r>
    <r>
      <rPr>
        <b/>
        <sz val="10"/>
        <rFont val="Verdana"/>
        <family val="2"/>
        <charset val="204"/>
      </rPr>
      <t xml:space="preserve">С - Резанова С. - ССВК - Вологодская область, </t>
    </r>
    <r>
      <rPr>
        <sz val="10"/>
        <rFont val="Verdana"/>
        <family val="2"/>
        <charset val="204"/>
      </rPr>
      <t>В - Ахачинский А. - ССВК - Санкт-Петербург</t>
    </r>
  </si>
  <si>
    <t>Васильева А. А.</t>
  </si>
  <si>
    <r>
      <t xml:space="preserve">Судьи:   </t>
    </r>
    <r>
      <rPr>
        <sz val="10"/>
        <rFont val="Verdana"/>
        <family val="2"/>
        <charset val="204"/>
      </rPr>
      <t xml:space="preserve">Н - Ахачинский А. - ССВК - Санкт-Петербург, </t>
    </r>
    <r>
      <rPr>
        <b/>
        <sz val="10"/>
        <rFont val="Verdana"/>
        <family val="2"/>
        <charset val="204"/>
      </rPr>
      <t xml:space="preserve">С - Лудина И. - ССВК - Санкт-Петербург, </t>
    </r>
    <r>
      <rPr>
        <sz val="10"/>
        <rFont val="Verdana"/>
        <family val="2"/>
        <charset val="204"/>
      </rPr>
      <t>В - Кольцова Д. - СС2К - Санкт-Петербург</t>
    </r>
  </si>
  <si>
    <r>
      <t xml:space="preserve">ЧЕМПИОНАТ И ПЕРВЕНСТВО ЛЕНИНГРАДСКОЙ ОБЛАСТИ 
ПО ВЫЕЗДКЕ 2020 ГОДА
</t>
    </r>
    <r>
      <rPr>
        <sz val="12"/>
        <rFont val="Verdana"/>
        <family val="2"/>
        <charset val="204"/>
      </rPr>
      <t>РЕГИОНАЛЬНЫЕ СОРЕВНОВАНИЯ</t>
    </r>
  </si>
  <si>
    <t>ЦКСК "Александрова Дача"/
 Санкт-Петербург</t>
  </si>
  <si>
    <t>056399</t>
  </si>
  <si>
    <r>
      <t xml:space="preserve">Судьи:   </t>
    </r>
    <r>
      <rPr>
        <sz val="10"/>
        <rFont val="Verdana"/>
        <family val="2"/>
        <charset val="204"/>
      </rPr>
      <t xml:space="preserve">Н - Резанова С. - ССВК - Вологодская область, </t>
    </r>
    <r>
      <rPr>
        <b/>
        <sz val="10"/>
        <rFont val="Verdana"/>
        <family val="2"/>
        <charset val="204"/>
      </rPr>
      <t xml:space="preserve">С - Кольцова Д. - СС2К - Санкт-Петербург, </t>
    </r>
    <r>
      <rPr>
        <sz val="10"/>
        <rFont val="Verdana"/>
        <family val="2"/>
        <charset val="204"/>
      </rPr>
      <t>В - Лудина И. - ССВК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</si>
  <si>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Н - Лудина И. - ССВК - Санкт-Петербург, </t>
    </r>
    <r>
      <rPr>
        <b/>
        <sz val="10"/>
        <rFont val="Verdana"/>
        <family val="2"/>
        <charset val="204"/>
      </rPr>
      <t>С - Ахачинский А. - ССВК - Санкт-Петербург</t>
    </r>
    <r>
      <rPr>
        <sz val="10"/>
        <rFont val="Verdana"/>
        <family val="2"/>
        <charset val="204"/>
      </rPr>
      <t>, В - Кольцова Д. - СС2К - Санкт-Петербург</t>
    </r>
  </si>
  <si>
    <r>
      <t xml:space="preserve">Судьи:   </t>
    </r>
    <r>
      <rPr>
        <sz val="9"/>
        <rFont val="Verdana"/>
        <family val="2"/>
        <charset val="204"/>
      </rPr>
      <t xml:space="preserve">Н - Лудина И. - ССВК - Санкт-Петербург, </t>
    </r>
    <r>
      <rPr>
        <b/>
        <sz val="9"/>
        <rFont val="Verdana"/>
        <family val="2"/>
        <charset val="204"/>
      </rPr>
      <t xml:space="preserve">С - Ахачинский А. - ССВК - Санкт-Петербург, </t>
    </r>
    <r>
      <rPr>
        <sz val="9"/>
        <rFont val="Verdana"/>
        <family val="2"/>
        <charset val="204"/>
      </rPr>
      <t>В - Ахачинский А. - ССВК - Санкт-Петербург</t>
    </r>
  </si>
  <si>
    <r>
      <t xml:space="preserve">Судьи:   </t>
    </r>
    <r>
      <rPr>
        <sz val="9"/>
        <rFont val="Verdana"/>
        <family val="2"/>
        <charset val="204"/>
      </rPr>
      <t xml:space="preserve">Н - Кольцова Д. - СС2К - Санкт-Петербург, </t>
    </r>
    <r>
      <rPr>
        <b/>
        <sz val="9"/>
        <rFont val="Verdana"/>
        <family val="2"/>
        <charset val="204"/>
      </rPr>
      <t xml:space="preserve">С - Резанова С. - ССВК - Вологодская область, </t>
    </r>
    <r>
      <rPr>
        <sz val="9"/>
        <rFont val="Verdana"/>
        <family val="2"/>
        <charset val="204"/>
      </rPr>
      <t>В - Ахачинский А. - ССВК - Санкт-Петербург</t>
    </r>
  </si>
  <si>
    <t>Судьи:   Лудина И. - ССВК - Санкт-Петербург, Ахачинский А. - ССВК - Санкт-Петербург, Кольцова Д. - СС2К - Санкт-Петербург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</si>
</sst>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\$* #,##0.00_);_(\$* \(#,##0.00\);_(\$* \-??_);_(@_)"/>
    <numFmt numFmtId="170" formatCode="000000"/>
    <numFmt numFmtId="171" formatCode="&quot;SFr.&quot;\ #,##0;&quot;SFr.&quot;\ \-#,##0"/>
    <numFmt numFmtId="172" formatCode="_-* #,##0.00&quot;р.&quot;_-;\-* #,##0.00&quot;р.&quot;_-;_-* \-??&quot;р.&quot;_-;_-@_-"/>
    <numFmt numFmtId="173" formatCode="_-* #,##0\ &quot;SFr.&quot;_-;\-* #,##0\ &quot;SFr.&quot;_-;_-* &quot;-&quot;\ &quot;SFr.&quot;_-;_-@_-"/>
    <numFmt numFmtId="174" formatCode="_(&quot;$&quot;* #,##0_);_(&quot;$&quot;* \(#,##0\);_(&quot;$&quot;* &quot;-&quot;_);_(@_)"/>
    <numFmt numFmtId="175" formatCode="_ &quot;SFr.&quot;\ * #,##0.00_ ;_ &quot;SFr.&quot;\ * \-#,##0.00_ ;_ &quot;SFr.&quot;\ * &quot;-&quot;??_ ;_ @_ "/>
    <numFmt numFmtId="176" formatCode="0.0"/>
    <numFmt numFmtId="177" formatCode="_-* #,##0.00_р_._-;\-* #,##0.00_р_._-;_-* \-??_р_._-;_-@_-"/>
    <numFmt numFmtId="178" formatCode="0.000"/>
    <numFmt numFmtId="179" formatCode="&quot;€&quot;#,##0.00;\-&quot;€&quot;#,##0.00"/>
    <numFmt numFmtId="180" formatCode="[$-FC19]d\ mmmm\ yyyy\ &quot;г.&quot;"/>
  </numFmts>
  <fonts count="78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Verdana"/>
      <family val="2"/>
      <charset val="204"/>
    </font>
    <font>
      <sz val="8"/>
      <color indexed="20"/>
      <name val="Verdana"/>
      <family val="2"/>
      <charset val="204"/>
    </font>
    <font>
      <b/>
      <i/>
      <sz val="12"/>
      <name val="Verdana"/>
      <family val="2"/>
      <charset val="204"/>
    </font>
    <font>
      <b/>
      <i/>
      <sz val="10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i/>
      <sz val="9"/>
      <name val="Arial Cyr"/>
      <charset val="204"/>
    </font>
    <font>
      <sz val="16"/>
      <name val="Verdana"/>
      <family val="2"/>
      <charset val="204"/>
    </font>
    <font>
      <b/>
      <sz val="10"/>
      <name val="Arial"/>
      <family val="2"/>
      <charset val="204"/>
    </font>
    <font>
      <b/>
      <i/>
      <sz val="9"/>
      <color indexed="9"/>
      <name val="Verdana"/>
      <family val="2"/>
      <charset val="204"/>
    </font>
    <font>
      <b/>
      <sz val="8"/>
      <color indexed="9"/>
      <name val="Verdana"/>
      <family val="2"/>
      <charset val="204"/>
    </font>
    <font>
      <sz val="8"/>
      <color indexed="9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9"/>
      <color indexed="9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Verdana"/>
      <family val="2"/>
      <charset val="204"/>
    </font>
    <font>
      <sz val="9"/>
      <name val="Arial"/>
      <family val="2"/>
      <charset val="204"/>
    </font>
    <font>
      <sz val="10"/>
      <name val="Calibri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i/>
      <sz val="11"/>
      <name val="Verdana"/>
      <family val="2"/>
      <charset val="204"/>
    </font>
    <font>
      <sz val="11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44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0" borderId="0"/>
    <xf numFmtId="0" fontId="19" fillId="0" borderId="0"/>
    <xf numFmtId="0" fontId="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5" fillId="0" borderId="0" applyFill="0" applyBorder="0" applyAlignment="0" applyProtection="0"/>
    <xf numFmtId="165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9" fillId="0" borderId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9" fillId="0" borderId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5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72" fontId="5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75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72" fontId="5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19" fillId="0" borderId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72" fontId="22" fillId="0" borderId="0" applyFill="0" applyBorder="0" applyAlignment="0" applyProtection="0"/>
    <xf numFmtId="169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7" fontId="5" fillId="0" borderId="0" applyFont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169" fontId="5" fillId="0" borderId="0" applyFill="0" applyBorder="0" applyAlignment="0" applyProtection="0"/>
    <xf numFmtId="169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9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5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1" fillId="0" borderId="0"/>
    <xf numFmtId="0" fontId="5" fillId="0" borderId="0"/>
    <xf numFmtId="0" fontId="22" fillId="0" borderId="0"/>
    <xf numFmtId="0" fontId="19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22" fillId="0" borderId="0"/>
    <xf numFmtId="0" fontId="19" fillId="0" borderId="0"/>
    <xf numFmtId="0" fontId="61" fillId="0" borderId="0"/>
    <xf numFmtId="0" fontId="22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2" fillId="0" borderId="0"/>
    <xf numFmtId="0" fontId="62" fillId="0" borderId="0"/>
    <xf numFmtId="0" fontId="1" fillId="0" borderId="0"/>
    <xf numFmtId="0" fontId="61" fillId="0" borderId="0"/>
    <xf numFmtId="0" fontId="6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6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5" fillId="45" borderId="8" applyNumberFormat="0" applyAlignment="0" applyProtection="0"/>
    <xf numFmtId="0" fontId="5" fillId="45" borderId="8" applyNumberFormat="0" applyAlignment="0" applyProtection="0"/>
    <xf numFmtId="0" fontId="5" fillId="44" borderId="8" applyNumberFormat="0" applyFont="0" applyAlignment="0" applyProtection="0"/>
    <xf numFmtId="0" fontId="5" fillId="47" borderId="20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0" fontId="5" fillId="44" borderId="8" applyNumberFormat="0" applyFont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177" fontId="19" fillId="0" borderId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9" fillId="0" borderId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9" fillId="0" borderId="0"/>
    <xf numFmtId="165" fontId="13" fillId="0" borderId="0" applyFont="0" applyFill="0" applyBorder="0" applyAlignment="0" applyProtection="0"/>
    <xf numFmtId="0" fontId="22" fillId="0" borderId="0"/>
    <xf numFmtId="0" fontId="13" fillId="0" borderId="0"/>
    <xf numFmtId="0" fontId="5" fillId="0" borderId="0"/>
  </cellStyleXfs>
  <cellXfs count="520">
    <xf numFmtId="0" fontId="0" fillId="0" borderId="0" xfId="0"/>
    <xf numFmtId="0" fontId="7" fillId="0" borderId="0" xfId="3299" applyFont="1" applyAlignment="1" applyProtection="1">
      <alignment horizontal="center" vertical="center" wrapText="1"/>
      <protection locked="0"/>
    </xf>
    <xf numFmtId="0" fontId="9" fillId="0" borderId="0" xfId="3299" applyFont="1" applyAlignment="1" applyProtection="1">
      <alignment wrapText="1"/>
      <protection locked="0"/>
    </xf>
    <xf numFmtId="49" fontId="9" fillId="0" borderId="0" xfId="3299" applyNumberFormat="1" applyFont="1" applyAlignment="1" applyProtection="1">
      <alignment wrapText="1"/>
      <protection locked="0"/>
    </xf>
    <xf numFmtId="0" fontId="9" fillId="0" borderId="0" xfId="3299" applyFont="1" applyAlignment="1" applyProtection="1">
      <alignment shrinkToFit="1"/>
      <protection locked="0"/>
    </xf>
    <xf numFmtId="0" fontId="9" fillId="0" borderId="0" xfId="3299" applyFont="1" applyAlignment="1" applyProtection="1">
      <alignment horizontal="center"/>
      <protection locked="0"/>
    </xf>
    <xf numFmtId="0" fontId="7" fillId="0" borderId="0" xfId="3299" applyFont="1" applyAlignment="1" applyProtection="1">
      <alignment vertical="center"/>
      <protection locked="0"/>
    </xf>
    <xf numFmtId="49" fontId="5" fillId="0" borderId="0" xfId="3299" applyNumberFormat="1" applyFill="1" applyAlignment="1" applyProtection="1">
      <alignment vertical="center" wrapText="1"/>
      <protection locked="0"/>
    </xf>
    <xf numFmtId="0" fontId="5" fillId="0" borderId="0" xfId="3299" applyFill="1" applyAlignment="1" applyProtection="1">
      <alignment horizontal="center" vertical="center" wrapText="1"/>
      <protection locked="0"/>
    </xf>
    <xf numFmtId="0" fontId="5" fillId="0" borderId="0" xfId="3299" applyFill="1" applyAlignment="1" applyProtection="1">
      <alignment vertical="center" wrapText="1"/>
      <protection locked="0"/>
    </xf>
    <xf numFmtId="0" fontId="12" fillId="46" borderId="10" xfId="3299" applyFont="1" applyFill="1" applyBorder="1" applyAlignment="1" applyProtection="1">
      <alignment horizontal="center" vertical="center" wrapText="1"/>
      <protection locked="0"/>
    </xf>
    <xf numFmtId="0" fontId="17" fillId="0" borderId="0" xfId="3299" applyFont="1" applyAlignment="1" applyProtection="1">
      <alignment horizontal="left" vertical="center"/>
      <protection locked="0"/>
    </xf>
    <xf numFmtId="0" fontId="9" fillId="0" borderId="0" xfId="3299" applyFont="1" applyAlignment="1" applyProtection="1">
      <alignment horizontal="center" vertical="center"/>
      <protection locked="0"/>
    </xf>
    <xf numFmtId="0" fontId="21" fillId="0" borderId="0" xfId="3299" applyFont="1" applyAlignment="1" applyProtection="1">
      <alignment horizontal="left" vertical="center"/>
      <protection locked="0"/>
    </xf>
    <xf numFmtId="0" fontId="7" fillId="0" borderId="0" xfId="3299" applyFont="1" applyFill="1" applyAlignment="1" applyProtection="1">
      <alignment horizontal="left" vertical="center"/>
      <protection locked="0"/>
    </xf>
    <xf numFmtId="49" fontId="10" fillId="46" borderId="10" xfId="329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757" applyFont="1"/>
    <xf numFmtId="0" fontId="48" fillId="0" borderId="0" xfId="2757" applyFont="1"/>
    <xf numFmtId="0" fontId="49" fillId="0" borderId="10" xfId="2757" applyFont="1" applyBorder="1"/>
    <xf numFmtId="0" fontId="50" fillId="0" borderId="10" xfId="2757" applyFont="1" applyBorder="1"/>
    <xf numFmtId="0" fontId="48" fillId="0" borderId="10" xfId="2757" applyFont="1" applyBorder="1" applyAlignment="1">
      <alignment wrapText="1"/>
    </xf>
    <xf numFmtId="0" fontId="46" fillId="0" borderId="10" xfId="2757" applyFont="1" applyBorder="1"/>
    <xf numFmtId="0" fontId="46" fillId="0" borderId="0" xfId="2757" applyFont="1" applyBorder="1"/>
    <xf numFmtId="0" fontId="46" fillId="0" borderId="0" xfId="2757" applyFont="1" applyFill="1" applyBorder="1"/>
    <xf numFmtId="0" fontId="51" fillId="0" borderId="0" xfId="2757" applyFont="1" applyBorder="1" applyAlignment="1">
      <alignment horizontal="left" wrapText="1"/>
    </xf>
    <xf numFmtId="0" fontId="52" fillId="0" borderId="0" xfId="2757" applyFont="1" applyBorder="1" applyAlignment="1">
      <alignment horizontal="right"/>
    </xf>
    <xf numFmtId="0" fontId="52" fillId="0" borderId="0" xfId="2757" applyFont="1" applyBorder="1"/>
    <xf numFmtId="0" fontId="48" fillId="0" borderId="0" xfId="2757" applyFont="1" applyBorder="1"/>
    <xf numFmtId="0" fontId="48" fillId="0" borderId="0" xfId="2757" applyFont="1" applyFill="1" applyBorder="1"/>
    <xf numFmtId="0" fontId="46" fillId="0" borderId="0" xfId="2757" applyFont="1" applyFill="1" applyBorder="1" applyAlignment="1">
      <alignment wrapText="1"/>
    </xf>
    <xf numFmtId="0" fontId="45" fillId="0" borderId="0" xfId="3299" applyFont="1" applyAlignment="1" applyProtection="1">
      <alignment horizontal="right" vertical="center"/>
      <protection locked="0"/>
    </xf>
    <xf numFmtId="0" fontId="45" fillId="0" borderId="0" xfId="3299" applyFont="1" applyAlignment="1" applyProtection="1">
      <alignment horizontal="left" vertical="center"/>
      <protection locked="0"/>
    </xf>
    <xf numFmtId="0" fontId="48" fillId="0" borderId="0" xfId="2757" applyFont="1" applyBorder="1" applyAlignment="1">
      <alignment wrapText="1"/>
    </xf>
    <xf numFmtId="0" fontId="0" fillId="0" borderId="0" xfId="0" applyBorder="1"/>
    <xf numFmtId="0" fontId="10" fillId="46" borderId="10" xfId="3299" applyFont="1" applyFill="1" applyBorder="1" applyAlignment="1" applyProtection="1">
      <alignment horizontal="center" vertical="center" textRotation="90" wrapText="1"/>
      <protection locked="0"/>
    </xf>
    <xf numFmtId="0" fontId="10" fillId="46" borderId="10" xfId="3299" applyFont="1" applyFill="1" applyBorder="1" applyAlignment="1" applyProtection="1">
      <alignment horizontal="center" vertical="center" wrapText="1"/>
      <protection locked="0"/>
    </xf>
    <xf numFmtId="0" fontId="21" fillId="0" borderId="0" xfId="3295" applyFont="1" applyAlignment="1" applyProtection="1">
      <alignment horizontal="center"/>
      <protection locked="0"/>
    </xf>
    <xf numFmtId="0" fontId="9" fillId="0" borderId="0" xfId="3302" applyFont="1" applyProtection="1">
      <protection locked="0"/>
    </xf>
    <xf numFmtId="0" fontId="9" fillId="0" borderId="0" xfId="3302" applyFont="1" applyAlignment="1" applyProtection="1">
      <alignment wrapText="1"/>
      <protection locked="0"/>
    </xf>
    <xf numFmtId="0" fontId="9" fillId="0" borderId="0" xfId="3302" applyFont="1" applyAlignment="1" applyProtection="1">
      <alignment shrinkToFit="1"/>
      <protection locked="0"/>
    </xf>
    <xf numFmtId="1" fontId="53" fillId="0" borderId="0" xfId="3302" applyNumberFormat="1" applyFont="1" applyProtection="1">
      <protection locked="0"/>
    </xf>
    <xf numFmtId="0" fontId="9" fillId="46" borderId="10" xfId="3302" applyFont="1" applyFill="1" applyBorder="1" applyAlignment="1" applyProtection="1">
      <alignment horizontal="center" vertical="center" wrapText="1"/>
      <protection locked="0"/>
    </xf>
    <xf numFmtId="1" fontId="12" fillId="46" borderId="10" xfId="3296" applyNumberFormat="1" applyFont="1" applyFill="1" applyBorder="1" applyAlignment="1" applyProtection="1">
      <alignment horizontal="center" vertical="center" textRotation="90" wrapText="1"/>
      <protection locked="0"/>
    </xf>
    <xf numFmtId="178" fontId="12" fillId="46" borderId="10" xfId="3296" applyNumberFormat="1" applyFont="1" applyFill="1" applyBorder="1" applyAlignment="1" applyProtection="1">
      <alignment horizontal="center" vertical="center" wrapText="1"/>
      <protection locked="0"/>
    </xf>
    <xf numFmtId="1" fontId="9" fillId="46" borderId="10" xfId="3296" applyNumberFormat="1" applyFont="1" applyFill="1" applyBorder="1" applyAlignment="1" applyProtection="1">
      <alignment horizontal="center" vertical="center" textRotation="90" wrapText="1"/>
      <protection locked="0"/>
    </xf>
    <xf numFmtId="0" fontId="41" fillId="0" borderId="10" xfId="3300" applyFont="1" applyFill="1" applyBorder="1" applyAlignment="1" applyProtection="1">
      <alignment horizontal="center" vertical="center"/>
      <protection locked="0"/>
    </xf>
    <xf numFmtId="176" fontId="11" fillId="0" borderId="10" xfId="3295" applyNumberFormat="1" applyFont="1" applyBorder="1" applyAlignment="1" applyProtection="1">
      <alignment horizontal="center" vertical="center" wrapText="1"/>
      <protection locked="0"/>
    </xf>
    <xf numFmtId="0" fontId="12" fillId="46" borderId="10" xfId="3296" applyFont="1" applyFill="1" applyBorder="1" applyAlignment="1" applyProtection="1">
      <alignment horizontal="center" vertical="center" textRotation="90" wrapText="1"/>
      <protection locked="0"/>
    </xf>
    <xf numFmtId="0" fontId="8" fillId="0" borderId="10" xfId="3297" applyFont="1" applyBorder="1" applyAlignment="1" applyProtection="1">
      <alignment horizontal="center" vertical="center" wrapText="1"/>
      <protection locked="0"/>
    </xf>
    <xf numFmtId="0" fontId="21" fillId="0" borderId="10" xfId="3295" applyFont="1" applyBorder="1" applyAlignment="1" applyProtection="1">
      <alignment horizontal="center" vertical="center" wrapText="1"/>
      <protection locked="0"/>
    </xf>
    <xf numFmtId="0" fontId="7" fillId="46" borderId="10" xfId="3298" applyFont="1" applyFill="1" applyBorder="1" applyAlignment="1" applyProtection="1">
      <alignment horizontal="center" vertical="center" wrapText="1"/>
      <protection locked="0"/>
    </xf>
    <xf numFmtId="0" fontId="0" fillId="46" borderId="10" xfId="0" applyFill="1" applyBorder="1"/>
    <xf numFmtId="0" fontId="16" fillId="0" borderId="0" xfId="3299" applyFont="1" applyAlignment="1" applyProtection="1">
      <alignment horizontal="right" vertical="center"/>
      <protection locked="0"/>
    </xf>
    <xf numFmtId="0" fontId="8" fillId="0" borderId="0" xfId="3299" applyFont="1" applyAlignment="1" applyProtection="1">
      <alignment vertical="center"/>
      <protection locked="0"/>
    </xf>
    <xf numFmtId="0" fontId="50" fillId="0" borderId="0" xfId="2757" applyFont="1" applyBorder="1"/>
    <xf numFmtId="0" fontId="8" fillId="0" borderId="0" xfId="3297" applyFont="1" applyBorder="1" applyAlignment="1" applyProtection="1">
      <alignment horizontal="center" vertical="center" wrapText="1"/>
      <protection locked="0"/>
    </xf>
    <xf numFmtId="0" fontId="41" fillId="0" borderId="0" xfId="3300" applyFont="1" applyFill="1" applyBorder="1" applyAlignment="1" applyProtection="1">
      <alignment horizontal="center" vertical="center"/>
      <protection locked="0"/>
    </xf>
    <xf numFmtId="49" fontId="10" fillId="0" borderId="0" xfId="3292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329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292" applyFont="1" applyFill="1" applyBorder="1" applyAlignment="1" applyProtection="1">
      <alignment horizontal="center" vertical="center" wrapText="1"/>
      <protection locked="0"/>
    </xf>
    <xf numFmtId="49" fontId="10" fillId="0" borderId="0" xfId="1295" applyNumberFormat="1" applyFont="1" applyFill="1" applyBorder="1" applyAlignment="1" applyProtection="1">
      <alignment vertical="center" wrapText="1"/>
      <protection locked="0"/>
    </xf>
    <xf numFmtId="49" fontId="11" fillId="0" borderId="0" xfId="329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295" applyNumberFormat="1" applyFont="1" applyFill="1" applyBorder="1" applyAlignment="1" applyProtection="1">
      <alignment horizontal="center" vertical="center"/>
      <protection locked="0"/>
    </xf>
    <xf numFmtId="49" fontId="11" fillId="0" borderId="0" xfId="1295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3295" applyNumberFormat="1" applyFont="1" applyBorder="1" applyAlignment="1" applyProtection="1">
      <alignment horizontal="center" vertical="center" wrapText="1"/>
      <protection locked="0"/>
    </xf>
    <xf numFmtId="178" fontId="16" fillId="0" borderId="0" xfId="3295" applyNumberFormat="1" applyFont="1" applyBorder="1" applyAlignment="1" applyProtection="1">
      <alignment horizontal="center" vertical="center" wrapText="1"/>
      <protection locked="0"/>
    </xf>
    <xf numFmtId="0" fontId="10" fillId="0" borderId="0" xfId="3297" applyFont="1" applyBorder="1" applyAlignment="1" applyProtection="1">
      <alignment horizontal="center" vertical="center" wrapText="1"/>
      <protection locked="0"/>
    </xf>
    <xf numFmtId="0" fontId="9" fillId="0" borderId="0" xfId="3295" applyFont="1" applyBorder="1" applyAlignment="1" applyProtection="1">
      <alignment horizontal="center" vertical="center" wrapText="1"/>
      <protection locked="0"/>
    </xf>
    <xf numFmtId="1" fontId="12" fillId="0" borderId="0" xfId="3295" applyNumberFormat="1" applyFont="1" applyBorder="1" applyAlignment="1" applyProtection="1">
      <alignment horizontal="center" vertical="center" wrapText="1"/>
      <protection locked="0"/>
    </xf>
    <xf numFmtId="0" fontId="21" fillId="0" borderId="0" xfId="3295" applyFont="1" applyBorder="1" applyAlignment="1" applyProtection="1">
      <alignment horizontal="center" vertical="center" wrapText="1"/>
      <protection locked="0"/>
    </xf>
    <xf numFmtId="0" fontId="9" fillId="0" borderId="10" xfId="3299" applyFont="1" applyFill="1" applyBorder="1" applyAlignment="1" applyProtection="1">
      <alignment horizontal="center" vertical="center" wrapText="1"/>
      <protection locked="0"/>
    </xf>
    <xf numFmtId="0" fontId="11" fillId="46" borderId="10" xfId="914" applyNumberFormat="1" applyFont="1" applyFill="1" applyBorder="1" applyAlignment="1" applyProtection="1">
      <alignment horizontal="center" vertical="center" wrapText="1"/>
      <protection locked="0"/>
    </xf>
    <xf numFmtId="49" fontId="10" fillId="46" borderId="10" xfId="1279" applyNumberFormat="1" applyFont="1" applyFill="1" applyBorder="1" applyAlignment="1" applyProtection="1">
      <alignment vertical="center" wrapText="1"/>
      <protection locked="0"/>
    </xf>
    <xf numFmtId="20" fontId="11" fillId="0" borderId="10" xfId="2736" applyNumberFormat="1" applyFont="1" applyFill="1" applyBorder="1" applyAlignment="1">
      <alignment horizontal="center" vertical="center"/>
    </xf>
    <xf numFmtId="0" fontId="11" fillId="46" borderId="10" xfId="2759" applyFont="1" applyFill="1" applyBorder="1" applyAlignment="1" applyProtection="1">
      <alignment horizontal="center" vertical="center" wrapText="1"/>
      <protection locked="0"/>
    </xf>
    <xf numFmtId="49" fontId="11" fillId="46" borderId="10" xfId="2759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294" applyFont="1" applyFill="1" applyBorder="1" applyAlignment="1" applyProtection="1">
      <alignment horizontal="center" vertical="center"/>
      <protection locked="0"/>
    </xf>
    <xf numFmtId="49" fontId="11" fillId="46" borderId="10" xfId="2759" applyNumberFormat="1" applyFont="1" applyFill="1" applyBorder="1" applyAlignment="1">
      <alignment horizontal="center" vertical="center" wrapText="1"/>
    </xf>
    <xf numFmtId="49" fontId="10" fillId="46" borderId="0" xfId="2759" applyNumberFormat="1" applyFont="1" applyFill="1" applyBorder="1" applyAlignment="1" applyProtection="1">
      <alignment horizontal="left" vertical="center" wrapText="1"/>
      <protection locked="0"/>
    </xf>
    <xf numFmtId="49" fontId="43" fillId="46" borderId="0" xfId="2759" applyNumberFormat="1" applyFont="1" applyFill="1" applyBorder="1" applyAlignment="1">
      <alignment horizontal="center" vertical="center" wrapText="1"/>
    </xf>
    <xf numFmtId="0" fontId="11" fillId="46" borderId="0" xfId="2759" applyFont="1" applyFill="1" applyBorder="1" applyAlignment="1" applyProtection="1">
      <alignment horizontal="center" vertical="center" wrapText="1"/>
      <protection locked="0"/>
    </xf>
    <xf numFmtId="49" fontId="10" fillId="46" borderId="0" xfId="1279" applyNumberFormat="1" applyFont="1" applyFill="1" applyBorder="1" applyAlignment="1" applyProtection="1">
      <alignment vertical="center" wrapText="1"/>
      <protection locked="0"/>
    </xf>
    <xf numFmtId="49" fontId="11" fillId="46" borderId="0" xfId="2759" applyNumberFormat="1" applyFont="1" applyFill="1" applyBorder="1" applyAlignment="1" applyProtection="1">
      <alignment horizontal="center" vertical="center" wrapText="1"/>
      <protection locked="0"/>
    </xf>
    <xf numFmtId="0" fontId="11" fillId="46" borderId="0" xfId="3294" applyFont="1" applyFill="1" applyBorder="1" applyAlignment="1" applyProtection="1">
      <alignment horizontal="center" vertical="center"/>
      <protection locked="0"/>
    </xf>
    <xf numFmtId="0" fontId="11" fillId="46" borderId="0" xfId="914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3302" applyFont="1" applyAlignment="1" applyProtection="1">
      <alignment vertical="center" wrapText="1"/>
      <protection locked="0"/>
    </xf>
    <xf numFmtId="0" fontId="55" fillId="46" borderId="0" xfId="3301" applyFont="1" applyFill="1" applyBorder="1" applyAlignment="1" applyProtection="1">
      <alignment horizontal="center" vertical="center"/>
      <protection locked="0"/>
    </xf>
    <xf numFmtId="178" fontId="56" fillId="0" borderId="0" xfId="3295" applyNumberFormat="1" applyFont="1" applyBorder="1" applyAlignment="1" applyProtection="1">
      <alignment horizontal="center" vertical="center" wrapText="1"/>
      <protection locked="0"/>
    </xf>
    <xf numFmtId="0" fontId="57" fillId="0" borderId="0" xfId="3297" applyFont="1" applyBorder="1" applyAlignment="1" applyProtection="1">
      <alignment horizontal="center" vertical="center" wrapText="1"/>
      <protection locked="0"/>
    </xf>
    <xf numFmtId="176" fontId="58" fillId="0" borderId="0" xfId="3295" applyNumberFormat="1" applyFont="1" applyBorder="1" applyAlignment="1" applyProtection="1">
      <alignment horizontal="center" vertical="center" wrapText="1"/>
      <protection locked="0"/>
    </xf>
    <xf numFmtId="0" fontId="59" fillId="0" borderId="0" xfId="3295" applyFont="1" applyBorder="1" applyAlignment="1" applyProtection="1">
      <alignment horizontal="center" vertical="center" wrapText="1"/>
      <protection locked="0"/>
    </xf>
    <xf numFmtId="1" fontId="60" fillId="0" borderId="0" xfId="3295" applyNumberFormat="1" applyFont="1" applyBorder="1" applyAlignment="1" applyProtection="1">
      <alignment horizontal="center" vertical="center" wrapText="1"/>
      <protection locked="0"/>
    </xf>
    <xf numFmtId="178" fontId="16" fillId="0" borderId="10" xfId="3295" applyNumberFormat="1" applyFont="1" applyBorder="1" applyAlignment="1" applyProtection="1">
      <alignment horizontal="center" vertical="center" wrapText="1"/>
      <protection locked="0"/>
    </xf>
    <xf numFmtId="0" fontId="10" fillId="0" borderId="10" xfId="3297" applyFont="1" applyBorder="1" applyAlignment="1" applyProtection="1">
      <alignment horizontal="center" vertical="center" wrapText="1"/>
      <protection locked="0"/>
    </xf>
    <xf numFmtId="0" fontId="9" fillId="0" borderId="10" xfId="3295" applyFont="1" applyBorder="1" applyAlignment="1" applyProtection="1">
      <alignment horizontal="center" vertical="center" wrapText="1"/>
      <protection locked="0"/>
    </xf>
    <xf numFmtId="1" fontId="12" fillId="0" borderId="10" xfId="3295" applyNumberFormat="1" applyFont="1" applyBorder="1" applyAlignment="1" applyProtection="1">
      <alignment horizontal="center" vertical="center" wrapText="1"/>
      <protection locked="0"/>
    </xf>
    <xf numFmtId="20" fontId="11" fillId="0" borderId="0" xfId="2736" applyNumberFormat="1" applyFont="1" applyFill="1" applyBorder="1" applyAlignment="1">
      <alignment horizontal="center" vertical="center"/>
    </xf>
    <xf numFmtId="0" fontId="5" fillId="0" borderId="0" xfId="0" applyFont="1"/>
    <xf numFmtId="49" fontId="11" fillId="46" borderId="0" xfId="2759" applyNumberFormat="1" applyFont="1" applyFill="1" applyBorder="1" applyAlignment="1">
      <alignment horizontal="center" vertical="center" wrapText="1"/>
    </xf>
    <xf numFmtId="0" fontId="9" fillId="46" borderId="10" xfId="330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0" fillId="46" borderId="10" xfId="2759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3424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759" applyNumberFormat="1" applyFont="1" applyFill="1" applyBorder="1" applyAlignment="1">
      <alignment horizontal="center" vertical="center" wrapText="1"/>
    </xf>
    <xf numFmtId="0" fontId="10" fillId="46" borderId="10" xfId="3425" applyNumberFormat="1" applyFont="1" applyFill="1" applyBorder="1" applyAlignment="1" applyProtection="1">
      <alignment horizontal="left" vertical="center" wrapText="1"/>
      <protection locked="0"/>
    </xf>
    <xf numFmtId="0" fontId="11" fillId="46" borderId="10" xfId="2759" applyNumberFormat="1" applyFont="1" applyFill="1" applyBorder="1" applyAlignment="1" applyProtection="1">
      <alignment horizontal="center" vertical="center"/>
      <protection locked="0"/>
    </xf>
    <xf numFmtId="0" fontId="11" fillId="46" borderId="10" xfId="3426" applyNumberFormat="1" applyFont="1" applyFill="1" applyBorder="1" applyAlignment="1" applyProtection="1">
      <alignment horizontal="center" vertical="center" wrapText="1"/>
      <protection locked="0"/>
    </xf>
    <xf numFmtId="49" fontId="10" fillId="46" borderId="10" xfId="3292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3293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292" applyFont="1" applyFill="1" applyBorder="1" applyAlignment="1" applyProtection="1">
      <alignment horizontal="center" vertical="center" wrapText="1"/>
      <protection locked="0"/>
    </xf>
    <xf numFmtId="49" fontId="11" fillId="46" borderId="10" xfId="3290" applyNumberFormat="1" applyFont="1" applyFill="1" applyBorder="1" applyAlignment="1">
      <alignment horizontal="center" vertical="center" wrapText="1"/>
    </xf>
    <xf numFmtId="0" fontId="11" fillId="46" borderId="10" xfId="3290" applyNumberFormat="1" applyFont="1" applyFill="1" applyBorder="1" applyAlignment="1" applyProtection="1">
      <alignment horizontal="center" vertical="center"/>
      <protection locked="0"/>
    </xf>
    <xf numFmtId="0" fontId="11" fillId="46" borderId="10" xfId="1390" applyNumberFormat="1" applyFont="1" applyFill="1" applyBorder="1" applyAlignment="1" applyProtection="1">
      <alignment horizontal="center" vertical="center"/>
      <protection locked="0"/>
    </xf>
    <xf numFmtId="0" fontId="10" fillId="46" borderId="10" xfId="3427" applyNumberFormat="1" applyFont="1" applyFill="1" applyBorder="1" applyAlignment="1" applyProtection="1">
      <alignment vertical="center" wrapText="1"/>
      <protection locked="0"/>
    </xf>
    <xf numFmtId="0" fontId="11" fillId="46" borderId="10" xfId="2759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00" applyFont="1" applyFill="1" applyBorder="1" applyAlignment="1" applyProtection="1">
      <alignment horizontal="center" vertical="center"/>
      <protection locked="0"/>
    </xf>
    <xf numFmtId="49" fontId="11" fillId="46" borderId="10" xfId="1279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3428" applyFont="1" applyFill="1" applyBorder="1" applyAlignment="1" applyProtection="1">
      <alignment vertical="center" wrapText="1"/>
      <protection locked="0"/>
    </xf>
    <xf numFmtId="49" fontId="11" fillId="46" borderId="10" xfId="3429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3430" applyFont="1" applyFill="1" applyBorder="1" applyAlignment="1" applyProtection="1">
      <alignment horizontal="left" vertical="center" wrapText="1"/>
      <protection locked="0"/>
    </xf>
    <xf numFmtId="0" fontId="11" fillId="46" borderId="10" xfId="2827" applyFont="1" applyFill="1" applyBorder="1" applyAlignment="1" applyProtection="1">
      <alignment horizontal="center" vertical="center" wrapText="1"/>
      <protection locked="0"/>
    </xf>
    <xf numFmtId="49" fontId="11" fillId="46" borderId="10" xfId="1527" applyNumberFormat="1" applyFont="1" applyFill="1" applyBorder="1" applyAlignment="1" applyProtection="1">
      <alignment horizontal="center" vertical="center"/>
      <protection locked="0"/>
    </xf>
    <xf numFmtId="0" fontId="10" fillId="46" borderId="10" xfId="3290" applyNumberFormat="1" applyFont="1" applyFill="1" applyBorder="1" applyAlignment="1" applyProtection="1">
      <alignment horizontal="left" vertical="center" wrapText="1"/>
      <protection locked="0"/>
    </xf>
    <xf numFmtId="0" fontId="11" fillId="46" borderId="10" xfId="3290" applyNumberFormat="1" applyFont="1" applyFill="1" applyBorder="1" applyAlignment="1">
      <alignment horizontal="center" vertical="center" wrapText="1"/>
    </xf>
    <xf numFmtId="49" fontId="10" fillId="46" borderId="10" xfId="1358" applyNumberFormat="1" applyFont="1" applyFill="1" applyBorder="1" applyAlignment="1" applyProtection="1">
      <alignment vertical="center" wrapText="1"/>
      <protection locked="0"/>
    </xf>
    <xf numFmtId="49" fontId="11" fillId="46" borderId="10" xfId="3292" applyNumberFormat="1" applyFont="1" applyFill="1" applyBorder="1" applyAlignment="1" applyProtection="1">
      <alignment horizontal="center" vertical="center"/>
      <protection locked="0"/>
    </xf>
    <xf numFmtId="0" fontId="11" fillId="46" borderId="10" xfId="2800" applyFont="1" applyFill="1" applyBorder="1" applyAlignment="1" applyProtection="1">
      <alignment horizontal="center" vertical="center" wrapText="1"/>
      <protection locked="0"/>
    </xf>
    <xf numFmtId="49" fontId="11" fillId="46" borderId="10" xfId="2795" applyNumberFormat="1" applyFont="1" applyFill="1" applyBorder="1" applyAlignment="1">
      <alignment horizontal="center" vertical="center" wrapText="1"/>
    </xf>
    <xf numFmtId="0" fontId="11" fillId="46" borderId="10" xfId="2795" applyNumberFormat="1" applyFont="1" applyFill="1" applyBorder="1" applyAlignment="1">
      <alignment horizontal="center" vertical="center" wrapText="1"/>
    </xf>
    <xf numFmtId="49" fontId="10" fillId="46" borderId="10" xfId="914" applyNumberFormat="1" applyFont="1" applyFill="1" applyBorder="1" applyAlignment="1" applyProtection="1">
      <alignment vertical="center" wrapText="1"/>
      <protection locked="0"/>
    </xf>
    <xf numFmtId="49" fontId="11" fillId="46" borderId="10" xfId="3432" applyNumberFormat="1" applyFont="1" applyFill="1" applyBorder="1" applyAlignment="1" applyProtection="1">
      <alignment horizontal="center" vertical="center"/>
      <protection locked="0"/>
    </xf>
    <xf numFmtId="0" fontId="11" fillId="46" borderId="10" xfId="3426" applyFont="1" applyFill="1" applyBorder="1" applyAlignment="1" applyProtection="1">
      <alignment horizontal="center" vertical="center" wrapText="1"/>
      <protection locked="0"/>
    </xf>
    <xf numFmtId="0" fontId="11" fillId="46" borderId="10" xfId="2799" applyFont="1" applyFill="1" applyBorder="1" applyAlignment="1" applyProtection="1">
      <alignment horizontal="center" vertical="center" wrapText="1"/>
      <protection locked="0"/>
    </xf>
    <xf numFmtId="0" fontId="11" fillId="46" borderId="10" xfId="1205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0" applyFont="1" applyFill="1" applyBorder="1" applyAlignment="1" applyProtection="1">
      <alignment vertical="center" wrapText="1"/>
      <protection locked="0"/>
    </xf>
    <xf numFmtId="49" fontId="11" fillId="46" borderId="10" xfId="2825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1870" applyNumberFormat="1" applyFont="1" applyFill="1" applyBorder="1" applyAlignment="1" applyProtection="1">
      <alignment horizontal="center" vertical="center"/>
      <protection locked="0"/>
    </xf>
    <xf numFmtId="49" fontId="11" fillId="46" borderId="10" xfId="1279" applyNumberFormat="1" applyFont="1" applyFill="1" applyBorder="1" applyAlignment="1" applyProtection="1">
      <alignment horizontal="center" vertical="center"/>
      <protection locked="0"/>
    </xf>
    <xf numFmtId="0" fontId="10" fillId="46" borderId="10" xfId="3298" applyFont="1" applyFill="1" applyBorder="1" applyAlignment="1" applyProtection="1">
      <alignment horizontal="left" vertical="center" wrapText="1"/>
      <protection locked="0"/>
    </xf>
    <xf numFmtId="49" fontId="11" fillId="46" borderId="10" xfId="3301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01" applyFont="1" applyFill="1" applyBorder="1" applyAlignment="1" applyProtection="1">
      <alignment horizontal="center" vertical="center" wrapText="1"/>
      <protection locked="0"/>
    </xf>
    <xf numFmtId="49" fontId="10" fillId="46" borderId="10" xfId="1527" applyNumberFormat="1" applyFont="1" applyFill="1" applyBorder="1" applyAlignment="1" applyProtection="1">
      <alignment vertical="center" wrapText="1"/>
      <protection locked="0"/>
    </xf>
    <xf numFmtId="49" fontId="11" fillId="46" borderId="10" xfId="1871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00" applyFont="1" applyFill="1" applyBorder="1" applyAlignment="1" applyProtection="1">
      <alignment horizontal="center" vertical="center" wrapText="1"/>
      <protection locked="0"/>
    </xf>
    <xf numFmtId="0" fontId="10" fillId="46" borderId="10" xfId="3425" applyFont="1" applyFill="1" applyBorder="1" applyAlignment="1" applyProtection="1">
      <alignment horizontal="left" vertical="center" wrapText="1"/>
      <protection locked="0"/>
    </xf>
    <xf numFmtId="0" fontId="11" fillId="46" borderId="10" xfId="2799" applyNumberFormat="1" applyFont="1" applyFill="1" applyBorder="1" applyAlignment="1">
      <alignment horizontal="center" vertical="center" wrapText="1"/>
    </xf>
    <xf numFmtId="0" fontId="11" fillId="46" borderId="10" xfId="3428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914" applyNumberFormat="1" applyFont="1" applyFill="1" applyBorder="1" applyAlignment="1" applyProtection="1">
      <alignment horizontal="center" vertical="center"/>
      <protection locked="0"/>
    </xf>
    <xf numFmtId="49" fontId="11" fillId="48" borderId="10" xfId="1279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081" applyNumberFormat="1" applyFont="1" applyFill="1" applyBorder="1" applyAlignment="1">
      <alignment horizontal="center" vertical="center" wrapText="1"/>
    </xf>
    <xf numFmtId="0" fontId="10" fillId="46" borderId="10" xfId="2759" applyFont="1" applyFill="1" applyBorder="1" applyAlignment="1">
      <alignment horizontal="left" vertical="center" wrapText="1"/>
    </xf>
    <xf numFmtId="0" fontId="11" fillId="46" borderId="10" xfId="2759" applyFont="1" applyFill="1" applyBorder="1" applyAlignment="1" applyProtection="1">
      <alignment horizontal="center" vertical="center"/>
      <protection locked="0"/>
    </xf>
    <xf numFmtId="0" fontId="11" fillId="46" borderId="10" xfId="3081" applyNumberFormat="1" applyFont="1" applyFill="1" applyBorder="1" applyAlignment="1" applyProtection="1">
      <alignment horizontal="center" vertical="center"/>
      <protection locked="0"/>
    </xf>
    <xf numFmtId="49" fontId="11" fillId="46" borderId="10" xfId="2827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1871" applyNumberFormat="1" applyFont="1" applyFill="1" applyBorder="1" applyAlignment="1" applyProtection="1">
      <alignment horizontal="center" vertical="center"/>
      <protection locked="0"/>
    </xf>
    <xf numFmtId="49" fontId="11" fillId="46" borderId="10" xfId="1203" applyNumberFormat="1" applyFont="1" applyFill="1" applyBorder="1" applyAlignment="1" applyProtection="1">
      <alignment horizontal="center" vertical="center"/>
      <protection locked="0"/>
    </xf>
    <xf numFmtId="0" fontId="10" fillId="0" borderId="10" xfId="3431" applyNumberFormat="1" applyFont="1" applyFill="1" applyBorder="1" applyAlignment="1" applyProtection="1">
      <alignment vertical="center" wrapText="1"/>
      <protection locked="0"/>
    </xf>
    <xf numFmtId="0" fontId="10" fillId="0" borderId="10" xfId="3427" applyNumberFormat="1" applyFont="1" applyFill="1" applyBorder="1" applyAlignment="1" applyProtection="1">
      <alignment vertical="center" wrapText="1"/>
      <protection locked="0"/>
    </xf>
    <xf numFmtId="0" fontId="10" fillId="0" borderId="10" xfId="3298" applyFont="1" applyFill="1" applyBorder="1" applyAlignment="1" applyProtection="1">
      <alignment horizontal="left" vertical="center" wrapText="1"/>
      <protection locked="0"/>
    </xf>
    <xf numFmtId="0" fontId="10" fillId="0" borderId="10" xfId="3290" applyNumberFormat="1" applyFont="1" applyFill="1" applyBorder="1" applyAlignment="1">
      <alignment horizontal="left" vertical="center" wrapText="1"/>
    </xf>
    <xf numFmtId="0" fontId="10" fillId="0" borderId="10" xfId="3290" applyNumberFormat="1" applyFont="1" applyFill="1" applyBorder="1" applyAlignment="1" applyProtection="1">
      <alignment horizontal="left" vertical="center" wrapText="1"/>
      <protection locked="0"/>
    </xf>
    <xf numFmtId="0" fontId="10" fillId="46" borderId="10" xfId="3301" applyFont="1" applyFill="1" applyBorder="1" applyAlignment="1" applyProtection="1">
      <alignment vertical="center" wrapText="1"/>
      <protection locked="0"/>
    </xf>
    <xf numFmtId="0" fontId="11" fillId="46" borderId="10" xfId="3428" applyFont="1" applyFill="1" applyBorder="1" applyAlignment="1" applyProtection="1">
      <alignment horizontal="center" vertical="center" wrapText="1"/>
      <protection locked="0"/>
    </xf>
    <xf numFmtId="49" fontId="11" fillId="46" borderId="10" xfId="959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433" applyFont="1" applyFill="1" applyBorder="1" applyAlignment="1" applyProtection="1">
      <alignment horizontal="center" vertical="center" wrapText="1"/>
      <protection locked="0"/>
    </xf>
    <xf numFmtId="0" fontId="11" fillId="46" borderId="10" xfId="3428" applyNumberFormat="1" applyFont="1" applyFill="1" applyBorder="1" applyAlignment="1" applyProtection="1">
      <alignment vertical="center" wrapText="1"/>
      <protection locked="0"/>
    </xf>
    <xf numFmtId="0" fontId="10" fillId="46" borderId="10" xfId="2759" applyFont="1" applyFill="1" applyBorder="1" applyAlignment="1" applyProtection="1">
      <alignment horizontal="left" vertical="center" wrapText="1"/>
      <protection locked="0"/>
    </xf>
    <xf numFmtId="0" fontId="11" fillId="46" borderId="10" xfId="2815" applyNumberFormat="1" applyFont="1" applyFill="1" applyBorder="1" applyAlignment="1" applyProtection="1">
      <alignment horizontal="center" vertical="center"/>
      <protection locked="0"/>
    </xf>
    <xf numFmtId="0" fontId="10" fillId="46" borderId="10" xfId="2759" applyFont="1" applyFill="1" applyBorder="1" applyAlignment="1" applyProtection="1">
      <alignment vertical="center" wrapText="1"/>
      <protection locked="0"/>
    </xf>
    <xf numFmtId="0" fontId="10" fillId="48" borderId="10" xfId="3426" applyFont="1" applyFill="1" applyBorder="1" applyAlignment="1" applyProtection="1">
      <alignment horizontal="left" vertical="center" wrapText="1"/>
      <protection locked="0"/>
    </xf>
    <xf numFmtId="0" fontId="11" fillId="48" borderId="10" xfId="3292" applyFont="1" applyFill="1" applyBorder="1" applyAlignment="1" applyProtection="1">
      <alignment horizontal="center" vertical="center" wrapText="1"/>
      <protection locked="0"/>
    </xf>
    <xf numFmtId="0" fontId="10" fillId="46" borderId="10" xfId="3434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959" applyNumberFormat="1" applyFont="1" applyFill="1" applyBorder="1" applyAlignment="1" applyProtection="1">
      <alignment horizontal="center" vertical="center"/>
      <protection locked="0"/>
    </xf>
    <xf numFmtId="0" fontId="10" fillId="46" borderId="10" xfId="3430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3292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427" applyFont="1" applyFill="1" applyBorder="1" applyAlignment="1" applyProtection="1">
      <alignment horizontal="center" vertical="center" wrapText="1"/>
      <protection locked="0"/>
    </xf>
    <xf numFmtId="49" fontId="10" fillId="46" borderId="10" xfId="1390" applyNumberFormat="1" applyFont="1" applyFill="1" applyBorder="1" applyAlignment="1" applyProtection="1">
      <alignment vertical="center" wrapText="1"/>
      <protection locked="0"/>
    </xf>
    <xf numFmtId="49" fontId="11" fillId="46" borderId="10" xfId="1358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2745" applyNumberFormat="1" applyFont="1" applyFill="1" applyBorder="1" applyAlignment="1" applyProtection="1">
      <alignment horizontal="center" vertical="center"/>
      <protection locked="0"/>
    </xf>
    <xf numFmtId="0" fontId="10" fillId="46" borderId="10" xfId="2872" applyFont="1" applyFill="1" applyBorder="1" applyAlignment="1" applyProtection="1">
      <alignment vertical="center" wrapText="1"/>
      <protection locked="0"/>
    </xf>
    <xf numFmtId="0" fontId="10" fillId="46" borderId="10" xfId="3428" applyNumberFormat="1" applyFont="1" applyFill="1" applyBorder="1" applyAlignment="1" applyProtection="1">
      <alignment vertical="center" wrapText="1"/>
      <protection locked="0"/>
    </xf>
    <xf numFmtId="49" fontId="11" fillId="46" borderId="10" xfId="2799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3436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436" applyFont="1" applyFill="1" applyBorder="1" applyAlignment="1" applyProtection="1">
      <alignment horizontal="center" vertical="center"/>
      <protection locked="0"/>
    </xf>
    <xf numFmtId="49" fontId="10" fillId="46" borderId="10" xfId="1289" applyNumberFormat="1" applyFont="1" applyFill="1" applyBorder="1" applyAlignment="1" applyProtection="1">
      <alignment vertical="center" wrapText="1"/>
      <protection locked="0"/>
    </xf>
    <xf numFmtId="49" fontId="11" fillId="46" borderId="10" xfId="1289" applyNumberFormat="1" applyFont="1" applyFill="1" applyBorder="1" applyAlignment="1" applyProtection="1">
      <alignment horizontal="center" vertical="center"/>
      <protection locked="0"/>
    </xf>
    <xf numFmtId="49" fontId="11" fillId="46" borderId="10" xfId="1289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429" applyFont="1" applyFill="1" applyBorder="1" applyAlignment="1" applyProtection="1">
      <alignment horizontal="center" vertical="center"/>
      <protection locked="0"/>
    </xf>
    <xf numFmtId="49" fontId="11" fillId="46" borderId="10" xfId="2788" applyNumberFormat="1" applyFont="1" applyFill="1" applyBorder="1" applyAlignment="1">
      <alignment horizontal="center" vertical="center" wrapText="1"/>
    </xf>
    <xf numFmtId="49" fontId="10" fillId="46" borderId="10" xfId="733" applyNumberFormat="1" applyFont="1" applyFill="1" applyBorder="1" applyAlignment="1" applyProtection="1">
      <alignment vertical="center" wrapText="1"/>
      <protection locked="0"/>
    </xf>
    <xf numFmtId="49" fontId="11" fillId="46" borderId="10" xfId="2737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737" applyNumberFormat="1" applyFont="1" applyFill="1" applyBorder="1" applyAlignment="1" applyProtection="1">
      <alignment horizontal="center" vertical="center"/>
      <protection locked="0"/>
    </xf>
    <xf numFmtId="49" fontId="10" fillId="46" borderId="10" xfId="2745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2759" applyNumberFormat="1" applyFont="1" applyFill="1" applyBorder="1" applyAlignment="1" applyProtection="1">
      <alignment horizontal="center" vertical="center"/>
      <protection locked="0"/>
    </xf>
    <xf numFmtId="49" fontId="11" fillId="46" borderId="10" xfId="2768" applyNumberFormat="1" applyFont="1" applyFill="1" applyBorder="1" applyAlignment="1">
      <alignment horizontal="center" vertical="center" wrapText="1"/>
    </xf>
    <xf numFmtId="0" fontId="10" fillId="46" borderId="10" xfId="3292" applyFont="1" applyFill="1" applyBorder="1" applyAlignment="1">
      <alignment horizontal="left" vertical="center" wrapText="1"/>
    </xf>
    <xf numFmtId="0" fontId="11" fillId="46" borderId="10" xfId="3292" applyFont="1" applyFill="1" applyBorder="1" applyAlignment="1">
      <alignment horizontal="center" vertical="center" shrinkToFit="1"/>
    </xf>
    <xf numFmtId="0" fontId="11" fillId="0" borderId="10" xfId="2759" applyFont="1" applyFill="1" applyBorder="1" applyAlignment="1" applyProtection="1">
      <alignment horizontal="center" vertical="center" wrapText="1"/>
      <protection locked="0"/>
    </xf>
    <xf numFmtId="0" fontId="10" fillId="46" borderId="10" xfId="2389" applyNumberFormat="1" applyFont="1" applyFill="1" applyBorder="1" applyAlignment="1" applyProtection="1">
      <alignment vertical="center" wrapText="1"/>
      <protection locked="0"/>
    </xf>
    <xf numFmtId="49" fontId="11" fillId="46" borderId="10" xfId="3081" applyNumberFormat="1" applyFont="1" applyFill="1" applyBorder="1" applyAlignment="1">
      <alignment horizontal="center" vertical="center" wrapText="1"/>
    </xf>
    <xf numFmtId="0" fontId="11" fillId="46" borderId="10" xfId="3081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3437" applyFont="1" applyFill="1" applyBorder="1" applyAlignment="1" applyProtection="1">
      <alignment horizontal="left" vertical="center" wrapText="1"/>
      <protection locked="0"/>
    </xf>
    <xf numFmtId="0" fontId="11" fillId="46" borderId="10" xfId="3290" applyFont="1" applyFill="1" applyBorder="1" applyAlignment="1" applyProtection="1">
      <alignment horizontal="center" vertical="center" wrapText="1"/>
      <protection locked="0"/>
    </xf>
    <xf numFmtId="0" fontId="11" fillId="46" borderId="10" xfId="3290" applyFont="1" applyFill="1" applyBorder="1" applyAlignment="1" applyProtection="1">
      <alignment horizontal="center" vertical="center"/>
      <protection locked="0"/>
    </xf>
    <xf numFmtId="49" fontId="10" fillId="0" borderId="10" xfId="2759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329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2759" applyFont="1" applyFill="1" applyBorder="1" applyAlignment="1" applyProtection="1">
      <alignment horizontal="left" vertical="center" wrapText="1"/>
      <protection locked="0"/>
    </xf>
    <xf numFmtId="0" fontId="10" fillId="0" borderId="10" xfId="3301" applyFont="1" applyFill="1" applyBorder="1" applyAlignment="1" applyProtection="1">
      <alignment vertical="center" wrapText="1"/>
      <protection locked="0"/>
    </xf>
    <xf numFmtId="49" fontId="10" fillId="0" borderId="10" xfId="2745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1527" applyNumberFormat="1" applyFont="1" applyFill="1" applyBorder="1" applyAlignment="1" applyProtection="1">
      <alignment horizontal="center" vertical="center" wrapText="1"/>
      <protection locked="0"/>
    </xf>
    <xf numFmtId="49" fontId="10" fillId="46" borderId="10" xfId="2759" applyNumberFormat="1" applyFont="1" applyFill="1" applyBorder="1" applyAlignment="1">
      <alignment horizontal="left" vertical="center" wrapText="1"/>
    </xf>
    <xf numFmtId="0" fontId="10" fillId="46" borderId="10" xfId="3426" applyFont="1" applyFill="1" applyBorder="1" applyAlignment="1" applyProtection="1">
      <alignment vertical="center" wrapText="1"/>
      <protection locked="0"/>
    </xf>
    <xf numFmtId="49" fontId="11" fillId="46" borderId="10" xfId="3426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3438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737" applyFont="1" applyFill="1" applyBorder="1" applyAlignment="1" applyProtection="1">
      <alignment horizontal="center" vertical="center"/>
      <protection locked="0"/>
    </xf>
    <xf numFmtId="0" fontId="10" fillId="46" borderId="10" xfId="3290" applyFont="1" applyFill="1" applyBorder="1" applyAlignment="1" applyProtection="1">
      <alignment vertical="center" wrapText="1"/>
      <protection locked="0"/>
    </xf>
    <xf numFmtId="49" fontId="11" fillId="46" borderId="10" xfId="1217" applyNumberFormat="1" applyFont="1" applyFill="1" applyBorder="1" applyAlignment="1" applyProtection="1">
      <alignment horizontal="center" vertical="center"/>
      <protection locked="0"/>
    </xf>
    <xf numFmtId="49" fontId="10" fillId="46" borderId="10" xfId="1871" applyNumberFormat="1" applyFont="1" applyFill="1" applyBorder="1" applyAlignment="1" applyProtection="1">
      <alignment vertical="center" wrapText="1"/>
      <protection locked="0"/>
    </xf>
    <xf numFmtId="0" fontId="10" fillId="46" borderId="10" xfId="2745" applyFont="1" applyFill="1" applyBorder="1" applyAlignment="1" applyProtection="1">
      <alignment horizontal="left" vertical="center" wrapText="1"/>
      <protection locked="0"/>
    </xf>
    <xf numFmtId="0" fontId="11" fillId="46" borderId="10" xfId="3300" applyNumberFormat="1" applyFont="1" applyFill="1" applyBorder="1" applyAlignment="1" applyProtection="1">
      <alignment horizontal="center" vertical="center"/>
      <protection locked="0"/>
    </xf>
    <xf numFmtId="0" fontId="10" fillId="46" borderId="10" xfId="3301" applyNumberFormat="1" applyFont="1" applyFill="1" applyBorder="1" applyAlignment="1" applyProtection="1">
      <alignment horizontal="left" vertical="center" wrapText="1"/>
      <protection locked="0"/>
    </xf>
    <xf numFmtId="49" fontId="11" fillId="46" borderId="10" xfId="3439" applyNumberFormat="1" applyFont="1" applyFill="1" applyBorder="1" applyAlignment="1" applyProtection="1">
      <alignment horizontal="center" vertical="center"/>
      <protection locked="0"/>
    </xf>
    <xf numFmtId="0" fontId="11" fillId="46" borderId="10" xfId="1279" applyNumberFormat="1" applyFont="1" applyFill="1" applyBorder="1" applyAlignment="1" applyProtection="1">
      <alignment horizontal="center" vertical="center"/>
      <protection locked="0"/>
    </xf>
    <xf numFmtId="0" fontId="11" fillId="46" borderId="10" xfId="1279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3301" applyFont="1" applyFill="1" applyBorder="1" applyAlignment="1" applyProtection="1">
      <alignment horizontal="center" vertical="center"/>
      <protection locked="0"/>
    </xf>
    <xf numFmtId="0" fontId="10" fillId="46" borderId="10" xfId="3426" applyFont="1" applyFill="1" applyBorder="1" applyAlignment="1" applyProtection="1">
      <alignment horizontal="left" vertical="center" wrapText="1"/>
      <protection locked="0"/>
    </xf>
    <xf numFmtId="0" fontId="10" fillId="46" borderId="10" xfId="3292" applyFont="1" applyFill="1" applyBorder="1" applyAlignment="1" applyProtection="1">
      <alignment horizontal="left" vertical="center" wrapText="1"/>
      <protection locked="0"/>
    </xf>
    <xf numFmtId="0" fontId="10" fillId="0" borderId="10" xfId="2745" applyFont="1" applyFill="1" applyBorder="1" applyAlignment="1" applyProtection="1">
      <alignment horizontal="left" vertical="center" wrapText="1"/>
      <protection locked="0"/>
    </xf>
    <xf numFmtId="49" fontId="10" fillId="0" borderId="10" xfId="2759" applyNumberFormat="1" applyFont="1" applyFill="1" applyBorder="1" applyAlignment="1">
      <alignment horizontal="left" vertical="center" wrapText="1"/>
    </xf>
    <xf numFmtId="0" fontId="10" fillId="0" borderId="10" xfId="3426" applyFont="1" applyFill="1" applyBorder="1" applyAlignment="1" applyProtection="1">
      <alignment vertical="center" wrapText="1"/>
      <protection locked="0"/>
    </xf>
    <xf numFmtId="0" fontId="10" fillId="0" borderId="10" xfId="3428" applyNumberFormat="1" applyFont="1" applyFill="1" applyBorder="1" applyAlignment="1" applyProtection="1">
      <alignment vertical="center" wrapText="1"/>
      <protection locked="0"/>
    </xf>
    <xf numFmtId="0" fontId="10" fillId="0" borderId="10" xfId="2759" applyNumberFormat="1" applyFont="1" applyFill="1" applyBorder="1" applyAlignment="1" applyProtection="1">
      <alignment horizontal="left" vertical="center" wrapText="1"/>
      <protection locked="0"/>
    </xf>
    <xf numFmtId="0" fontId="11" fillId="46" borderId="10" xfId="2795" applyNumberFormat="1" applyFont="1" applyFill="1" applyBorder="1" applyAlignment="1" applyProtection="1">
      <alignment horizontal="center" vertical="center"/>
      <protection locked="0"/>
    </xf>
    <xf numFmtId="49" fontId="11" fillId="46" borderId="10" xfId="1390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813" applyFont="1" applyFill="1" applyBorder="1" applyAlignment="1" applyProtection="1">
      <alignment horizontal="center" vertical="center" wrapText="1"/>
      <protection locked="0"/>
    </xf>
    <xf numFmtId="0" fontId="10" fillId="46" borderId="10" xfId="3427" applyFont="1" applyFill="1" applyBorder="1" applyAlignment="1" applyProtection="1">
      <alignment vertical="center" wrapText="1"/>
      <protection locked="0"/>
    </xf>
    <xf numFmtId="49" fontId="11" fillId="46" borderId="10" xfId="3152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3081" applyFont="1" applyFill="1" applyBorder="1" applyAlignment="1" applyProtection="1">
      <alignment horizontal="left" vertical="center" wrapText="1"/>
      <protection locked="0"/>
    </xf>
    <xf numFmtId="49" fontId="11" fillId="46" borderId="10" xfId="308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49" fontId="11" fillId="46" borderId="10" xfId="1205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738" applyFont="1" applyFill="1" applyBorder="1" applyAlignment="1">
      <alignment horizontal="center" vertical="center" wrapText="1"/>
    </xf>
    <xf numFmtId="0" fontId="10" fillId="46" borderId="10" xfId="3442" applyFont="1" applyFill="1" applyBorder="1" applyAlignment="1" applyProtection="1">
      <alignment horizontal="left" vertical="center" wrapText="1"/>
      <protection locked="0"/>
    </xf>
    <xf numFmtId="49" fontId="11" fillId="46" borderId="10" xfId="2742" applyNumberFormat="1" applyFont="1" applyFill="1" applyBorder="1" applyAlignment="1">
      <alignment horizontal="center" vertical="center" wrapText="1"/>
    </xf>
    <xf numFmtId="0" fontId="11" fillId="46" borderId="10" xfId="2738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0" xfId="0"/>
    <xf numFmtId="0" fontId="21" fillId="0" borderId="0" xfId="3295" applyFont="1" applyAlignment="1" applyProtection="1">
      <alignment horizontal="center"/>
      <protection locked="0"/>
    </xf>
    <xf numFmtId="49" fontId="10" fillId="0" borderId="10" xfId="344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2759" applyFont="1" applyFill="1" applyBorder="1" applyAlignment="1" applyProtection="1">
      <alignment vertical="center" wrapText="1"/>
      <protection locked="0"/>
    </xf>
    <xf numFmtId="0" fontId="10" fillId="0" borderId="10" xfId="2759" applyFont="1" applyFill="1" applyBorder="1" applyAlignment="1">
      <alignment horizontal="left" vertical="center" wrapText="1"/>
    </xf>
    <xf numFmtId="0" fontId="0" fillId="49" borderId="0" xfId="0" applyFill="1"/>
    <xf numFmtId="0" fontId="55" fillId="0" borderId="10" xfId="3301" applyFont="1" applyFill="1" applyBorder="1" applyAlignment="1" applyProtection="1">
      <alignment horizontal="center" vertical="center"/>
      <protection locked="0"/>
    </xf>
    <xf numFmtId="49" fontId="11" fillId="0" borderId="10" xfId="342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292" applyFont="1" applyFill="1" applyBorder="1" applyAlignment="1" applyProtection="1">
      <alignment horizontal="center" vertical="center" wrapText="1"/>
      <protection locked="0"/>
    </xf>
    <xf numFmtId="0" fontId="10" fillId="0" borderId="10" xfId="3292" applyFont="1" applyFill="1" applyBorder="1" applyAlignment="1" applyProtection="1">
      <alignment horizontal="left" vertical="center" wrapText="1"/>
      <protection locked="0"/>
    </xf>
    <xf numFmtId="49" fontId="11" fillId="0" borderId="10" xfId="3292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279" applyNumberFormat="1" applyFont="1" applyFill="1" applyBorder="1" applyAlignment="1" applyProtection="1">
      <alignment horizontal="center" vertical="center"/>
      <protection locked="0"/>
    </xf>
    <xf numFmtId="49" fontId="11" fillId="0" borderId="10" xfId="342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426" applyFont="1" applyFill="1" applyBorder="1" applyAlignment="1" applyProtection="1">
      <alignment horizontal="center" vertical="center" wrapText="1"/>
      <protection locked="0"/>
    </xf>
    <xf numFmtId="0" fontId="10" fillId="0" borderId="10" xfId="3425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2759" applyNumberFormat="1" applyFont="1" applyFill="1" applyBorder="1" applyAlignment="1">
      <alignment horizontal="center" vertical="center" wrapText="1"/>
    </xf>
    <xf numFmtId="0" fontId="11" fillId="0" borderId="10" xfId="2759" applyNumberFormat="1" applyFont="1" applyFill="1" applyBorder="1" applyAlignment="1" applyProtection="1">
      <alignment horizontal="center" vertical="center"/>
      <protection locked="0"/>
    </xf>
    <xf numFmtId="49" fontId="11" fillId="0" borderId="10" xfId="914" applyNumberFormat="1" applyFont="1" applyFill="1" applyBorder="1" applyAlignment="1" applyProtection="1">
      <alignment horizontal="center" vertical="center"/>
      <protection locked="0"/>
    </xf>
    <xf numFmtId="49" fontId="11" fillId="0" borderId="10" xfId="1279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3293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279" applyNumberFormat="1" applyFont="1" applyFill="1" applyBorder="1" applyAlignment="1" applyProtection="1">
      <alignment vertical="center" wrapText="1"/>
      <protection locked="0"/>
    </xf>
    <xf numFmtId="49" fontId="11" fillId="0" borderId="10" xfId="3292" applyNumberFormat="1" applyFont="1" applyFill="1" applyBorder="1" applyAlignment="1" applyProtection="1">
      <alignment horizontal="center" vertical="center"/>
      <protection locked="0"/>
    </xf>
    <xf numFmtId="49" fontId="11" fillId="0" borderId="10" xfId="1217" applyNumberFormat="1" applyFont="1" applyFill="1" applyBorder="1" applyAlignment="1" applyProtection="1">
      <alignment horizontal="center" vertical="center"/>
      <protection locked="0"/>
    </xf>
    <xf numFmtId="0" fontId="11" fillId="0" borderId="10" xfId="120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2759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330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01" applyFont="1" applyFill="1" applyBorder="1" applyAlignment="1" applyProtection="1">
      <alignment horizontal="center" vertical="center" wrapText="1"/>
      <protection locked="0"/>
    </xf>
    <xf numFmtId="49" fontId="11" fillId="0" borderId="10" xfId="2759" applyNumberFormat="1" applyFont="1" applyFill="1" applyBorder="1" applyAlignment="1" applyProtection="1">
      <alignment horizontal="center" vertical="center"/>
      <protection locked="0"/>
    </xf>
    <xf numFmtId="0" fontId="11" fillId="0" borderId="10" xfId="3427" applyFont="1" applyFill="1" applyBorder="1" applyAlignment="1" applyProtection="1">
      <alignment horizontal="center" vertical="center" wrapText="1"/>
      <protection locked="0"/>
    </xf>
    <xf numFmtId="0" fontId="10" fillId="0" borderId="10" xfId="3425" applyFont="1" applyFill="1" applyBorder="1" applyAlignment="1" applyProtection="1">
      <alignment horizontal="left" vertical="center" wrapText="1"/>
      <protection locked="0"/>
    </xf>
    <xf numFmtId="49" fontId="11" fillId="0" borderId="10" xfId="152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294" applyFont="1" applyFill="1" applyBorder="1" applyAlignment="1" applyProtection="1">
      <alignment horizontal="center" vertical="center"/>
      <protection locked="0"/>
    </xf>
    <xf numFmtId="0" fontId="11" fillId="0" borderId="10" xfId="91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3290" applyNumberFormat="1" applyFont="1" applyFill="1" applyBorder="1" applyAlignment="1">
      <alignment horizontal="center" vertical="center" wrapText="1"/>
    </xf>
    <xf numFmtId="0" fontId="10" fillId="0" borderId="10" xfId="3290" applyFont="1" applyFill="1" applyBorder="1" applyAlignment="1" applyProtection="1">
      <alignment vertical="center" wrapText="1"/>
      <protection locked="0"/>
    </xf>
    <xf numFmtId="0" fontId="11" fillId="0" borderId="10" xfId="3290" applyNumberFormat="1" applyFont="1" applyFill="1" applyBorder="1" applyAlignment="1" applyProtection="1">
      <alignment horizontal="center" vertical="center"/>
      <protection locked="0"/>
    </xf>
    <xf numFmtId="0" fontId="11" fillId="0" borderId="10" xfId="3300" applyFont="1" applyFill="1" applyBorder="1" applyAlignment="1" applyProtection="1">
      <alignment horizontal="center" vertical="center" wrapText="1"/>
      <protection locked="0"/>
    </xf>
    <xf numFmtId="49" fontId="11" fillId="0" borderId="10" xfId="2768" applyNumberFormat="1" applyFont="1" applyFill="1" applyBorder="1" applyAlignment="1">
      <alignment horizontal="center" vertical="center" wrapText="1"/>
    </xf>
    <xf numFmtId="0" fontId="10" fillId="0" borderId="10" xfId="3292" applyFont="1" applyFill="1" applyBorder="1" applyAlignment="1">
      <alignment horizontal="left" vertical="center" wrapText="1"/>
    </xf>
    <xf numFmtId="49" fontId="11" fillId="0" borderId="10" xfId="282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292" applyFont="1" applyFill="1" applyBorder="1" applyAlignment="1">
      <alignment horizontal="center" vertical="center" shrinkToFit="1"/>
    </xf>
    <xf numFmtId="0" fontId="11" fillId="0" borderId="10" xfId="3300" applyNumberFormat="1" applyFont="1" applyFill="1" applyBorder="1" applyAlignment="1" applyProtection="1">
      <alignment horizontal="center" vertical="center"/>
      <protection locked="0"/>
    </xf>
    <xf numFmtId="0" fontId="10" fillId="0" borderId="10" xfId="3301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3439" applyNumberFormat="1" applyFont="1" applyFill="1" applyBorder="1" applyAlignment="1" applyProtection="1">
      <alignment horizontal="center" vertical="center"/>
      <protection locked="0"/>
    </xf>
    <xf numFmtId="0" fontId="11" fillId="0" borderId="10" xfId="1279" applyNumberFormat="1" applyFont="1" applyFill="1" applyBorder="1" applyAlignment="1" applyProtection="1">
      <alignment horizontal="center" vertical="center"/>
      <protection locked="0"/>
    </xf>
    <xf numFmtId="0" fontId="11" fillId="0" borderId="10" xfId="127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59" applyNumberFormat="1" applyFont="1" applyFill="1" applyBorder="1" applyAlignment="1">
      <alignment horizontal="center" vertical="center" wrapText="1"/>
    </xf>
    <xf numFmtId="0" fontId="11" fillId="0" borderId="10" xfId="3426" applyFont="1" applyFill="1" applyBorder="1" applyAlignment="1" applyProtection="1">
      <alignment vertical="center" wrapText="1"/>
      <protection locked="0"/>
    </xf>
    <xf numFmtId="49" fontId="11" fillId="0" borderId="10" xfId="344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38" applyFont="1" applyFill="1" applyBorder="1" applyAlignment="1">
      <alignment horizontal="center" vertical="center" wrapText="1"/>
    </xf>
    <xf numFmtId="49" fontId="11" fillId="0" borderId="10" xfId="279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99" applyFont="1" applyFill="1" applyBorder="1" applyAlignment="1" applyProtection="1">
      <alignment horizontal="center" vertical="center" wrapText="1"/>
      <protection locked="0"/>
    </xf>
    <xf numFmtId="49" fontId="11" fillId="0" borderId="10" xfId="2137" applyNumberFormat="1" applyFont="1" applyFill="1" applyBorder="1" applyAlignment="1" applyProtection="1">
      <alignment horizontal="center" vertical="center"/>
      <protection locked="0"/>
    </xf>
    <xf numFmtId="0" fontId="11" fillId="0" borderId="10" xfId="3300" applyFont="1" applyFill="1" applyBorder="1" applyAlignment="1" applyProtection="1">
      <alignment horizontal="center" vertical="center"/>
      <protection locked="0"/>
    </xf>
    <xf numFmtId="49" fontId="11" fillId="0" borderId="10" xfId="139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390" applyNumberFormat="1" applyFont="1" applyFill="1" applyBorder="1" applyAlignment="1" applyProtection="1">
      <alignment horizontal="center" vertical="center"/>
      <protection locked="0"/>
    </xf>
    <xf numFmtId="49" fontId="10" fillId="0" borderId="10" xfId="1205" applyNumberFormat="1" applyFont="1" applyFill="1" applyBorder="1" applyAlignment="1" applyProtection="1">
      <alignment vertical="center" wrapText="1"/>
      <protection locked="0"/>
    </xf>
    <xf numFmtId="49" fontId="11" fillId="0" borderId="10" xfId="120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01" applyFont="1" applyFill="1" applyBorder="1" applyAlignment="1" applyProtection="1">
      <alignment horizontal="center" vertical="center"/>
      <protection locked="0"/>
    </xf>
    <xf numFmtId="49" fontId="10" fillId="0" borderId="10" xfId="1527" applyNumberFormat="1" applyFont="1" applyFill="1" applyBorder="1" applyAlignment="1" applyProtection="1">
      <alignment vertical="center" wrapText="1"/>
      <protection locked="0"/>
    </xf>
    <xf numFmtId="0" fontId="11" fillId="0" borderId="10" xfId="2827" applyFont="1" applyFill="1" applyBorder="1" applyAlignment="1" applyProtection="1">
      <alignment horizontal="center" vertical="center" wrapText="1"/>
      <protection locked="0"/>
    </xf>
    <xf numFmtId="49" fontId="11" fillId="0" borderId="10" xfId="1527" applyNumberFormat="1" applyFont="1" applyFill="1" applyBorder="1" applyAlignment="1" applyProtection="1">
      <alignment horizontal="center" vertical="center"/>
      <protection locked="0"/>
    </xf>
    <xf numFmtId="49" fontId="11" fillId="0" borderId="10" xfId="1358" applyNumberFormat="1" applyFont="1" applyFill="1" applyBorder="1" applyAlignment="1" applyProtection="1">
      <alignment horizontal="center" vertical="center"/>
      <protection locked="0"/>
    </xf>
    <xf numFmtId="0" fontId="11" fillId="0" borderId="10" xfId="3433" applyFont="1" applyFill="1" applyBorder="1" applyAlignment="1" applyProtection="1">
      <alignment horizontal="center" vertical="center" wrapText="1"/>
      <protection locked="0"/>
    </xf>
    <xf numFmtId="49" fontId="11" fillId="0" borderId="10" xfId="273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38" applyNumberFormat="1" applyFont="1" applyFill="1" applyBorder="1" applyAlignment="1" applyProtection="1">
      <alignment horizontal="center" vertical="center"/>
      <protection locked="0"/>
    </xf>
    <xf numFmtId="0" fontId="11" fillId="0" borderId="10" xfId="3428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2745" applyNumberFormat="1" applyFont="1" applyFill="1" applyBorder="1" applyAlignment="1" applyProtection="1">
      <alignment horizontal="center" vertical="center"/>
      <protection locked="0"/>
    </xf>
    <xf numFmtId="49" fontId="11" fillId="0" borderId="10" xfId="3436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871" applyNumberFormat="1" applyFont="1" applyFill="1" applyBorder="1" applyAlignment="1" applyProtection="1">
      <alignment vertical="center" wrapText="1"/>
      <protection locked="0"/>
    </xf>
    <xf numFmtId="0" fontId="10" fillId="0" borderId="10" xfId="2389" applyFont="1" applyFill="1" applyBorder="1" applyAlignment="1" applyProtection="1">
      <alignment vertical="center" wrapText="1"/>
      <protection locked="0"/>
    </xf>
    <xf numFmtId="0" fontId="11" fillId="0" borderId="10" xfId="2738" applyFont="1" applyFill="1" applyBorder="1" applyAlignment="1" applyProtection="1">
      <alignment horizontal="center" vertical="center"/>
      <protection locked="0"/>
    </xf>
    <xf numFmtId="49" fontId="10" fillId="0" borderId="10" xfId="1390" applyNumberFormat="1" applyFont="1" applyFill="1" applyBorder="1" applyAlignment="1" applyProtection="1">
      <alignment vertical="center" wrapText="1"/>
      <protection locked="0"/>
    </xf>
    <xf numFmtId="0" fontId="21" fillId="0" borderId="10" xfId="3301" applyFont="1" applyFill="1" applyBorder="1" applyAlignment="1" applyProtection="1">
      <alignment horizontal="center" vertical="center" wrapText="1"/>
      <protection locked="0"/>
    </xf>
    <xf numFmtId="0" fontId="67" fillId="0" borderId="0" xfId="3426" applyFont="1" applyAlignment="1" applyProtection="1">
      <alignment vertical="center" wrapText="1"/>
      <protection locked="0"/>
    </xf>
    <xf numFmtId="1" fontId="68" fillId="0" borderId="0" xfId="3426" applyNumberFormat="1" applyFont="1" applyAlignment="1" applyProtection="1">
      <alignment horizontal="center" vertical="center"/>
      <protection locked="0"/>
    </xf>
    <xf numFmtId="0" fontId="5" fillId="0" borderId="0" xfId="3426" applyAlignment="1" applyProtection="1">
      <alignment vertical="center"/>
      <protection locked="0"/>
    </xf>
    <xf numFmtId="0" fontId="5" fillId="0" borderId="0" xfId="3294" applyFont="1" applyAlignment="1" applyProtection="1">
      <alignment vertical="center"/>
      <protection locked="0"/>
    </xf>
    <xf numFmtId="0" fontId="5" fillId="0" borderId="0" xfId="3426" applyFont="1" applyAlignment="1" applyProtection="1">
      <alignment vertical="center"/>
      <protection locked="0"/>
    </xf>
    <xf numFmtId="0" fontId="69" fillId="0" borderId="0" xfId="3426" applyFont="1" applyAlignment="1" applyProtection="1">
      <alignment vertical="center"/>
      <protection locked="0"/>
    </xf>
    <xf numFmtId="0" fontId="70" fillId="0" borderId="0" xfId="3426" applyFont="1" applyAlignment="1" applyProtection="1">
      <alignment vertical="center"/>
      <protection locked="0"/>
    </xf>
    <xf numFmtId="0" fontId="71" fillId="0" borderId="0" xfId="3299" applyFont="1" applyFill="1" applyAlignment="1" applyProtection="1">
      <alignment vertical="center"/>
      <protection locked="0"/>
    </xf>
    <xf numFmtId="0" fontId="9" fillId="0" borderId="0" xfId="3426" applyFont="1" applyProtection="1">
      <protection locked="0"/>
    </xf>
    <xf numFmtId="0" fontId="9" fillId="0" borderId="0" xfId="3426" applyFont="1" applyAlignment="1" applyProtection="1">
      <alignment wrapText="1"/>
      <protection locked="0"/>
    </xf>
    <xf numFmtId="0" fontId="9" fillId="0" borderId="0" xfId="3426" applyFont="1" applyAlignment="1" applyProtection="1">
      <alignment shrinkToFit="1"/>
      <protection locked="0"/>
    </xf>
    <xf numFmtId="1" fontId="53" fillId="0" borderId="0" xfId="3426" applyNumberFormat="1" applyFont="1" applyProtection="1">
      <protection locked="0"/>
    </xf>
    <xf numFmtId="0" fontId="72" fillId="0" borderId="0" xfId="3294" applyFont="1" applyAlignment="1" applyProtection="1">
      <alignment vertical="center"/>
      <protection locked="0"/>
    </xf>
    <xf numFmtId="0" fontId="9" fillId="46" borderId="10" xfId="3426" applyFont="1" applyFill="1" applyBorder="1" applyAlignment="1" applyProtection="1">
      <alignment horizontal="center" vertical="center" wrapText="1"/>
      <protection locked="0"/>
    </xf>
    <xf numFmtId="0" fontId="53" fillId="0" borderId="0" xfId="3426" applyFont="1" applyProtection="1">
      <protection locked="0"/>
    </xf>
    <xf numFmtId="0" fontId="70" fillId="0" borderId="0" xfId="3294" applyFont="1" applyAlignment="1" applyProtection="1">
      <alignment vertical="center"/>
      <protection locked="0"/>
    </xf>
    <xf numFmtId="0" fontId="7" fillId="0" borderId="10" xfId="3297" applyFont="1" applyBorder="1" applyAlignment="1" applyProtection="1">
      <alignment horizontal="center" vertical="center" wrapText="1"/>
      <protection locked="0"/>
    </xf>
    <xf numFmtId="0" fontId="5" fillId="0" borderId="10" xfId="3294" applyFont="1" applyBorder="1" applyAlignment="1" applyProtection="1">
      <alignment vertical="center"/>
      <protection locked="0"/>
    </xf>
    <xf numFmtId="178" fontId="17" fillId="0" borderId="10" xfId="3294" applyNumberFormat="1" applyFont="1" applyBorder="1" applyAlignment="1" applyProtection="1">
      <alignment horizontal="center" vertical="center" wrapText="1"/>
      <protection locked="0"/>
    </xf>
    <xf numFmtId="178" fontId="45" fillId="0" borderId="10" xfId="3294" applyNumberFormat="1" applyFont="1" applyBorder="1" applyAlignment="1" applyProtection="1">
      <alignment horizontal="center" vertical="center" wrapText="1"/>
      <protection locked="0"/>
    </xf>
    <xf numFmtId="1" fontId="5" fillId="0" borderId="0" xfId="3294" applyNumberFormat="1" applyFont="1" applyAlignment="1" applyProtection="1">
      <alignment vertical="center"/>
      <protection locked="0"/>
    </xf>
    <xf numFmtId="0" fontId="9" fillId="46" borderId="10" xfId="330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1" fillId="0" borderId="0" xfId="3295" applyFont="1" applyAlignment="1" applyProtection="1">
      <alignment horizontal="center"/>
      <protection locked="0"/>
    </xf>
    <xf numFmtId="0" fontId="5" fillId="0" borderId="10" xfId="0" applyFont="1" applyFill="1" applyBorder="1"/>
    <xf numFmtId="176" fontId="11" fillId="0" borderId="10" xfId="3295" applyNumberFormat="1" applyFont="1" applyFill="1" applyBorder="1" applyAlignment="1" applyProtection="1">
      <alignment horizontal="center" vertical="center" wrapText="1"/>
      <protection locked="0"/>
    </xf>
    <xf numFmtId="178" fontId="16" fillId="0" borderId="10" xfId="329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297" applyFont="1" applyFill="1" applyBorder="1" applyAlignment="1" applyProtection="1">
      <alignment horizontal="center" vertical="center" wrapText="1"/>
      <protection locked="0"/>
    </xf>
    <xf numFmtId="0" fontId="12" fillId="0" borderId="10" xfId="3296" applyFont="1" applyFill="1" applyBorder="1" applyAlignment="1" applyProtection="1">
      <alignment horizontal="center" vertical="center" textRotation="90" wrapText="1"/>
      <protection locked="0"/>
    </xf>
    <xf numFmtId="0" fontId="10" fillId="0" borderId="11" xfId="3302" applyFont="1" applyFill="1" applyBorder="1" applyAlignment="1" applyProtection="1">
      <alignment horizontal="center" vertical="center" textRotation="90" wrapText="1"/>
      <protection locked="0"/>
    </xf>
    <xf numFmtId="1" fontId="12" fillId="0" borderId="10" xfId="3295" applyNumberFormat="1" applyFont="1" applyFill="1" applyBorder="1" applyAlignment="1" applyProtection="1">
      <alignment horizontal="center" vertical="center" wrapText="1"/>
      <protection locked="0"/>
    </xf>
    <xf numFmtId="178" fontId="9" fillId="0" borderId="10" xfId="3302" applyNumberFormat="1" applyFont="1" applyFill="1" applyBorder="1" applyAlignment="1" applyProtection="1">
      <alignment horizontal="center" vertical="center" wrapText="1"/>
      <protection locked="0"/>
    </xf>
    <xf numFmtId="0" fontId="9" fillId="50" borderId="10" xfId="3434" applyFont="1" applyFill="1" applyBorder="1" applyAlignment="1" applyProtection="1">
      <alignment horizontal="center" vertical="center" wrapText="1"/>
      <protection locked="0"/>
    </xf>
    <xf numFmtId="0" fontId="7" fillId="0" borderId="0" xfId="2745" applyFont="1" applyBorder="1"/>
    <xf numFmtId="0" fontId="15" fillId="0" borderId="0" xfId="2745" applyFont="1"/>
    <xf numFmtId="0" fontId="5" fillId="0" borderId="10" xfId="3300" applyFont="1" applyFill="1" applyBorder="1" applyAlignment="1" applyProtection="1">
      <alignment horizontal="center" vertical="center"/>
      <protection locked="0"/>
    </xf>
    <xf numFmtId="176" fontId="64" fillId="0" borderId="10" xfId="3294" applyNumberFormat="1" applyFont="1" applyBorder="1" applyAlignment="1" applyProtection="1">
      <alignment horizontal="center" vertical="center"/>
      <protection locked="0"/>
    </xf>
    <xf numFmtId="0" fontId="67" fillId="0" borderId="10" xfId="2745" applyFont="1" applyFill="1" applyBorder="1" applyAlignment="1">
      <alignment horizontal="center" vertical="center" wrapText="1"/>
    </xf>
    <xf numFmtId="176" fontId="64" fillId="0" borderId="10" xfId="2745" applyNumberFormat="1" applyFont="1" applyFill="1" applyBorder="1" applyAlignment="1">
      <alignment horizontal="center" vertical="center" wrapText="1"/>
    </xf>
    <xf numFmtId="178" fontId="64" fillId="0" borderId="10" xfId="2745" applyNumberFormat="1" applyFont="1" applyFill="1" applyBorder="1" applyAlignment="1">
      <alignment horizontal="center" vertical="center" wrapText="1"/>
    </xf>
    <xf numFmtId="0" fontId="15" fillId="0" borderId="0" xfId="2745" applyFont="1" applyBorder="1"/>
    <xf numFmtId="0" fontId="8" fillId="0" borderId="10" xfId="3296" applyFont="1" applyBorder="1" applyAlignment="1" applyProtection="1">
      <alignment horizontal="center" vertical="center" wrapText="1"/>
      <protection locked="0"/>
    </xf>
    <xf numFmtId="0" fontId="11" fillId="0" borderId="10" xfId="2759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 wrapText="1"/>
    </xf>
    <xf numFmtId="0" fontId="7" fillId="0" borderId="0" xfId="3302" applyFont="1" applyAlignment="1" applyProtection="1">
      <alignment vertical="center" wrapText="1"/>
      <protection locked="0"/>
    </xf>
    <xf numFmtId="0" fontId="5" fillId="49" borderId="0" xfId="0" applyFont="1" applyFill="1"/>
    <xf numFmtId="0" fontId="8" fillId="0" borderId="10" xfId="3297" applyFont="1" applyFill="1" applyBorder="1" applyAlignment="1" applyProtection="1">
      <alignment horizontal="center" vertical="center" wrapText="1"/>
      <protection locked="0"/>
    </xf>
    <xf numFmtId="49" fontId="11" fillId="0" borderId="10" xfId="342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42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3295" applyFont="1" applyFill="1" applyBorder="1" applyAlignment="1" applyProtection="1">
      <alignment horizontal="center" vertical="center" wrapText="1"/>
      <protection locked="0"/>
    </xf>
    <xf numFmtId="0" fontId="21" fillId="0" borderId="10" xfId="3295" applyFont="1" applyFill="1" applyBorder="1" applyAlignment="1" applyProtection="1">
      <alignment horizontal="center" vertical="center" wrapText="1"/>
      <protection locked="0"/>
    </xf>
    <xf numFmtId="0" fontId="11" fillId="0" borderId="10" xfId="27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290" applyNumberFormat="1" applyFont="1" applyFill="1" applyBorder="1" applyAlignment="1">
      <alignment horizontal="center" vertical="center" wrapText="1"/>
    </xf>
    <xf numFmtId="49" fontId="10" fillId="0" borderId="10" xfId="1358" applyNumberFormat="1" applyFont="1" applyFill="1" applyBorder="1" applyAlignment="1" applyProtection="1">
      <alignment vertical="center" wrapText="1"/>
      <protection locked="0"/>
    </xf>
    <xf numFmtId="0" fontId="11" fillId="0" borderId="10" xfId="280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5" fillId="0" borderId="10" xfId="3301" applyFont="1" applyFill="1" applyBorder="1" applyAlignment="1" applyProtection="1">
      <alignment horizontal="center" vertical="center"/>
      <protection locked="0"/>
    </xf>
    <xf numFmtId="49" fontId="11" fillId="0" borderId="10" xfId="2795" applyNumberFormat="1" applyFont="1" applyFill="1" applyBorder="1" applyAlignment="1">
      <alignment horizontal="center" vertical="center" wrapText="1"/>
    </xf>
    <xf numFmtId="0" fontId="11" fillId="0" borderId="10" xfId="2795" applyNumberFormat="1" applyFont="1" applyFill="1" applyBorder="1" applyAlignment="1">
      <alignment horizontal="center" vertical="center" wrapText="1"/>
    </xf>
    <xf numFmtId="49" fontId="10" fillId="0" borderId="10" xfId="914" applyNumberFormat="1" applyFont="1" applyFill="1" applyBorder="1" applyAlignment="1" applyProtection="1">
      <alignment vertical="center" wrapText="1"/>
      <protection locked="0"/>
    </xf>
    <xf numFmtId="49" fontId="11" fillId="0" borderId="10" xfId="3432" applyNumberFormat="1" applyFont="1" applyFill="1" applyBorder="1" applyAlignment="1" applyProtection="1">
      <alignment horizontal="center" vertical="center"/>
      <protection locked="0"/>
    </xf>
    <xf numFmtId="176" fontId="10" fillId="0" borderId="10" xfId="3295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49" fontId="11" fillId="0" borderId="10" xfId="282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870" applyNumberFormat="1" applyFont="1" applyFill="1" applyBorder="1" applyAlignment="1" applyProtection="1">
      <alignment horizontal="center" vertical="center"/>
      <protection locked="0"/>
    </xf>
    <xf numFmtId="49" fontId="11" fillId="0" borderId="10" xfId="187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99" applyNumberFormat="1" applyFont="1" applyFill="1" applyBorder="1" applyAlignment="1">
      <alignment horizontal="center" vertical="center" wrapText="1"/>
    </xf>
    <xf numFmtId="0" fontId="11" fillId="0" borderId="10" xfId="3081" applyNumberFormat="1" applyFont="1" applyFill="1" applyBorder="1" applyAlignment="1">
      <alignment horizontal="center" vertical="center" wrapText="1"/>
    </xf>
    <xf numFmtId="0" fontId="11" fillId="0" borderId="10" xfId="3081" applyNumberFormat="1" applyFont="1" applyFill="1" applyBorder="1" applyAlignment="1" applyProtection="1">
      <alignment horizontal="center" vertical="center"/>
      <protection locked="0"/>
    </xf>
    <xf numFmtId="49" fontId="11" fillId="0" borderId="10" xfId="1871" applyNumberFormat="1" applyFont="1" applyFill="1" applyBorder="1" applyAlignment="1" applyProtection="1">
      <alignment horizontal="center" vertical="center"/>
      <protection locked="0"/>
    </xf>
    <xf numFmtId="49" fontId="11" fillId="0" borderId="10" xfId="120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11" fillId="0" borderId="10" xfId="3428" applyFont="1" applyFill="1" applyBorder="1" applyAlignment="1" applyProtection="1">
      <alignment horizontal="center" vertical="center" wrapText="1"/>
      <protection locked="0"/>
    </xf>
    <xf numFmtId="49" fontId="11" fillId="0" borderId="10" xfId="9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428" applyNumberFormat="1" applyFont="1" applyFill="1" applyBorder="1" applyAlignment="1" applyProtection="1">
      <alignment vertical="center" wrapText="1"/>
      <protection locked="0"/>
    </xf>
    <xf numFmtId="0" fontId="10" fillId="0" borderId="10" xfId="3428" applyFont="1" applyFill="1" applyBorder="1" applyAlignment="1" applyProtection="1">
      <alignment vertical="center" wrapText="1"/>
      <protection locked="0"/>
    </xf>
    <xf numFmtId="0" fontId="10" fillId="0" borderId="10" xfId="3430" applyFont="1" applyFill="1" applyBorder="1" applyAlignment="1" applyProtection="1">
      <alignment horizontal="left" vertical="center" wrapText="1"/>
      <protection locked="0"/>
    </xf>
    <xf numFmtId="0" fontId="11" fillId="0" borderId="10" xfId="2815" applyNumberFormat="1" applyFont="1" applyFill="1" applyBorder="1" applyAlignment="1" applyProtection="1">
      <alignment horizontal="center" vertical="center"/>
      <protection locked="0"/>
    </xf>
    <xf numFmtId="0" fontId="73" fillId="0" borderId="10" xfId="2759" applyFont="1" applyFill="1" applyBorder="1" applyAlignment="1">
      <alignment horizontal="center" vertical="center"/>
    </xf>
    <xf numFmtId="0" fontId="10" fillId="0" borderId="10" xfId="3426" applyFont="1" applyFill="1" applyBorder="1" applyAlignment="1" applyProtection="1">
      <alignment horizontal="left" vertical="center" wrapText="1"/>
      <protection locked="0"/>
    </xf>
    <xf numFmtId="0" fontId="10" fillId="0" borderId="10" xfId="3434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59" applyNumberFormat="1" applyFont="1" applyFill="1" applyBorder="1" applyAlignment="1" applyProtection="1">
      <alignment horizontal="center" vertical="center"/>
      <protection locked="0"/>
    </xf>
    <xf numFmtId="49" fontId="11" fillId="0" borderId="10" xfId="343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43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1358" applyNumberFormat="1" applyFont="1" applyFill="1" applyBorder="1" applyAlignment="1" applyProtection="1">
      <alignment horizontal="center" vertical="center" wrapText="1"/>
      <protection locked="0"/>
    </xf>
    <xf numFmtId="178" fontId="9" fillId="0" borderId="10" xfId="329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872" applyFont="1" applyFill="1" applyBorder="1" applyAlignment="1" applyProtection="1">
      <alignment vertical="center" wrapText="1"/>
      <protection locked="0"/>
    </xf>
    <xf numFmtId="0" fontId="11" fillId="0" borderId="10" xfId="3429" applyFont="1" applyFill="1" applyBorder="1" applyAlignment="1" applyProtection="1">
      <alignment horizontal="center" vertical="center"/>
      <protection locked="0"/>
    </xf>
    <xf numFmtId="0" fontId="11" fillId="0" borderId="10" xfId="3436" applyFont="1" applyFill="1" applyBorder="1" applyAlignment="1" applyProtection="1">
      <alignment horizontal="center" vertical="center"/>
      <protection locked="0"/>
    </xf>
    <xf numFmtId="49" fontId="10" fillId="0" borderId="10" xfId="1289" applyNumberFormat="1" applyFont="1" applyFill="1" applyBorder="1" applyAlignment="1" applyProtection="1">
      <alignment vertical="center" wrapText="1"/>
      <protection locked="0"/>
    </xf>
    <xf numFmtId="49" fontId="11" fillId="0" borderId="10" xfId="1289" applyNumberFormat="1" applyFont="1" applyFill="1" applyBorder="1" applyAlignment="1" applyProtection="1">
      <alignment horizontal="center" vertical="center"/>
      <protection locked="0"/>
    </xf>
    <xf numFmtId="49" fontId="11" fillId="0" borderId="10" xfId="1289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2788" applyNumberFormat="1" applyFont="1" applyFill="1" applyBorder="1" applyAlignment="1">
      <alignment horizontal="center" vertical="center" wrapText="1"/>
    </xf>
    <xf numFmtId="49" fontId="10" fillId="0" borderId="10" xfId="733" applyNumberFormat="1" applyFont="1" applyFill="1" applyBorder="1" applyAlignment="1" applyProtection="1">
      <alignment vertical="center" wrapText="1"/>
      <protection locked="0"/>
    </xf>
    <xf numFmtId="49" fontId="11" fillId="0" borderId="10" xfId="273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37" applyNumberFormat="1" applyFont="1" applyFill="1" applyBorder="1" applyAlignment="1" applyProtection="1">
      <alignment horizontal="center" vertical="center"/>
      <protection locked="0"/>
    </xf>
    <xf numFmtId="0" fontId="10" fillId="0" borderId="10" xfId="2389" applyNumberFormat="1" applyFont="1" applyFill="1" applyBorder="1" applyAlignment="1" applyProtection="1">
      <alignment vertical="center" wrapText="1"/>
      <protection locked="0"/>
    </xf>
    <xf numFmtId="49" fontId="11" fillId="0" borderId="10" xfId="3081" applyNumberFormat="1" applyFont="1" applyFill="1" applyBorder="1" applyAlignment="1">
      <alignment horizontal="center" vertical="center" wrapText="1"/>
    </xf>
    <xf numFmtId="0" fontId="11" fillId="0" borderId="10" xfId="308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437" applyFont="1" applyFill="1" applyBorder="1" applyAlignment="1" applyProtection="1">
      <alignment horizontal="left" vertical="center" wrapText="1"/>
      <protection locked="0"/>
    </xf>
    <xf numFmtId="0" fontId="11" fillId="0" borderId="10" xfId="3290" applyFont="1" applyFill="1" applyBorder="1" applyAlignment="1" applyProtection="1">
      <alignment horizontal="center" vertical="center" wrapText="1"/>
      <protection locked="0"/>
    </xf>
    <xf numFmtId="0" fontId="11" fillId="0" borderId="10" xfId="3290" applyFont="1" applyFill="1" applyBorder="1" applyAlignment="1" applyProtection="1">
      <alignment horizontal="center" vertical="center"/>
      <protection locked="0"/>
    </xf>
    <xf numFmtId="0" fontId="66" fillId="0" borderId="0" xfId="3295" applyFont="1" applyAlignment="1" applyProtection="1">
      <protection locked="0"/>
    </xf>
    <xf numFmtId="0" fontId="10" fillId="0" borderId="10" xfId="3302" applyFont="1" applyFill="1" applyBorder="1" applyAlignment="1" applyProtection="1">
      <alignment horizontal="center" vertical="center" textRotation="90" wrapText="1"/>
      <protection locked="0"/>
    </xf>
    <xf numFmtId="0" fontId="10" fillId="0" borderId="10" xfId="3427" applyFont="1" applyFill="1" applyBorder="1" applyAlignment="1" applyProtection="1">
      <alignment vertical="center" wrapText="1"/>
      <protection locked="0"/>
    </xf>
    <xf numFmtId="0" fontId="10" fillId="0" borderId="10" xfId="3081" applyFont="1" applyFill="1" applyBorder="1" applyAlignment="1" applyProtection="1">
      <alignment horizontal="left" vertical="center" wrapText="1"/>
      <protection locked="0"/>
    </xf>
    <xf numFmtId="49" fontId="11" fillId="0" borderId="10" xfId="308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95" applyNumberFormat="1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1" fillId="0" borderId="10" xfId="343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737" applyFont="1" applyFill="1" applyBorder="1" applyAlignment="1" applyProtection="1">
      <alignment horizontal="center" vertical="center"/>
      <protection locked="0"/>
    </xf>
    <xf numFmtId="0" fontId="11" fillId="0" borderId="10" xfId="2813" applyFont="1" applyFill="1" applyBorder="1" applyAlignment="1" applyProtection="1">
      <alignment horizontal="center" vertical="center" wrapText="1"/>
      <protection locked="0"/>
    </xf>
    <xf numFmtId="49" fontId="11" fillId="0" borderId="10" xfId="3152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10" xfId="3442" applyFont="1" applyFill="1" applyBorder="1" applyAlignment="1" applyProtection="1">
      <alignment horizontal="left" vertical="center" wrapText="1"/>
      <protection locked="0"/>
    </xf>
    <xf numFmtId="49" fontId="11" fillId="0" borderId="10" xfId="2742" applyNumberFormat="1" applyFont="1" applyFill="1" applyBorder="1" applyAlignment="1">
      <alignment horizontal="center" vertical="center" wrapText="1"/>
    </xf>
    <xf numFmtId="0" fontId="10" fillId="0" borderId="11" xfId="330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11" fillId="0" borderId="10" xfId="3294" applyFont="1" applyFill="1" applyBorder="1" applyAlignment="1" applyProtection="1">
      <alignment horizontal="center" vertical="center" wrapText="1"/>
      <protection locked="0"/>
    </xf>
    <xf numFmtId="0" fontId="7" fillId="0" borderId="10" xfId="2757" applyFont="1" applyBorder="1" applyAlignment="1">
      <alignment wrapText="1"/>
    </xf>
    <xf numFmtId="0" fontId="77" fillId="0" borderId="0" xfId="2757" applyFont="1" applyBorder="1"/>
    <xf numFmtId="0" fontId="77" fillId="0" borderId="10" xfId="2757" applyFont="1" applyBorder="1"/>
    <xf numFmtId="0" fontId="21" fillId="0" borderId="10" xfId="3297" applyFont="1" applyBorder="1" applyAlignment="1" applyProtection="1">
      <alignment horizontal="center" vertical="center" wrapText="1"/>
      <protection locked="0"/>
    </xf>
    <xf numFmtId="0" fontId="65" fillId="0" borderId="0" xfId="3295" applyFont="1" applyAlignment="1" applyProtection="1">
      <protection locked="0"/>
    </xf>
    <xf numFmtId="0" fontId="0" fillId="0" borderId="10" xfId="0" applyFill="1" applyBorder="1"/>
    <xf numFmtId="178" fontId="71" fillId="0" borderId="10" xfId="3295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2587" applyNumberFormat="1" applyFont="1" applyFill="1" applyBorder="1" applyAlignment="1" applyProtection="1">
      <alignment vertical="center" wrapText="1"/>
      <protection locked="0"/>
    </xf>
    <xf numFmtId="49" fontId="11" fillId="0" borderId="10" xfId="2587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2587" applyNumberFormat="1" applyFont="1" applyFill="1" applyBorder="1" applyAlignment="1" applyProtection="1">
      <alignment horizontal="center" vertical="center"/>
      <protection locked="0"/>
    </xf>
    <xf numFmtId="0" fontId="64" fillId="0" borderId="0" xfId="3164" applyFont="1" applyFill="1" applyAlignment="1">
      <alignment horizontal="center" vertical="center" wrapText="1"/>
    </xf>
    <xf numFmtId="0" fontId="42" fillId="0" borderId="0" xfId="3164" applyFont="1" applyFill="1" applyAlignment="1">
      <alignment horizontal="center" vertical="center" wrapText="1"/>
    </xf>
    <xf numFmtId="0" fontId="7" fillId="0" borderId="0" xfId="3299" applyFont="1" applyFill="1" applyAlignment="1" applyProtection="1">
      <alignment horizontal="center" vertical="center" wrapText="1"/>
      <protection locked="0"/>
    </xf>
    <xf numFmtId="0" fontId="8" fillId="0" borderId="0" xfId="3299" applyFont="1" applyFill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3302" applyFont="1" applyAlignment="1" applyProtection="1">
      <alignment horizontal="center" vertical="center" wrapText="1"/>
      <protection locked="0"/>
    </xf>
    <xf numFmtId="0" fontId="8" fillId="0" borderId="0" xfId="3299" applyFont="1" applyAlignment="1" applyProtection="1">
      <alignment horizontal="center" vertical="center"/>
      <protection locked="0"/>
    </xf>
    <xf numFmtId="0" fontId="9" fillId="46" borderId="10" xfId="3302" applyFont="1" applyFill="1" applyBorder="1" applyAlignment="1" applyProtection="1">
      <alignment horizontal="center" vertical="center" textRotation="90" wrapText="1"/>
      <protection locked="0"/>
    </xf>
    <xf numFmtId="0" fontId="9" fillId="46" borderId="10" xfId="3302" applyFont="1" applyFill="1" applyBorder="1" applyAlignment="1" applyProtection="1">
      <alignment horizontal="center" vertical="center" wrapText="1"/>
      <protection locked="0"/>
    </xf>
    <xf numFmtId="0" fontId="21" fillId="0" borderId="0" xfId="3295" applyFont="1" applyAlignment="1" applyProtection="1">
      <alignment horizontal="center"/>
      <protection locked="0"/>
    </xf>
    <xf numFmtId="0" fontId="44" fillId="0" borderId="0" xfId="0" applyFont="1" applyAlignment="1">
      <alignment horizontal="center" vertical="center" wrapText="1"/>
    </xf>
    <xf numFmtId="0" fontId="10" fillId="46" borderId="10" xfId="3302" applyFont="1" applyFill="1" applyBorder="1" applyAlignment="1" applyProtection="1">
      <alignment horizontal="center" vertical="center" textRotation="90" wrapText="1"/>
      <protection locked="0"/>
    </xf>
    <xf numFmtId="178" fontId="9" fillId="46" borderId="10" xfId="3302" applyNumberFormat="1" applyFont="1" applyFill="1" applyBorder="1" applyAlignment="1" applyProtection="1">
      <alignment horizontal="center" vertical="center" wrapText="1"/>
      <protection locked="0"/>
    </xf>
    <xf numFmtId="0" fontId="21" fillId="46" borderId="10" xfId="3296" applyFont="1" applyFill="1" applyBorder="1" applyAlignment="1" applyProtection="1">
      <alignment horizontal="center" vertical="center"/>
      <protection locked="0"/>
    </xf>
    <xf numFmtId="0" fontId="44" fillId="0" borderId="0" xfId="3302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10" fillId="46" borderId="12" xfId="330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0" fillId="46" borderId="13" xfId="3302" applyFont="1" applyFill="1" applyBorder="1" applyAlignment="1" applyProtection="1">
      <alignment horizontal="center" vertical="center" textRotation="90" wrapText="1"/>
      <protection locked="0"/>
    </xf>
    <xf numFmtId="0" fontId="21" fillId="46" borderId="14" xfId="3296" applyFont="1" applyFill="1" applyBorder="1" applyAlignment="1" applyProtection="1">
      <alignment horizontal="center" vertical="center"/>
      <protection locked="0"/>
    </xf>
    <xf numFmtId="0" fontId="21" fillId="46" borderId="15" xfId="3296" applyFont="1" applyFill="1" applyBorder="1" applyAlignment="1" applyProtection="1">
      <alignment horizontal="center" vertical="center"/>
      <protection locked="0"/>
    </xf>
    <xf numFmtId="0" fontId="21" fillId="46" borderId="16" xfId="3296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10" fillId="46" borderId="17" xfId="3302" applyFont="1" applyFill="1" applyBorder="1" applyAlignment="1" applyProtection="1">
      <alignment horizontal="center" vertical="center" textRotation="90" wrapText="1"/>
      <protection locked="0"/>
    </xf>
    <xf numFmtId="0" fontId="10" fillId="46" borderId="18" xfId="3302" applyFont="1" applyFill="1" applyBorder="1" applyAlignment="1" applyProtection="1">
      <alignment horizontal="center" vertical="center" textRotation="90" wrapText="1"/>
      <protection locked="0"/>
    </xf>
    <xf numFmtId="0" fontId="44" fillId="0" borderId="0" xfId="3302" applyFont="1" applyAlignment="1" applyProtection="1">
      <alignment horizontal="center" vertical="center"/>
      <protection locked="0"/>
    </xf>
    <xf numFmtId="0" fontId="10" fillId="46" borderId="19" xfId="3302" applyFont="1" applyFill="1" applyBorder="1" applyAlignment="1" applyProtection="1">
      <alignment horizontal="center" vertical="center" textRotation="90" wrapText="1"/>
      <protection locked="0"/>
    </xf>
    <xf numFmtId="0" fontId="10" fillId="46" borderId="11" xfId="3302" applyFont="1" applyFill="1" applyBorder="1" applyAlignment="1" applyProtection="1">
      <alignment horizontal="center" vertical="center" textRotation="90" wrapText="1"/>
      <protection locked="0"/>
    </xf>
    <xf numFmtId="176" fontId="11" fillId="0" borderId="14" xfId="3295" applyNumberFormat="1" applyFont="1" applyFill="1" applyBorder="1" applyAlignment="1" applyProtection="1">
      <alignment horizontal="center" vertical="center" wrapText="1"/>
      <protection locked="0"/>
    </xf>
    <xf numFmtId="176" fontId="11" fillId="0" borderId="15" xfId="3295" applyNumberFormat="1" applyFont="1" applyFill="1" applyBorder="1" applyAlignment="1" applyProtection="1">
      <alignment horizontal="center" vertical="center" wrapText="1"/>
      <protection locked="0"/>
    </xf>
    <xf numFmtId="176" fontId="11" fillId="0" borderId="16" xfId="329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3302" applyFont="1" applyBorder="1" applyAlignment="1" applyProtection="1">
      <alignment horizontal="center" vertical="center" wrapText="1"/>
      <protection locked="0"/>
    </xf>
    <xf numFmtId="0" fontId="44" fillId="0" borderId="0" xfId="3302" applyFont="1" applyBorder="1" applyAlignment="1" applyProtection="1">
      <alignment horizontal="center" vertical="center"/>
      <protection locked="0"/>
    </xf>
    <xf numFmtId="0" fontId="7" fillId="0" borderId="0" xfId="3295" applyFont="1" applyAlignment="1" applyProtection="1">
      <alignment horizontal="center"/>
      <protection locked="0"/>
    </xf>
    <xf numFmtId="0" fontId="10" fillId="50" borderId="10" xfId="3434" applyFont="1" applyFill="1" applyBorder="1" applyAlignment="1" applyProtection="1">
      <alignment horizontal="center" vertical="center" textRotation="90" wrapText="1"/>
      <protection locked="0"/>
    </xf>
    <xf numFmtId="0" fontId="9" fillId="50" borderId="10" xfId="3434" applyFont="1" applyFill="1" applyBorder="1" applyAlignment="1" applyProtection="1">
      <alignment horizontal="center" vertical="center" wrapText="1"/>
      <protection locked="0"/>
    </xf>
    <xf numFmtId="0" fontId="9" fillId="50" borderId="10" xfId="3434" applyFont="1" applyFill="1" applyBorder="1" applyAlignment="1" applyProtection="1">
      <alignment horizontal="center" vertical="center" textRotation="90" wrapText="1"/>
      <protection locked="0"/>
    </xf>
    <xf numFmtId="0" fontId="64" fillId="0" borderId="10" xfId="3294" applyFont="1" applyBorder="1" applyAlignment="1" applyProtection="1">
      <alignment horizontal="center" vertical="center" wrapText="1"/>
      <protection locked="0"/>
    </xf>
    <xf numFmtId="0" fontId="64" fillId="0" borderId="10" xfId="3294" applyFont="1" applyBorder="1" applyAlignment="1" applyProtection="1">
      <alignment horizontal="center" vertical="center"/>
      <protection locked="0"/>
    </xf>
    <xf numFmtId="49" fontId="21" fillId="0" borderId="10" xfId="2745" applyNumberFormat="1" applyFont="1" applyBorder="1" applyAlignment="1">
      <alignment horizontal="center" vertical="center" wrapText="1"/>
    </xf>
    <xf numFmtId="0" fontId="21" fillId="0" borderId="10" xfId="2745" applyFont="1" applyBorder="1" applyAlignment="1">
      <alignment horizontal="center" vertical="center" textRotation="90" wrapText="1"/>
    </xf>
    <xf numFmtId="0" fontId="21" fillId="0" borderId="10" xfId="2745" applyFont="1" applyBorder="1" applyAlignment="1">
      <alignment horizontal="center" vertical="center" wrapText="1"/>
    </xf>
    <xf numFmtId="0" fontId="21" fillId="0" borderId="12" xfId="2745" applyFont="1" applyBorder="1" applyAlignment="1">
      <alignment horizontal="center" vertical="center" wrapText="1"/>
    </xf>
    <xf numFmtId="0" fontId="21" fillId="0" borderId="13" xfId="2745" applyFont="1" applyBorder="1" applyAlignment="1">
      <alignment horizontal="center" vertical="center" wrapText="1"/>
    </xf>
    <xf numFmtId="0" fontId="9" fillId="46" borderId="10" xfId="3426" applyFont="1" applyFill="1" applyBorder="1" applyAlignment="1" applyProtection="1">
      <alignment horizontal="center" vertical="center" wrapText="1"/>
      <protection locked="0"/>
    </xf>
    <xf numFmtId="0" fontId="9" fillId="46" borderId="12" xfId="3426" applyFont="1" applyFill="1" applyBorder="1" applyAlignment="1" applyProtection="1">
      <alignment horizontal="center" vertical="center" wrapText="1"/>
      <protection locked="0"/>
    </xf>
    <xf numFmtId="0" fontId="9" fillId="46" borderId="13" xfId="3426" applyFont="1" applyFill="1" applyBorder="1" applyAlignment="1" applyProtection="1">
      <alignment horizontal="center" vertical="center" wrapText="1"/>
      <protection locked="0"/>
    </xf>
    <xf numFmtId="0" fontId="21" fillId="46" borderId="10" xfId="3297" applyFont="1" applyFill="1" applyBorder="1" applyAlignment="1" applyProtection="1">
      <alignment horizontal="center" vertical="center" wrapText="1"/>
      <protection locked="0"/>
    </xf>
    <xf numFmtId="0" fontId="21" fillId="46" borderId="10" xfId="3297" applyFont="1" applyFill="1" applyBorder="1" applyAlignment="1" applyProtection="1">
      <alignment horizontal="center" vertical="center"/>
      <protection locked="0"/>
    </xf>
    <xf numFmtId="0" fontId="64" fillId="0" borderId="0" xfId="3294" applyFont="1" applyAlignment="1" applyProtection="1">
      <alignment horizontal="center" vertical="center" wrapText="1"/>
      <protection locked="0"/>
    </xf>
    <xf numFmtId="0" fontId="64" fillId="0" borderId="0" xfId="3294" applyFont="1" applyAlignment="1" applyProtection="1">
      <alignment horizontal="center" vertical="center"/>
      <protection locked="0"/>
    </xf>
    <xf numFmtId="0" fontId="7" fillId="0" borderId="0" xfId="3426" applyFont="1" applyAlignment="1" applyProtection="1">
      <alignment horizontal="center" vertical="center" wrapText="1"/>
      <protection locked="0"/>
    </xf>
    <xf numFmtId="0" fontId="8" fillId="0" borderId="0" xfId="3426" applyFont="1" applyAlignment="1" applyProtection="1">
      <alignment horizontal="center" vertical="center"/>
      <protection locked="0"/>
    </xf>
    <xf numFmtId="0" fontId="44" fillId="0" borderId="0" xfId="3426" applyFont="1" applyAlignment="1" applyProtection="1">
      <alignment horizontal="center" vertical="center" wrapText="1"/>
      <protection locked="0"/>
    </xf>
    <xf numFmtId="0" fontId="44" fillId="0" borderId="0" xfId="3426" applyFont="1" applyAlignment="1" applyProtection="1">
      <alignment horizontal="center" vertical="center"/>
      <protection locked="0"/>
    </xf>
    <xf numFmtId="0" fontId="9" fillId="46" borderId="10" xfId="3426" applyFont="1" applyFill="1" applyBorder="1" applyAlignment="1" applyProtection="1">
      <alignment horizontal="center" vertical="center" textRotation="90" wrapText="1"/>
      <protection locked="0"/>
    </xf>
    <xf numFmtId="0" fontId="10" fillId="46" borderId="10" xfId="3426" applyFont="1" applyFill="1" applyBorder="1" applyAlignment="1" applyProtection="1">
      <alignment horizontal="center" vertical="center" textRotation="90" wrapText="1"/>
      <protection locked="0"/>
    </xf>
    <xf numFmtId="0" fontId="9" fillId="46" borderId="14" xfId="3302" applyFont="1" applyFill="1" applyBorder="1" applyAlignment="1" applyProtection="1">
      <alignment horizontal="center" vertical="center" wrapText="1"/>
      <protection locked="0"/>
    </xf>
    <xf numFmtId="0" fontId="9" fillId="46" borderId="15" xfId="3302" applyFont="1" applyFill="1" applyBorder="1" applyAlignment="1" applyProtection="1">
      <alignment horizontal="center" vertical="center" wrapText="1"/>
      <protection locked="0"/>
    </xf>
    <xf numFmtId="0" fontId="9" fillId="46" borderId="16" xfId="3302" applyFont="1" applyFill="1" applyBorder="1" applyAlignment="1" applyProtection="1">
      <alignment horizontal="center" vertical="center" wrapText="1"/>
      <protection locked="0"/>
    </xf>
    <xf numFmtId="0" fontId="65" fillId="0" borderId="0" xfId="3295" applyFont="1" applyAlignment="1" applyProtection="1">
      <alignment horizontal="center"/>
      <protection locked="0"/>
    </xf>
    <xf numFmtId="0" fontId="51" fillId="0" borderId="0" xfId="2757" applyFont="1" applyBorder="1" applyAlignment="1">
      <alignment horizontal="right" wrapText="1"/>
    </xf>
    <xf numFmtId="0" fontId="51" fillId="0" borderId="0" xfId="2757" applyFont="1" applyBorder="1" applyAlignment="1">
      <alignment horizontal="left" wrapText="1"/>
    </xf>
    <xf numFmtId="0" fontId="49" fillId="0" borderId="0" xfId="2757" applyFont="1" applyAlignment="1">
      <alignment horizontal="center" vertical="center" wrapText="1"/>
    </xf>
    <xf numFmtId="0" fontId="47" fillId="0" borderId="0" xfId="2757" applyFont="1" applyAlignment="1">
      <alignment horizontal="center"/>
    </xf>
  </cellXfs>
  <cellStyles count="3443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2 2" xfId="503"/>
    <cellStyle name="Акцент2 2 2" xfId="504"/>
    <cellStyle name="Акцент2 3" xfId="505"/>
    <cellStyle name="Акцент2 3 2" xfId="506"/>
    <cellStyle name="Акцент2 4" xfId="507"/>
    <cellStyle name="Акцент2 4 2" xfId="508"/>
    <cellStyle name="Акцент2 5" xfId="509"/>
    <cellStyle name="Акцент2 5 2" xfId="510"/>
    <cellStyle name="Акцент2 6" xfId="511"/>
    <cellStyle name="Акцент2 6 2" xfId="512"/>
    <cellStyle name="Акцент2 7" xfId="513"/>
    <cellStyle name="Акцент2 7 2" xfId="514"/>
    <cellStyle name="Акцент2 8" xfId="515"/>
    <cellStyle name="Акцент3 2" xfId="516"/>
    <cellStyle name="Акцент3 2 2" xfId="517"/>
    <cellStyle name="Акцент3 3" xfId="518"/>
    <cellStyle name="Акцент3 3 2" xfId="519"/>
    <cellStyle name="Акцент3 4" xfId="520"/>
    <cellStyle name="Акцент3 4 2" xfId="521"/>
    <cellStyle name="Акцент3 5" xfId="522"/>
    <cellStyle name="Акцент3 5 2" xfId="523"/>
    <cellStyle name="Акцент3 6" xfId="524"/>
    <cellStyle name="Акцент3 6 2" xfId="525"/>
    <cellStyle name="Акцент3 7" xfId="526"/>
    <cellStyle name="Акцент3 7 2" xfId="527"/>
    <cellStyle name="Акцент3 8" xfId="528"/>
    <cellStyle name="Акцент4 2" xfId="529"/>
    <cellStyle name="Акцент4 2 2" xfId="530"/>
    <cellStyle name="Акцент4 3" xfId="531"/>
    <cellStyle name="Акцент4 3 2" xfId="532"/>
    <cellStyle name="Акцент4 4" xfId="533"/>
    <cellStyle name="Акцент4 4 2" xfId="534"/>
    <cellStyle name="Акцент4 5" xfId="535"/>
    <cellStyle name="Акцент4 5 2" xfId="536"/>
    <cellStyle name="Акцент4 6" xfId="537"/>
    <cellStyle name="Акцент4 6 2" xfId="538"/>
    <cellStyle name="Акцент4 7" xfId="539"/>
    <cellStyle name="Акцент4 7 2" xfId="540"/>
    <cellStyle name="Акцент4 8" xfId="541"/>
    <cellStyle name="Акцент5 2" xfId="542"/>
    <cellStyle name="Акцент5 2 2" xfId="543"/>
    <cellStyle name="Акцент5 3" xfId="544"/>
    <cellStyle name="Акцент5 3 2" xfId="545"/>
    <cellStyle name="Акцент5 4" xfId="546"/>
    <cellStyle name="Акцент5 4 2" xfId="547"/>
    <cellStyle name="Акцент5 5" xfId="548"/>
    <cellStyle name="Акцент5 5 2" xfId="549"/>
    <cellStyle name="Акцент5 6" xfId="550"/>
    <cellStyle name="Акцент5 6 2" xfId="551"/>
    <cellStyle name="Акцент5 7" xfId="552"/>
    <cellStyle name="Акцент5 7 2" xfId="553"/>
    <cellStyle name="Акцент5 8" xfId="554"/>
    <cellStyle name="Акцент6 2" xfId="555"/>
    <cellStyle name="Акцент6 2 2" xfId="556"/>
    <cellStyle name="Акцент6 3" xfId="557"/>
    <cellStyle name="Акцент6 3 2" xfId="558"/>
    <cellStyle name="Акцент6 4" xfId="559"/>
    <cellStyle name="Акцент6 4 2" xfId="560"/>
    <cellStyle name="Акцент6 5" xfId="561"/>
    <cellStyle name="Акцент6 5 2" xfId="562"/>
    <cellStyle name="Акцент6 6" xfId="563"/>
    <cellStyle name="Акцент6 6 2" xfId="564"/>
    <cellStyle name="Акцент6 7" xfId="565"/>
    <cellStyle name="Акцент6 7 2" xfId="566"/>
    <cellStyle name="Акцент6 8" xfId="567"/>
    <cellStyle name="Ввод  2" xfId="568"/>
    <cellStyle name="Ввод  2 2" xfId="569"/>
    <cellStyle name="Ввод  3" xfId="570"/>
    <cellStyle name="Ввод  3 2" xfId="571"/>
    <cellStyle name="Ввод  4" xfId="572"/>
    <cellStyle name="Ввод  4 2" xfId="573"/>
    <cellStyle name="Ввод  5" xfId="574"/>
    <cellStyle name="Ввод  5 2" xfId="575"/>
    <cellStyle name="Ввод  6" xfId="576"/>
    <cellStyle name="Ввод  6 2" xfId="577"/>
    <cellStyle name="Ввод  7" xfId="578"/>
    <cellStyle name="Ввод  7 2" xfId="579"/>
    <cellStyle name="Ввод  8" xfId="580"/>
    <cellStyle name="Вывод 2" xfId="581"/>
    <cellStyle name="Вывод 2 2" xfId="582"/>
    <cellStyle name="Вывод 3" xfId="583"/>
    <cellStyle name="Вывод 3 2" xfId="584"/>
    <cellStyle name="Вывод 4" xfId="585"/>
    <cellStyle name="Вывод 4 2" xfId="586"/>
    <cellStyle name="Вывод 5" xfId="587"/>
    <cellStyle name="Вывод 5 2" xfId="588"/>
    <cellStyle name="Вывод 6" xfId="589"/>
    <cellStyle name="Вывод 6 2" xfId="590"/>
    <cellStyle name="Вывод 7" xfId="591"/>
    <cellStyle name="Вывод 7 2" xfId="592"/>
    <cellStyle name="Вывод 8" xfId="593"/>
    <cellStyle name="Вычисление 2" xfId="594"/>
    <cellStyle name="Вычисление 2 2" xfId="595"/>
    <cellStyle name="Вычисление 3" xfId="596"/>
    <cellStyle name="Вычисление 3 2" xfId="597"/>
    <cellStyle name="Вычисление 4" xfId="598"/>
    <cellStyle name="Вычисление 4 2" xfId="599"/>
    <cellStyle name="Вычисление 5" xfId="600"/>
    <cellStyle name="Вычисление 5 2" xfId="601"/>
    <cellStyle name="Вычисление 6" xfId="602"/>
    <cellStyle name="Вычисление 6 2" xfId="603"/>
    <cellStyle name="Вычисление 7" xfId="604"/>
    <cellStyle name="Вычисление 7 2" xfId="605"/>
    <cellStyle name="Вычисление 8" xfId="606"/>
    <cellStyle name="Денежный 10" xfId="607"/>
    <cellStyle name="Денежный 10 10" xfId="608"/>
    <cellStyle name="Денежный 10 10 2" xfId="609"/>
    <cellStyle name="Денежный 10 2" xfId="610"/>
    <cellStyle name="Денежный 10 2 2" xfId="611"/>
    <cellStyle name="Денежный 10 2 2 2" xfId="612"/>
    <cellStyle name="Денежный 10 2 2 2 10" xfId="613"/>
    <cellStyle name="Денежный 10 2 2 2 11" xfId="614"/>
    <cellStyle name="Денежный 10 2 2 2 12" xfId="615"/>
    <cellStyle name="Денежный 10 2 2 2 2" xfId="616"/>
    <cellStyle name="Денежный 10 2 2 2 2 10" xfId="617"/>
    <cellStyle name="Денежный 10 2 2 2 2 11" xfId="618"/>
    <cellStyle name="Денежный 10 2 2 2 2 12" xfId="619"/>
    <cellStyle name="Денежный 10 2 2 2 2 2" xfId="620"/>
    <cellStyle name="Денежный 10 2 2 2 2 2 10" xfId="621"/>
    <cellStyle name="Денежный 10 2 2 2 2 2 2" xfId="622"/>
    <cellStyle name="Денежный 10 2 2 2 2 2 2 2" xfId="623"/>
    <cellStyle name="Денежный 10 2 2 2 2 2 2 2 2" xfId="624"/>
    <cellStyle name="Денежный 10 2 2 2 2 2 2 2 3" xfId="625"/>
    <cellStyle name="Денежный 10 2 2 2 2 2 2 2 4" xfId="626"/>
    <cellStyle name="Денежный 10 2 2 2 2 2 2 2 5" xfId="627"/>
    <cellStyle name="Денежный 10 2 2 2 2 2 2 2 6" xfId="628"/>
    <cellStyle name="Денежный 10 2 2 2 2 2 2 2 7" xfId="629"/>
    <cellStyle name="Денежный 10 2 2 2 2 2 2 2 8" xfId="630"/>
    <cellStyle name="Денежный 10 2 2 2 2 2 2 3" xfId="631"/>
    <cellStyle name="Денежный 10 2 2 2 2 2 2 4" xfId="632"/>
    <cellStyle name="Денежный 10 2 2 2 2 2 2 5" xfId="633"/>
    <cellStyle name="Денежный 10 2 2 2 2 2 2 6" xfId="634"/>
    <cellStyle name="Денежный 10 2 2 2 2 2 2 7" xfId="635"/>
    <cellStyle name="Денежный 10 2 2 2 2 2 2 8" xfId="636"/>
    <cellStyle name="Денежный 10 2 2 2 2 2 3" xfId="637"/>
    <cellStyle name="Денежный 10 2 2 2 2 2 4" xfId="638"/>
    <cellStyle name="Денежный 10 2 2 2 2 2 5" xfId="639"/>
    <cellStyle name="Денежный 10 2 2 2 2 2 6" xfId="640"/>
    <cellStyle name="Денежный 10 2 2 2 2 2 7" xfId="641"/>
    <cellStyle name="Денежный 10 2 2 2 2 2 8" xfId="642"/>
    <cellStyle name="Денежный 10 2 2 2 2 2 9" xfId="643"/>
    <cellStyle name="Денежный 10 2 2 2 2 3" xfId="644"/>
    <cellStyle name="Денежный 10 2 2 2 2 4" xfId="645"/>
    <cellStyle name="Денежный 10 2 2 2 2 5" xfId="646"/>
    <cellStyle name="Денежный 10 2 2 2 2 5 2" xfId="647"/>
    <cellStyle name="Денежный 10 2 2 2 2 5 2 2" xfId="648"/>
    <cellStyle name="Денежный 10 2 2 2 2 5 2 3" xfId="649"/>
    <cellStyle name="Денежный 10 2 2 2 2 5 2 4" xfId="650"/>
    <cellStyle name="Денежный 10 2 2 2 2 5 2 5" xfId="651"/>
    <cellStyle name="Денежный 10 2 2 2 2 5 2 6" xfId="652"/>
    <cellStyle name="Денежный 10 2 2 2 2 5 2 7" xfId="653"/>
    <cellStyle name="Денежный 10 2 2 2 2 5 2 8" xfId="654"/>
    <cellStyle name="Денежный 10 2 2 2 2 5 3" xfId="655"/>
    <cellStyle name="Денежный 10 2 2 2 2 5 4" xfId="656"/>
    <cellStyle name="Денежный 10 2 2 2 2 5 5" xfId="657"/>
    <cellStyle name="Денежный 10 2 2 2 2 5 6" xfId="658"/>
    <cellStyle name="Денежный 10 2 2 2 2 5 7" xfId="659"/>
    <cellStyle name="Денежный 10 2 2 2 2 5 8" xfId="660"/>
    <cellStyle name="Денежный 10 2 2 2 2 6" xfId="661"/>
    <cellStyle name="Денежный 10 2 2 2 2 7" xfId="662"/>
    <cellStyle name="Денежный 10 2 2 2 2 8" xfId="663"/>
    <cellStyle name="Денежный 10 2 2 2 2 9" xfId="664"/>
    <cellStyle name="Денежный 10 2 2 2 3" xfId="665"/>
    <cellStyle name="Денежный 10 2 2 2 3 10" xfId="666"/>
    <cellStyle name="Денежный 10 2 2 2 3 2" xfId="667"/>
    <cellStyle name="Денежный 10 2 2 2 3 2 2" xfId="668"/>
    <cellStyle name="Денежный 10 2 2 2 3 2 2 2" xfId="669"/>
    <cellStyle name="Денежный 10 2 2 2 3 2 2 3" xfId="670"/>
    <cellStyle name="Денежный 10 2 2 2 3 2 2 4" xfId="671"/>
    <cellStyle name="Денежный 10 2 2 2 3 2 2 5" xfId="672"/>
    <cellStyle name="Денежный 10 2 2 2 3 2 2 6" xfId="673"/>
    <cellStyle name="Денежный 10 2 2 2 3 2 2 7" xfId="674"/>
    <cellStyle name="Денежный 10 2 2 2 3 2 2 8" xfId="675"/>
    <cellStyle name="Денежный 10 2 2 2 3 2 3" xfId="676"/>
    <cellStyle name="Денежный 10 2 2 2 3 2 4" xfId="677"/>
    <cellStyle name="Денежный 10 2 2 2 3 2 5" xfId="678"/>
    <cellStyle name="Денежный 10 2 2 2 3 2 6" xfId="679"/>
    <cellStyle name="Денежный 10 2 2 2 3 2 7" xfId="680"/>
    <cellStyle name="Денежный 10 2 2 2 3 2 8" xfId="681"/>
    <cellStyle name="Денежный 10 2 2 2 3 3" xfId="682"/>
    <cellStyle name="Денежный 10 2 2 2 3 4" xfId="683"/>
    <cellStyle name="Денежный 10 2 2 2 3 5" xfId="684"/>
    <cellStyle name="Денежный 10 2 2 2 3 6" xfId="685"/>
    <cellStyle name="Денежный 10 2 2 2 3 7" xfId="686"/>
    <cellStyle name="Денежный 10 2 2 2 3 8" xfId="687"/>
    <cellStyle name="Денежный 10 2 2 2 3 9" xfId="688"/>
    <cellStyle name="Денежный 10 2 2 2 4" xfId="689"/>
    <cellStyle name="Денежный 10 2 2 2 5" xfId="690"/>
    <cellStyle name="Денежный 10 2 2 2 5 2" xfId="691"/>
    <cellStyle name="Денежный 10 2 2 2 5 2 2" xfId="692"/>
    <cellStyle name="Денежный 10 2 2 2 5 2 3" xfId="693"/>
    <cellStyle name="Денежный 10 2 2 2 5 2 4" xfId="694"/>
    <cellStyle name="Денежный 10 2 2 2 5 2 5" xfId="695"/>
    <cellStyle name="Денежный 10 2 2 2 5 2 6" xfId="696"/>
    <cellStyle name="Денежный 10 2 2 2 5 2 7" xfId="697"/>
    <cellStyle name="Денежный 10 2 2 2 5 2 8" xfId="698"/>
    <cellStyle name="Денежный 10 2 2 2 5 3" xfId="699"/>
    <cellStyle name="Денежный 10 2 2 2 5 4" xfId="700"/>
    <cellStyle name="Денежный 10 2 2 2 5 5" xfId="701"/>
    <cellStyle name="Денежный 10 2 2 2 5 6" xfId="702"/>
    <cellStyle name="Денежный 10 2 2 2 5 7" xfId="703"/>
    <cellStyle name="Денежный 10 2 2 2 5 8" xfId="704"/>
    <cellStyle name="Денежный 10 2 2 2 6" xfId="705"/>
    <cellStyle name="Денежный 10 2 2 2 7" xfId="706"/>
    <cellStyle name="Денежный 10 2 2 2 8" xfId="707"/>
    <cellStyle name="Денежный 10 2 2 2 9" xfId="708"/>
    <cellStyle name="Денежный 10 2 2 3" xfId="709"/>
    <cellStyle name="Денежный 10 2 2 4" xfId="710"/>
    <cellStyle name="Денежный 10 2 2 5" xfId="711"/>
    <cellStyle name="Денежный 10 2 3" xfId="712"/>
    <cellStyle name="Денежный 10 2 3 2" xfId="713"/>
    <cellStyle name="Денежный 10 2 3 2 2" xfId="714"/>
    <cellStyle name="Денежный 10 2 3 2 2 2" xfId="715"/>
    <cellStyle name="Денежный 10 2 3 2 2 2 2" xfId="716"/>
    <cellStyle name="Денежный 10 2 3 2 2 2 3" xfId="717"/>
    <cellStyle name="Денежный 10 2 3 2 2 2 4" xfId="718"/>
    <cellStyle name="Денежный 10 2 3 2 2 2 5" xfId="719"/>
    <cellStyle name="Денежный 10 2 3 2 2 3" xfId="720"/>
    <cellStyle name="Денежный 10 2 3 2 2 4" xfId="721"/>
    <cellStyle name="Денежный 10 2 3 2 2 5" xfId="722"/>
    <cellStyle name="Денежный 10 2 3 2 2 6" xfId="723"/>
    <cellStyle name="Денежный 10 2 3 2 2 7" xfId="724"/>
    <cellStyle name="Денежный 10 2 3 2 3" xfId="725"/>
    <cellStyle name="Денежный 10 2 3 2 4" xfId="726"/>
    <cellStyle name="Денежный 10 2 3 2 5" xfId="727"/>
    <cellStyle name="Денежный 10 2 3 2 6" xfId="728"/>
    <cellStyle name="Денежный 10 2 3 2 7" xfId="729"/>
    <cellStyle name="Денежный 10 2 3 2 8" xfId="730"/>
    <cellStyle name="Денежный 10 2 3 3" xfId="731"/>
    <cellStyle name="Денежный 10 2 3 3 2" xfId="732"/>
    <cellStyle name="Денежный 10 2 3 3 2 2" xfId="733"/>
    <cellStyle name="Денежный 10 2 3 3 2 2 10" xfId="734"/>
    <cellStyle name="Денежный 10 2 3 3 2 2 11" xfId="735"/>
    <cellStyle name="Денежный 10 2 3 3 2 2 12" xfId="736"/>
    <cellStyle name="Денежный 10 2 3 3 2 2 13" xfId="737"/>
    <cellStyle name="Денежный 10 2 3 3 2 2 2" xfId="738"/>
    <cellStyle name="Денежный 10 2 3 3 2 2 3" xfId="739"/>
    <cellStyle name="Денежный 10 2 3 3 2 2 3 10" xfId="740"/>
    <cellStyle name="Денежный 10 2 3 3 2 2 3 2" xfId="741"/>
    <cellStyle name="Денежный 10 2 3 3 2 2 3 2 2" xfId="742"/>
    <cellStyle name="Денежный 10 2 3 3 2 2 3 2 2 2" xfId="743"/>
    <cellStyle name="Денежный 10 2 3 3 2 2 3 2 2 3" xfId="744"/>
    <cellStyle name="Денежный 10 2 3 3 2 2 3 2 2 4" xfId="745"/>
    <cellStyle name="Денежный 10 2 3 3 2 2 3 2 2 5" xfId="746"/>
    <cellStyle name="Денежный 10 2 3 3 2 2 3 2 2 6" xfId="747"/>
    <cellStyle name="Денежный 10 2 3 3 2 2 3 2 2 7" xfId="748"/>
    <cellStyle name="Денежный 10 2 3 3 2 2 3 2 2 8" xfId="749"/>
    <cellStyle name="Денежный 10 2 3 3 2 2 3 2 3" xfId="750"/>
    <cellStyle name="Денежный 10 2 3 3 2 2 3 2 4" xfId="751"/>
    <cellStyle name="Денежный 10 2 3 3 2 2 3 2 5" xfId="752"/>
    <cellStyle name="Денежный 10 2 3 3 2 2 3 2 6" xfId="753"/>
    <cellStyle name="Денежный 10 2 3 3 2 2 3 2 7" xfId="754"/>
    <cellStyle name="Денежный 10 2 3 3 2 2 3 2 8" xfId="755"/>
    <cellStyle name="Денежный 10 2 3 3 2 2 3 3" xfId="756"/>
    <cellStyle name="Денежный 10 2 3 3 2 2 3 4" xfId="757"/>
    <cellStyle name="Денежный 10 2 3 3 2 2 3 5" xfId="758"/>
    <cellStyle name="Денежный 10 2 3 3 2 2 3 6" xfId="759"/>
    <cellStyle name="Денежный 10 2 3 3 2 2 3 7" xfId="760"/>
    <cellStyle name="Денежный 10 2 3 3 2 2 3 8" xfId="761"/>
    <cellStyle name="Денежный 10 2 3 3 2 2 3 9" xfId="762"/>
    <cellStyle name="Денежный 10 2 3 3 2 2 4" xfId="763"/>
    <cellStyle name="Денежный 10 2 3 3 2 2 5" xfId="764"/>
    <cellStyle name="Денежный 10 2 3 3 2 2 6" xfId="765"/>
    <cellStyle name="Денежный 10 2 3 3 2 2 6 2" xfId="766"/>
    <cellStyle name="Денежный 10 2 3 3 2 2 6 2 2" xfId="767"/>
    <cellStyle name="Денежный 10 2 3 3 2 2 6 2 3" xfId="768"/>
    <cellStyle name="Денежный 10 2 3 3 2 2 6 2 4" xfId="769"/>
    <cellStyle name="Денежный 10 2 3 3 2 2 6 2 5" xfId="770"/>
    <cellStyle name="Денежный 10 2 3 3 2 2 6 2 6" xfId="771"/>
    <cellStyle name="Денежный 10 2 3 3 2 2 6 2 7" xfId="772"/>
    <cellStyle name="Денежный 10 2 3 3 2 2 6 2 8" xfId="773"/>
    <cellStyle name="Денежный 10 2 3 3 2 2 6 3" xfId="774"/>
    <cellStyle name="Денежный 10 2 3 3 2 2 6 4" xfId="775"/>
    <cellStyle name="Денежный 10 2 3 3 2 2 6 5" xfId="776"/>
    <cellStyle name="Денежный 10 2 3 3 2 2 6 6" xfId="777"/>
    <cellStyle name="Денежный 10 2 3 3 2 2 6 7" xfId="778"/>
    <cellStyle name="Денежный 10 2 3 3 2 2 6 8" xfId="779"/>
    <cellStyle name="Денежный 10 2 3 3 2 2 7" xfId="780"/>
    <cellStyle name="Денежный 10 2 3 3 2 2 8" xfId="781"/>
    <cellStyle name="Денежный 10 2 3 3 2 2 9" xfId="782"/>
    <cellStyle name="Денежный 10 2 3 3 2 3" xfId="783"/>
    <cellStyle name="Денежный 10 2 3 3 2 4" xfId="784"/>
    <cellStyle name="Денежный 10 2 3 3 2 5" xfId="785"/>
    <cellStyle name="Денежный 10 2 3 3 2 6" xfId="786"/>
    <cellStyle name="Денежный 10 2 3 3 2 7" xfId="787"/>
    <cellStyle name="Денежный 10 2 3 3 3" xfId="788"/>
    <cellStyle name="Денежный 10 2 3 3 4" xfId="789"/>
    <cellStyle name="Денежный 10 2 3 3 5" xfId="790"/>
    <cellStyle name="Денежный 10 2 3 3 6" xfId="791"/>
    <cellStyle name="Денежный 10 2 3 3 7" xfId="792"/>
    <cellStyle name="Денежный 10 2 3 3 8" xfId="793"/>
    <cellStyle name="Денежный 10 2 3 4" xfId="794"/>
    <cellStyle name="Денежный 10 2 3 5" xfId="795"/>
    <cellStyle name="Денежный 10 2 3 5 2" xfId="796"/>
    <cellStyle name="Денежный 10 2 3 6" xfId="797"/>
    <cellStyle name="Денежный 10 2 3 7" xfId="798"/>
    <cellStyle name="Денежный 10 2 3 8" xfId="799"/>
    <cellStyle name="Денежный 10 2 3 9" xfId="800"/>
    <cellStyle name="Денежный 10 2 4" xfId="801"/>
    <cellStyle name="Денежный 10 2 4 2" xfId="802"/>
    <cellStyle name="Денежный 10 2 4 2 2" xfId="803"/>
    <cellStyle name="Денежный 10 2 4 2 2 2" xfId="804"/>
    <cellStyle name="Денежный 10 2 4 2 2 3" xfId="805"/>
    <cellStyle name="Денежный 10 2 4 2 2 4" xfId="806"/>
    <cellStyle name="Денежный 10 2 4 2 3" xfId="807"/>
    <cellStyle name="Денежный 10 2 4 2 4" xfId="808"/>
    <cellStyle name="Денежный 10 2 4 2 5" xfId="809"/>
    <cellStyle name="Денежный 10 2 4 2 6" xfId="810"/>
    <cellStyle name="Денежный 10 2 4 2 7" xfId="811"/>
    <cellStyle name="Денежный 10 2 4 3" xfId="812"/>
    <cellStyle name="Денежный 10 2 4 3 2" xfId="813"/>
    <cellStyle name="Денежный 10 2 4 3 2 2" xfId="814"/>
    <cellStyle name="Денежный 10 2 4 3 2 3" xfId="815"/>
    <cellStyle name="Денежный 10 2 4 3 2 4" xfId="816"/>
    <cellStyle name="Денежный 10 2 4 3 3" xfId="817"/>
    <cellStyle name="Денежный 10 2 4 3 4" xfId="818"/>
    <cellStyle name="Денежный 10 2 4 3 5" xfId="819"/>
    <cellStyle name="Денежный 10 2 4 3 6" xfId="820"/>
    <cellStyle name="Денежный 10 2 4 3 7" xfId="821"/>
    <cellStyle name="Денежный 10 2 4 4" xfId="822"/>
    <cellStyle name="Денежный 10 2 4 4 2" xfId="823"/>
    <cellStyle name="Денежный 10 2 4 4 2 2" xfId="824"/>
    <cellStyle name="Денежный 10 2 4 4 2 3" xfId="825"/>
    <cellStyle name="Денежный 10 2 4 4 2 4" xfId="826"/>
    <cellStyle name="Денежный 10 2 4 4 3" xfId="827"/>
    <cellStyle name="Денежный 10 2 4 4 4" xfId="828"/>
    <cellStyle name="Денежный 10 2 4 4 5" xfId="829"/>
    <cellStyle name="Денежный 10 2 4 4 6" xfId="830"/>
    <cellStyle name="Денежный 10 2 4 4 7" xfId="831"/>
    <cellStyle name="Денежный 10 2 4 5" xfId="832"/>
    <cellStyle name="Денежный 10 2 4 5 2" xfId="833"/>
    <cellStyle name="Денежный 10 2 4 5 3" xfId="834"/>
    <cellStyle name="Денежный 10 2 5" xfId="835"/>
    <cellStyle name="Денежный 10 2 5 2" xfId="836"/>
    <cellStyle name="Денежный 10 2 5 2 2" xfId="837"/>
    <cellStyle name="Денежный 10 2 5 3" xfId="838"/>
    <cellStyle name="Денежный 10 2 5 4" xfId="839"/>
    <cellStyle name="Денежный 10 2 5 5" xfId="840"/>
    <cellStyle name="Денежный 10 2 5 6" xfId="841"/>
    <cellStyle name="Денежный 10 2 5 7" xfId="842"/>
    <cellStyle name="Денежный 10 2 6" xfId="843"/>
    <cellStyle name="Денежный 10 2 6 2" xfId="844"/>
    <cellStyle name="Денежный 10 2 6 2 2" xfId="845"/>
    <cellStyle name="Денежный 10 2 6 2 3" xfId="846"/>
    <cellStyle name="Денежный 10 2 6 2 4" xfId="847"/>
    <cellStyle name="Денежный 10 2 6 3" xfId="848"/>
    <cellStyle name="Денежный 10 2 6 4" xfId="849"/>
    <cellStyle name="Денежный 10 2 6 5" xfId="850"/>
    <cellStyle name="Денежный 10 2 6 6" xfId="851"/>
    <cellStyle name="Денежный 10 2 6 7" xfId="852"/>
    <cellStyle name="Денежный 10 2 7" xfId="853"/>
    <cellStyle name="Денежный 10 2 7 2" xfId="854"/>
    <cellStyle name="Денежный 10 2 7 3" xfId="855"/>
    <cellStyle name="Денежный 10 2 7 4" xfId="856"/>
    <cellStyle name="Денежный 10 2 7 5" xfId="857"/>
    <cellStyle name="Денежный 10 2 7 6" xfId="858"/>
    <cellStyle name="Денежный 10 2 7 7" xfId="859"/>
    <cellStyle name="Денежный 10 2 8" xfId="860"/>
    <cellStyle name="Денежный 10 3" xfId="861"/>
    <cellStyle name="Денежный 10 3 2" xfId="862"/>
    <cellStyle name="Денежный 10 3 2 2" xfId="863"/>
    <cellStyle name="Денежный 10 3 2 3" xfId="864"/>
    <cellStyle name="Денежный 10 3 2 4" xfId="865"/>
    <cellStyle name="Денежный 10 3 2 5" xfId="866"/>
    <cellStyle name="Денежный 10 3 2 6" xfId="867"/>
    <cellStyle name="Денежный 10 3 3" xfId="868"/>
    <cellStyle name="Денежный 10 3 3 2" xfId="869"/>
    <cellStyle name="Денежный 10 3 3 2 2" xfId="870"/>
    <cellStyle name="Денежный 10 3 3 2 3" xfId="871"/>
    <cellStyle name="Денежный 10 3 3 2 4" xfId="872"/>
    <cellStyle name="Денежный 10 3 3 3" xfId="873"/>
    <cellStyle name="Денежный 10 3 3 4" xfId="874"/>
    <cellStyle name="Денежный 10 3 3 5" xfId="875"/>
    <cellStyle name="Денежный 10 3 3 6" xfId="876"/>
    <cellStyle name="Денежный 10 3 3 7" xfId="877"/>
    <cellStyle name="Денежный 10 3 4" xfId="878"/>
    <cellStyle name="Денежный 10 3 4 2" xfId="879"/>
    <cellStyle name="Денежный 10 3 4 3" xfId="880"/>
    <cellStyle name="Денежный 10 3 4 4" xfId="881"/>
    <cellStyle name="Денежный 10 3 5" xfId="882"/>
    <cellStyle name="Денежный 10 3 6" xfId="883"/>
    <cellStyle name="Денежный 10 3 7" xfId="884"/>
    <cellStyle name="Денежный 10 3 8" xfId="885"/>
    <cellStyle name="Денежный 10 3 9" xfId="886"/>
    <cellStyle name="Денежный 10 4" xfId="887"/>
    <cellStyle name="Денежный 10 4 2" xfId="888"/>
    <cellStyle name="Денежный 10 4 3" xfId="889"/>
    <cellStyle name="Денежный 10 4 3 2" xfId="890"/>
    <cellStyle name="Денежный 10 4 3 2 2" xfId="891"/>
    <cellStyle name="Денежный 10 4 3 2 3" xfId="892"/>
    <cellStyle name="Денежный 10 4 3 2 4" xfId="893"/>
    <cellStyle name="Денежный 10 4 3 3" xfId="894"/>
    <cellStyle name="Денежный 10 4 3 4" xfId="895"/>
    <cellStyle name="Денежный 10 4 3 5" xfId="896"/>
    <cellStyle name="Денежный 10 4 3 6" xfId="897"/>
    <cellStyle name="Денежный 10 4 3 7" xfId="898"/>
    <cellStyle name="Денежный 10 5" xfId="899"/>
    <cellStyle name="Денежный 10 5 2" xfId="900"/>
    <cellStyle name="Денежный 10 5 3" xfId="901"/>
    <cellStyle name="Денежный 10 6" xfId="902"/>
    <cellStyle name="Денежный 10 7" xfId="903"/>
    <cellStyle name="Денежный 10 8" xfId="904"/>
    <cellStyle name="Денежный 10 9" xfId="905"/>
    <cellStyle name="Денежный 100" xfId="906"/>
    <cellStyle name="Денежный 11" xfId="907"/>
    <cellStyle name="Денежный 11 10" xfId="908"/>
    <cellStyle name="Денежный 11 10 2" xfId="909"/>
    <cellStyle name="Денежный 11 10 3" xfId="910"/>
    <cellStyle name="Денежный 11 10 4" xfId="911"/>
    <cellStyle name="Денежный 11 10 5" xfId="912"/>
    <cellStyle name="Денежный 11 10 6" xfId="913"/>
    <cellStyle name="Денежный 11 11" xfId="914"/>
    <cellStyle name="Денежный 11 11 2" xfId="915"/>
    <cellStyle name="Денежный 11 11 3" xfId="916"/>
    <cellStyle name="Денежный 11 12" xfId="917"/>
    <cellStyle name="Денежный 11 13" xfId="918"/>
    <cellStyle name="Денежный 11 14" xfId="919"/>
    <cellStyle name="Денежный 11 15" xfId="920"/>
    <cellStyle name="Денежный 11 16" xfId="921"/>
    <cellStyle name="Денежный 11 2" xfId="922"/>
    <cellStyle name="Денежный 11 2 2" xfId="923"/>
    <cellStyle name="Денежный 11 2 2 2" xfId="924"/>
    <cellStyle name="Денежный 11 2 2 2 2" xfId="925"/>
    <cellStyle name="Денежный 11 2 2 2 3" xfId="926"/>
    <cellStyle name="Денежный 11 2 2 2 4" xfId="927"/>
    <cellStyle name="Денежный 11 2 2 2 5" xfId="928"/>
    <cellStyle name="Денежный 11 2 2 2 6" xfId="929"/>
    <cellStyle name="Денежный 11 2 2 3" xfId="930"/>
    <cellStyle name="Денежный 11 2 2 4" xfId="931"/>
    <cellStyle name="Денежный 11 2 2 5" xfId="932"/>
    <cellStyle name="Денежный 11 2 2 6" xfId="933"/>
    <cellStyle name="Денежный 11 2 2 7" xfId="934"/>
    <cellStyle name="Денежный 11 2 2 8" xfId="935"/>
    <cellStyle name="Денежный 11 2 3" xfId="936"/>
    <cellStyle name="Денежный 11 2 3 2" xfId="937"/>
    <cellStyle name="Денежный 11 2 3 2 2" xfId="938"/>
    <cellStyle name="Денежный 11 3" xfId="939"/>
    <cellStyle name="Денежный 11 4" xfId="940"/>
    <cellStyle name="Денежный 11 5" xfId="941"/>
    <cellStyle name="Денежный 11 6" xfId="942"/>
    <cellStyle name="Денежный 11 7" xfId="943"/>
    <cellStyle name="Денежный 11 8" xfId="944"/>
    <cellStyle name="Денежный 11 9" xfId="945"/>
    <cellStyle name="Денежный 11 9 12" xfId="946"/>
    <cellStyle name="Денежный 11 9 2" xfId="947"/>
    <cellStyle name="Денежный 11 9 3" xfId="948"/>
    <cellStyle name="Денежный 11 9 4" xfId="949"/>
    <cellStyle name="Денежный 11 9 5" xfId="950"/>
    <cellStyle name="Денежный 11 9 6" xfId="951"/>
    <cellStyle name="Денежный 11 9 7" xfId="952"/>
    <cellStyle name="Денежный 11 9 8" xfId="953"/>
    <cellStyle name="Денежный 11 9 9" xfId="954"/>
    <cellStyle name="Денежный 12" xfId="955"/>
    <cellStyle name="Денежный 12 10" xfId="956"/>
    <cellStyle name="Денежный 12 11" xfId="957"/>
    <cellStyle name="Денежный 12 12" xfId="958"/>
    <cellStyle name="Денежный 12 12 10" xfId="959"/>
    <cellStyle name="Денежный 12 12 10 2" xfId="960"/>
    <cellStyle name="Денежный 12 12 10 3" xfId="961"/>
    <cellStyle name="Денежный 12 12 10 3 10" xfId="962"/>
    <cellStyle name="Денежный 12 12 10 3 11" xfId="963"/>
    <cellStyle name="Денежный 12 12 10 3 12" xfId="964"/>
    <cellStyle name="Денежный 12 12 10 3 2" xfId="965"/>
    <cellStyle name="Денежный 12 12 10 3 2 10" xfId="966"/>
    <cellStyle name="Денежный 12 12 10 3 2 11" xfId="967"/>
    <cellStyle name="Денежный 12 12 10 3 2 12" xfId="968"/>
    <cellStyle name="Денежный 12 12 10 3 2 2" xfId="969"/>
    <cellStyle name="Денежный 12 12 10 3 2 2 10" xfId="970"/>
    <cellStyle name="Денежный 12 12 10 3 2 2 2" xfId="971"/>
    <cellStyle name="Денежный 12 12 10 3 2 2 2 2" xfId="972"/>
    <cellStyle name="Денежный 12 12 10 3 2 2 2 2 2" xfId="973"/>
    <cellStyle name="Денежный 12 12 10 3 2 2 2 2 3" xfId="974"/>
    <cellStyle name="Денежный 12 12 10 3 2 2 2 2 4" xfId="975"/>
    <cellStyle name="Денежный 12 12 10 3 2 2 2 2 5" xfId="976"/>
    <cellStyle name="Денежный 12 12 10 3 2 2 2 2 6" xfId="977"/>
    <cellStyle name="Денежный 12 12 10 3 2 2 2 2 7" xfId="978"/>
    <cellStyle name="Денежный 12 12 10 3 2 2 2 2 8" xfId="979"/>
    <cellStyle name="Денежный 12 12 10 3 2 2 2 3" xfId="980"/>
    <cellStyle name="Денежный 12 12 10 3 2 2 2 4" xfId="981"/>
    <cellStyle name="Денежный 12 12 10 3 2 2 2 5" xfId="982"/>
    <cellStyle name="Денежный 12 12 10 3 2 2 2 6" xfId="983"/>
    <cellStyle name="Денежный 12 12 10 3 2 2 2 7" xfId="984"/>
    <cellStyle name="Денежный 12 12 10 3 2 2 2 8" xfId="985"/>
    <cellStyle name="Денежный 12 12 10 3 2 2 3" xfId="986"/>
    <cellStyle name="Денежный 12 12 10 3 2 2 4" xfId="987"/>
    <cellStyle name="Денежный 12 12 10 3 2 2 5" xfId="988"/>
    <cellStyle name="Денежный 12 12 10 3 2 2 6" xfId="989"/>
    <cellStyle name="Денежный 12 12 10 3 2 2 7" xfId="990"/>
    <cellStyle name="Денежный 12 12 10 3 2 2 8" xfId="991"/>
    <cellStyle name="Денежный 12 12 10 3 2 2 9" xfId="992"/>
    <cellStyle name="Денежный 12 12 10 3 2 3" xfId="993"/>
    <cellStyle name="Денежный 12 12 10 3 2 4" xfId="994"/>
    <cellStyle name="Денежный 12 12 10 3 2 5" xfId="995"/>
    <cellStyle name="Денежный 12 12 10 3 2 5 2" xfId="996"/>
    <cellStyle name="Денежный 12 12 10 3 2 5 2 2" xfId="997"/>
    <cellStyle name="Денежный 12 12 10 3 2 5 2 3" xfId="998"/>
    <cellStyle name="Денежный 12 12 10 3 2 5 2 4" xfId="999"/>
    <cellStyle name="Денежный 12 12 10 3 2 5 2 5" xfId="1000"/>
    <cellStyle name="Денежный 12 12 10 3 2 5 2 6" xfId="1001"/>
    <cellStyle name="Денежный 12 12 10 3 2 5 2 7" xfId="1002"/>
    <cellStyle name="Денежный 12 12 10 3 2 5 2 8" xfId="1003"/>
    <cellStyle name="Денежный 12 12 10 3 2 5 3" xfId="1004"/>
    <cellStyle name="Денежный 12 12 10 3 2 5 4" xfId="1005"/>
    <cellStyle name="Денежный 12 12 10 3 2 5 5" xfId="1006"/>
    <cellStyle name="Денежный 12 12 10 3 2 5 6" xfId="1007"/>
    <cellStyle name="Денежный 12 12 10 3 2 5 7" xfId="1008"/>
    <cellStyle name="Денежный 12 12 10 3 2 5 8" xfId="1009"/>
    <cellStyle name="Денежный 12 12 10 3 2 6" xfId="1010"/>
    <cellStyle name="Денежный 12 12 10 3 2 7" xfId="1011"/>
    <cellStyle name="Денежный 12 12 10 3 2 8" xfId="1012"/>
    <cellStyle name="Денежный 12 12 10 3 2 9" xfId="1013"/>
    <cellStyle name="Денежный 12 12 10 3 3" xfId="1014"/>
    <cellStyle name="Денежный 12 12 10 3 3 10" xfId="1015"/>
    <cellStyle name="Денежный 12 12 10 3 3 2" xfId="1016"/>
    <cellStyle name="Денежный 12 12 10 3 3 2 2" xfId="1017"/>
    <cellStyle name="Денежный 12 12 10 3 3 2 2 2" xfId="1018"/>
    <cellStyle name="Денежный 12 12 10 3 3 2 2 3" xfId="1019"/>
    <cellStyle name="Денежный 12 12 10 3 3 2 2 4" xfId="1020"/>
    <cellStyle name="Денежный 12 12 10 3 3 2 2 5" xfId="1021"/>
    <cellStyle name="Денежный 12 12 10 3 3 2 2 6" xfId="1022"/>
    <cellStyle name="Денежный 12 12 10 3 3 2 2 7" xfId="1023"/>
    <cellStyle name="Денежный 12 12 10 3 3 2 2 8" xfId="1024"/>
    <cellStyle name="Денежный 12 12 10 3 3 2 3" xfId="1025"/>
    <cellStyle name="Денежный 12 12 10 3 3 2 4" xfId="1026"/>
    <cellStyle name="Денежный 12 12 10 3 3 2 5" xfId="1027"/>
    <cellStyle name="Денежный 12 12 10 3 3 2 6" xfId="1028"/>
    <cellStyle name="Денежный 12 12 10 3 3 2 7" xfId="1029"/>
    <cellStyle name="Денежный 12 12 10 3 3 2 8" xfId="1030"/>
    <cellStyle name="Денежный 12 12 10 3 3 3" xfId="1031"/>
    <cellStyle name="Денежный 12 12 10 3 3 4" xfId="1032"/>
    <cellStyle name="Денежный 12 12 10 3 3 5" xfId="1033"/>
    <cellStyle name="Денежный 12 12 10 3 3 6" xfId="1034"/>
    <cellStyle name="Денежный 12 12 10 3 3 7" xfId="1035"/>
    <cellStyle name="Денежный 12 12 10 3 3 8" xfId="1036"/>
    <cellStyle name="Денежный 12 12 10 3 3 9" xfId="1037"/>
    <cellStyle name="Денежный 12 12 10 3 4" xfId="1038"/>
    <cellStyle name="Денежный 12 12 10 3 5" xfId="1039"/>
    <cellStyle name="Денежный 12 12 10 3 5 2" xfId="1040"/>
    <cellStyle name="Денежный 12 12 10 3 5 2 2" xfId="1041"/>
    <cellStyle name="Денежный 12 12 10 3 5 2 3" xfId="1042"/>
    <cellStyle name="Денежный 12 12 10 3 5 2 4" xfId="1043"/>
    <cellStyle name="Денежный 12 12 10 3 5 2 5" xfId="1044"/>
    <cellStyle name="Денежный 12 12 10 3 5 2 6" xfId="1045"/>
    <cellStyle name="Денежный 12 12 10 3 5 2 7" xfId="1046"/>
    <cellStyle name="Денежный 12 12 10 3 5 2 8" xfId="1047"/>
    <cellStyle name="Денежный 12 12 10 3 5 3" xfId="1048"/>
    <cellStyle name="Денежный 12 12 10 3 5 4" xfId="1049"/>
    <cellStyle name="Денежный 12 12 10 3 5 5" xfId="1050"/>
    <cellStyle name="Денежный 12 12 10 3 5 6" xfId="1051"/>
    <cellStyle name="Денежный 12 12 10 3 5 7" xfId="1052"/>
    <cellStyle name="Денежный 12 12 10 3 5 8" xfId="1053"/>
    <cellStyle name="Денежный 12 12 10 3 6" xfId="1054"/>
    <cellStyle name="Денежный 12 12 10 3 7" xfId="1055"/>
    <cellStyle name="Денежный 12 12 10 3 8" xfId="1056"/>
    <cellStyle name="Денежный 12 12 10 3 9" xfId="1057"/>
    <cellStyle name="Денежный 12 12 10 4" xfId="1058"/>
    <cellStyle name="Денежный 12 12 10 5" xfId="1059"/>
    <cellStyle name="Денежный 12 12 11" xfId="1060"/>
    <cellStyle name="Денежный 12 12 11 10" xfId="1061"/>
    <cellStyle name="Денежный 12 12 11 11" xfId="1062"/>
    <cellStyle name="Денежный 12 12 11 12" xfId="1063"/>
    <cellStyle name="Денежный 12 12 11 2" xfId="1064"/>
    <cellStyle name="Денежный 12 12 11 2 10" xfId="1065"/>
    <cellStyle name="Денежный 12 12 11 2 11" xfId="1066"/>
    <cellStyle name="Денежный 12 12 11 2 12" xfId="1067"/>
    <cellStyle name="Денежный 12 12 11 2 2" xfId="1068"/>
    <cellStyle name="Денежный 12 12 11 2 2 10" xfId="1069"/>
    <cellStyle name="Денежный 12 12 11 2 2 2" xfId="1070"/>
    <cellStyle name="Денежный 12 12 11 2 2 2 2" xfId="1071"/>
    <cellStyle name="Денежный 12 12 11 2 2 2 2 2" xfId="1072"/>
    <cellStyle name="Денежный 12 12 11 2 2 2 2 3" xfId="1073"/>
    <cellStyle name="Денежный 12 12 11 2 2 2 2 4" xfId="1074"/>
    <cellStyle name="Денежный 12 12 11 2 2 2 2 5" xfId="1075"/>
    <cellStyle name="Денежный 12 12 11 2 2 2 2 6" xfId="1076"/>
    <cellStyle name="Денежный 12 12 11 2 2 2 2 7" xfId="1077"/>
    <cellStyle name="Денежный 12 12 11 2 2 2 2 8" xfId="1078"/>
    <cellStyle name="Денежный 12 12 11 2 2 2 3" xfId="1079"/>
    <cellStyle name="Денежный 12 12 11 2 2 2 4" xfId="1080"/>
    <cellStyle name="Денежный 12 12 11 2 2 2 5" xfId="1081"/>
    <cellStyle name="Денежный 12 12 11 2 2 2 6" xfId="1082"/>
    <cellStyle name="Денежный 12 12 11 2 2 2 7" xfId="1083"/>
    <cellStyle name="Денежный 12 12 11 2 2 2 8" xfId="1084"/>
    <cellStyle name="Денежный 12 12 11 2 2 3" xfId="1085"/>
    <cellStyle name="Денежный 12 12 11 2 2 4" xfId="1086"/>
    <cellStyle name="Денежный 12 12 11 2 2 5" xfId="1087"/>
    <cellStyle name="Денежный 12 12 11 2 2 6" xfId="1088"/>
    <cellStyle name="Денежный 12 12 11 2 2 7" xfId="1089"/>
    <cellStyle name="Денежный 12 12 11 2 2 8" xfId="1090"/>
    <cellStyle name="Денежный 12 12 11 2 2 9" xfId="1091"/>
    <cellStyle name="Денежный 12 12 11 2 3" xfId="1092"/>
    <cellStyle name="Денежный 12 12 11 2 4" xfId="1093"/>
    <cellStyle name="Денежный 12 12 11 2 5" xfId="1094"/>
    <cellStyle name="Денежный 12 12 11 2 5 2" xfId="1095"/>
    <cellStyle name="Денежный 12 12 11 2 5 2 2" xfId="1096"/>
    <cellStyle name="Денежный 12 12 11 2 5 2 3" xfId="1097"/>
    <cellStyle name="Денежный 12 12 11 2 5 2 4" xfId="1098"/>
    <cellStyle name="Денежный 12 12 11 2 5 2 5" xfId="1099"/>
    <cellStyle name="Денежный 12 12 11 2 5 2 6" xfId="1100"/>
    <cellStyle name="Денежный 12 12 11 2 5 2 7" xfId="1101"/>
    <cellStyle name="Денежный 12 12 11 2 5 2 8" xfId="1102"/>
    <cellStyle name="Денежный 12 12 11 2 5 3" xfId="1103"/>
    <cellStyle name="Денежный 12 12 11 2 5 4" xfId="1104"/>
    <cellStyle name="Денежный 12 12 11 2 5 5" xfId="1105"/>
    <cellStyle name="Денежный 12 12 11 2 5 6" xfId="1106"/>
    <cellStyle name="Денежный 12 12 11 2 5 7" xfId="1107"/>
    <cellStyle name="Денежный 12 12 11 2 5 8" xfId="1108"/>
    <cellStyle name="Денежный 12 12 11 2 6" xfId="1109"/>
    <cellStyle name="Денежный 12 12 11 2 7" xfId="1110"/>
    <cellStyle name="Денежный 12 12 11 2 8" xfId="1111"/>
    <cellStyle name="Денежный 12 12 11 2 9" xfId="1112"/>
    <cellStyle name="Денежный 12 12 11 3" xfId="1113"/>
    <cellStyle name="Денежный 12 12 11 3 10" xfId="1114"/>
    <cellStyle name="Денежный 12 12 11 3 2" xfId="1115"/>
    <cellStyle name="Денежный 12 12 11 3 2 2" xfId="1116"/>
    <cellStyle name="Денежный 12 12 11 3 2 2 2" xfId="1117"/>
    <cellStyle name="Денежный 12 12 11 3 2 2 3" xfId="1118"/>
    <cellStyle name="Денежный 12 12 11 3 2 2 4" xfId="1119"/>
    <cellStyle name="Денежный 12 12 11 3 2 2 5" xfId="1120"/>
    <cellStyle name="Денежный 12 12 11 3 2 2 6" xfId="1121"/>
    <cellStyle name="Денежный 12 12 11 3 2 2 7" xfId="1122"/>
    <cellStyle name="Денежный 12 12 11 3 2 2 8" xfId="1123"/>
    <cellStyle name="Денежный 12 12 11 3 2 3" xfId="1124"/>
    <cellStyle name="Денежный 12 12 11 3 2 4" xfId="1125"/>
    <cellStyle name="Денежный 12 12 11 3 2 5" xfId="1126"/>
    <cellStyle name="Денежный 12 12 11 3 2 6" xfId="1127"/>
    <cellStyle name="Денежный 12 12 11 3 2 7" xfId="1128"/>
    <cellStyle name="Денежный 12 12 11 3 2 8" xfId="1129"/>
    <cellStyle name="Денежный 12 12 11 3 3" xfId="1130"/>
    <cellStyle name="Денежный 12 12 11 3 4" xfId="1131"/>
    <cellStyle name="Денежный 12 12 11 3 5" xfId="1132"/>
    <cellStyle name="Денежный 12 12 11 3 6" xfId="1133"/>
    <cellStyle name="Денежный 12 12 11 3 7" xfId="1134"/>
    <cellStyle name="Денежный 12 12 11 3 8" xfId="1135"/>
    <cellStyle name="Денежный 12 12 11 3 9" xfId="1136"/>
    <cellStyle name="Денежный 12 12 11 4" xfId="1137"/>
    <cellStyle name="Денежный 12 12 11 5" xfId="1138"/>
    <cellStyle name="Денежный 12 12 11 5 2" xfId="1139"/>
    <cellStyle name="Денежный 12 12 11 5 2 2" xfId="1140"/>
    <cellStyle name="Денежный 12 12 11 5 2 3" xfId="1141"/>
    <cellStyle name="Денежный 12 12 11 5 2 4" xfId="1142"/>
    <cellStyle name="Денежный 12 12 11 5 2 5" xfId="1143"/>
    <cellStyle name="Денежный 12 12 11 5 2 6" xfId="1144"/>
    <cellStyle name="Денежный 12 12 11 5 2 7" xfId="1145"/>
    <cellStyle name="Денежный 12 12 11 5 2 8" xfId="1146"/>
    <cellStyle name="Денежный 12 12 11 5 3" xfId="1147"/>
    <cellStyle name="Денежный 12 12 11 5 4" xfId="1148"/>
    <cellStyle name="Денежный 12 12 11 5 5" xfId="1149"/>
    <cellStyle name="Денежный 12 12 11 5 6" xfId="1150"/>
    <cellStyle name="Денежный 12 12 11 5 7" xfId="1151"/>
    <cellStyle name="Денежный 12 12 11 5 8" xfId="1152"/>
    <cellStyle name="Денежный 12 12 11 6" xfId="1153"/>
    <cellStyle name="Денежный 12 12 11 7" xfId="1154"/>
    <cellStyle name="Денежный 12 12 11 8" xfId="1155"/>
    <cellStyle name="Денежный 12 12 11 9" xfId="1156"/>
    <cellStyle name="Денежный 12 12 12" xfId="1157"/>
    <cellStyle name="Денежный 12 12 13" xfId="1158"/>
    <cellStyle name="Денежный 12 12 13 10" xfId="1159"/>
    <cellStyle name="Денежный 12 12 13 2" xfId="1160"/>
    <cellStyle name="Денежный 12 12 13 2 2" xfId="1161"/>
    <cellStyle name="Денежный 12 12 13 2 2 2" xfId="1162"/>
    <cellStyle name="Денежный 12 12 13 2 2 3" xfId="1163"/>
    <cellStyle name="Денежный 12 12 13 2 2 4" xfId="1164"/>
    <cellStyle name="Денежный 12 12 13 2 2 5" xfId="1165"/>
    <cellStyle name="Денежный 12 12 13 2 2 6" xfId="1166"/>
    <cellStyle name="Денежный 12 12 13 2 2 7" xfId="1167"/>
    <cellStyle name="Денежный 12 12 13 2 2 8" xfId="1168"/>
    <cellStyle name="Денежный 12 12 13 2 3" xfId="1169"/>
    <cellStyle name="Денежный 12 12 13 2 4" xfId="1170"/>
    <cellStyle name="Денежный 12 12 13 2 5" xfId="1171"/>
    <cellStyle name="Денежный 12 12 13 2 6" xfId="1172"/>
    <cellStyle name="Денежный 12 12 13 2 7" xfId="1173"/>
    <cellStyle name="Денежный 12 12 13 2 8" xfId="1174"/>
    <cellStyle name="Денежный 12 12 13 3" xfId="1175"/>
    <cellStyle name="Денежный 12 12 13 4" xfId="1176"/>
    <cellStyle name="Денежный 12 12 13 5" xfId="1177"/>
    <cellStyle name="Денежный 12 12 13 6" xfId="1178"/>
    <cellStyle name="Денежный 12 12 13 7" xfId="1179"/>
    <cellStyle name="Денежный 12 12 13 8" xfId="1180"/>
    <cellStyle name="Денежный 12 12 13 9" xfId="1181"/>
    <cellStyle name="Денежный 12 12 14" xfId="1182"/>
    <cellStyle name="Денежный 12 12 15" xfId="1183"/>
    <cellStyle name="Денежный 12 12 16" xfId="1184"/>
    <cellStyle name="Денежный 12 12 16 2" xfId="1185"/>
    <cellStyle name="Денежный 12 12 16 2 2" xfId="1186"/>
    <cellStyle name="Денежный 12 12 16 2 3" xfId="1187"/>
    <cellStyle name="Денежный 12 12 16 2 4" xfId="1188"/>
    <cellStyle name="Денежный 12 12 16 2 5" xfId="1189"/>
    <cellStyle name="Денежный 12 12 16 2 6" xfId="1190"/>
    <cellStyle name="Денежный 12 12 16 2 7" xfId="1191"/>
    <cellStyle name="Денежный 12 12 16 2 8" xfId="1192"/>
    <cellStyle name="Денежный 12 12 16 3" xfId="1193"/>
    <cellStyle name="Денежный 12 12 16 4" xfId="1194"/>
    <cellStyle name="Денежный 12 12 16 5" xfId="1195"/>
    <cellStyle name="Денежный 12 12 16 6" xfId="1196"/>
    <cellStyle name="Денежный 12 12 16 7" xfId="1197"/>
    <cellStyle name="Денежный 12 12 16 8" xfId="1198"/>
    <cellStyle name="Денежный 12 12 17" xfId="1199"/>
    <cellStyle name="Денежный 12 12 18" xfId="1200"/>
    <cellStyle name="Денежный 12 12 19" xfId="1201"/>
    <cellStyle name="Денежный 12 12 2" xfId="1202"/>
    <cellStyle name="Денежный 12 12 2 2" xfId="1203"/>
    <cellStyle name="Денежный 12 12 2 3" xfId="1204"/>
    <cellStyle name="Денежный 12 12 2 4" xfId="1205"/>
    <cellStyle name="Денежный 12 12 20" xfId="1206"/>
    <cellStyle name="Денежный 12 12 21" xfId="1207"/>
    <cellStyle name="Денежный 12 12 22" xfId="1208"/>
    <cellStyle name="Денежный 12 12 23" xfId="1209"/>
    <cellStyle name="Денежный 12 12 3" xfId="1210"/>
    <cellStyle name="Денежный 12 12 3 2" xfId="1211"/>
    <cellStyle name="Денежный 12 12 3 3" xfId="1212"/>
    <cellStyle name="Денежный 12 12 3 4" xfId="1213"/>
    <cellStyle name="Денежный 12 12 3 5" xfId="1214"/>
    <cellStyle name="Денежный 12 12 3 6" xfId="1215"/>
    <cellStyle name="Денежный 12 12 4" xfId="1216"/>
    <cellStyle name="Денежный 12 12 5" xfId="1217"/>
    <cellStyle name="Денежный 12 12 5 2" xfId="1218"/>
    <cellStyle name="Денежный 12 12 5 4" xfId="1219"/>
    <cellStyle name="Денежный 12 12 6" xfId="1220"/>
    <cellStyle name="Денежный 12 12 7" xfId="1221"/>
    <cellStyle name="Денежный 12 12 8" xfId="1222"/>
    <cellStyle name="Денежный 12 12 9" xfId="1223"/>
    <cellStyle name="Денежный 12 12_Мастер" xfId="1224"/>
    <cellStyle name="Денежный 12 13" xfId="1225"/>
    <cellStyle name="Денежный 12 14" xfId="1226"/>
    <cellStyle name="Денежный 12 15" xfId="1227"/>
    <cellStyle name="Денежный 12 16" xfId="1228"/>
    <cellStyle name="Денежный 12 17" xfId="1229"/>
    <cellStyle name="Денежный 12 18" xfId="1230"/>
    <cellStyle name="Денежный 12 19" xfId="1231"/>
    <cellStyle name="Денежный 12 2" xfId="1232"/>
    <cellStyle name="Денежный 12 2 2" xfId="1233"/>
    <cellStyle name="Денежный 12 2 3" xfId="1234"/>
    <cellStyle name="Денежный 12 20" xfId="1235"/>
    <cellStyle name="Денежный 12 21" xfId="1236"/>
    <cellStyle name="Денежный 12 3" xfId="1237"/>
    <cellStyle name="Денежный 12 3 2" xfId="1238"/>
    <cellStyle name="Денежный 12 3 3" xfId="1239"/>
    <cellStyle name="Денежный 12 4" xfId="1240"/>
    <cellStyle name="Денежный 12 5" xfId="1241"/>
    <cellStyle name="Денежный 12 6" xfId="1242"/>
    <cellStyle name="Денежный 12 7" xfId="1243"/>
    <cellStyle name="Денежный 12 8" xfId="1244"/>
    <cellStyle name="Денежный 12 9" xfId="1245"/>
    <cellStyle name="Денежный 13" xfId="1246"/>
    <cellStyle name="Денежный 13 10" xfId="1247"/>
    <cellStyle name="Денежный 13 11" xfId="1248"/>
    <cellStyle name="Денежный 13 2" xfId="1249"/>
    <cellStyle name="Денежный 13 3" xfId="1250"/>
    <cellStyle name="Денежный 13 4" xfId="1251"/>
    <cellStyle name="Денежный 13 5" xfId="1252"/>
    <cellStyle name="Денежный 13 6" xfId="1253"/>
    <cellStyle name="Денежный 13 7" xfId="1254"/>
    <cellStyle name="Денежный 13 8" xfId="1255"/>
    <cellStyle name="Денежный 13 9" xfId="1256"/>
    <cellStyle name="Денежный 14" xfId="1257"/>
    <cellStyle name="Денежный 14 2" xfId="1258"/>
    <cellStyle name="Денежный 14 3" xfId="1259"/>
    <cellStyle name="Денежный 14 4" xfId="1260"/>
    <cellStyle name="Денежный 14 5" xfId="1261"/>
    <cellStyle name="Денежный 14 6" xfId="1262"/>
    <cellStyle name="Денежный 14 7" xfId="1263"/>
    <cellStyle name="Денежный 14 8" xfId="1264"/>
    <cellStyle name="Денежный 14 9" xfId="1265"/>
    <cellStyle name="Денежный 15" xfId="1266"/>
    <cellStyle name="Денежный 16" xfId="1267"/>
    <cellStyle name="Денежный 16 2" xfId="1268"/>
    <cellStyle name="Денежный 16 2 2" xfId="1269"/>
    <cellStyle name="Денежный 17" xfId="1270"/>
    <cellStyle name="Денежный 17 2" xfId="1271"/>
    <cellStyle name="Денежный 18" xfId="1272"/>
    <cellStyle name="Денежный 18 2" xfId="1273"/>
    <cellStyle name="Денежный 18 3" xfId="1274"/>
    <cellStyle name="Денежный 19" xfId="1275"/>
    <cellStyle name="Денежный 19 2" xfId="1276"/>
    <cellStyle name="Денежный 2" xfId="1277"/>
    <cellStyle name="Денежный 2 10" xfId="1278"/>
    <cellStyle name="Денежный 2 10 2" xfId="1279"/>
    <cellStyle name="Денежный 2 10 2 10" xfId="1280"/>
    <cellStyle name="Денежный 2 10 2 10 2" xfId="1281"/>
    <cellStyle name="Денежный 2 10 2 10 3" xfId="1282"/>
    <cellStyle name="Денежный 2 10 2 10 4" xfId="1283"/>
    <cellStyle name="Денежный 2 10 2 10 5" xfId="1284"/>
    <cellStyle name="Денежный 2 10 2 10 6" xfId="1285"/>
    <cellStyle name="Денежный 2 10 2 11" xfId="1286"/>
    <cellStyle name="Денежный 2 10 2 11 2" xfId="1287"/>
    <cellStyle name="Денежный 2 10 2 12" xfId="1288"/>
    <cellStyle name="Денежный 2 10 2 13" xfId="1289"/>
    <cellStyle name="Денежный 2 10 2 13 2" xfId="1290"/>
    <cellStyle name="Денежный 2 10 2 13 3" xfId="1291"/>
    <cellStyle name="Денежный 2 10 2 13 4" xfId="1292"/>
    <cellStyle name="Денежный 2 10 2 13 5" xfId="1293"/>
    <cellStyle name="Денежный 2 10 2 13 6" xfId="1294"/>
    <cellStyle name="Денежный 2 10 2 14" xfId="1295"/>
    <cellStyle name="Денежный 2 10 2 15" xfId="1296"/>
    <cellStyle name="Денежный 2 10 2 15 2" xfId="1297"/>
    <cellStyle name="Денежный 2 10 2 16" xfId="1298"/>
    <cellStyle name="Денежный 2 10 2 17" xfId="1299"/>
    <cellStyle name="Денежный 2 10 2 18" xfId="1300"/>
    <cellStyle name="Денежный 2 10 2 2" xfId="1301"/>
    <cellStyle name="Денежный 2 10 2 2 2" xfId="1302"/>
    <cellStyle name="Денежный 2 10 2 2 2 2" xfId="1303"/>
    <cellStyle name="Денежный 2 10 2 2 2 3" xfId="1304"/>
    <cellStyle name="Денежный 2 10 2 2 2 4" xfId="1305"/>
    <cellStyle name="Денежный 2 10 2 2 2 5" xfId="1306"/>
    <cellStyle name="Денежный 2 10 2 2 2 6" xfId="1307"/>
    <cellStyle name="Денежный 2 10 2 2 3" xfId="1308"/>
    <cellStyle name="Денежный 2 10 2 2 4" xfId="1309"/>
    <cellStyle name="Денежный 2 10 2 3" xfId="1310"/>
    <cellStyle name="Денежный 2 10 2 3 2" xfId="1311"/>
    <cellStyle name="Денежный 2 10 2 3 3" xfId="1312"/>
    <cellStyle name="Денежный 2 10 2 3 4" xfId="1313"/>
    <cellStyle name="Денежный 2 10 2 3 5" xfId="1314"/>
    <cellStyle name="Денежный 2 10 2 3 6" xfId="1315"/>
    <cellStyle name="Денежный 2 10 2 4" xfId="1316"/>
    <cellStyle name="Денежный 2 10 2 4 2" xfId="1317"/>
    <cellStyle name="Денежный 2 10 2 4 3" xfId="1318"/>
    <cellStyle name="Денежный 2 10 2 4 4" xfId="1319"/>
    <cellStyle name="Денежный 2 10 2 4 5" xfId="1320"/>
    <cellStyle name="Денежный 2 10 2 4 6" xfId="1321"/>
    <cellStyle name="Денежный 2 10 2 5" xfId="1322"/>
    <cellStyle name="Денежный 2 10 2 5 2" xfId="1323"/>
    <cellStyle name="Денежный 2 10 2 5 3" xfId="1324"/>
    <cellStyle name="Денежный 2 10 2 5 4" xfId="1325"/>
    <cellStyle name="Денежный 2 10 2 5 5" xfId="1326"/>
    <cellStyle name="Денежный 2 10 2 5 6" xfId="1327"/>
    <cellStyle name="Денежный 2 10 2 6" xfId="1328"/>
    <cellStyle name="Денежный 2 10 2 6 2" xfId="1329"/>
    <cellStyle name="Денежный 2 10 2 6 3" xfId="1330"/>
    <cellStyle name="Денежный 2 10 2 6 4" xfId="1331"/>
    <cellStyle name="Денежный 2 10 2 6 5" xfId="1332"/>
    <cellStyle name="Денежный 2 10 2 6 6" xfId="1333"/>
    <cellStyle name="Денежный 2 10 2 7" xfId="1334"/>
    <cellStyle name="Денежный 2 10 2 7 2" xfId="1335"/>
    <cellStyle name="Денежный 2 10 2 7 3" xfId="1336"/>
    <cellStyle name="Денежный 2 10 2 7 4" xfId="1337"/>
    <cellStyle name="Денежный 2 10 2 7 5" xfId="1338"/>
    <cellStyle name="Денежный 2 10 2 7 6" xfId="1339"/>
    <cellStyle name="Денежный 2 10 2 8" xfId="1340"/>
    <cellStyle name="Денежный 2 10 2 8 2" xfId="1341"/>
    <cellStyle name="Денежный 2 10 2 8 3" xfId="1342"/>
    <cellStyle name="Денежный 2 10 2 8 4" xfId="1343"/>
    <cellStyle name="Денежный 2 10 2 8 5" xfId="1344"/>
    <cellStyle name="Денежный 2 10 2 8 6" xfId="1345"/>
    <cellStyle name="Денежный 2 10 2 9" xfId="1346"/>
    <cellStyle name="Денежный 2 10 2 9 2" xfId="1347"/>
    <cellStyle name="Денежный 2 10 2 9 3" xfId="1348"/>
    <cellStyle name="Денежный 2 10 2 9 4" xfId="1349"/>
    <cellStyle name="Денежный 2 10 2 9 5" xfId="1350"/>
    <cellStyle name="Денежный 2 10 2 9 6" xfId="1351"/>
    <cellStyle name="Денежный 2 10 3" xfId="1352"/>
    <cellStyle name="Денежный 2 10 4" xfId="1353"/>
    <cellStyle name="Денежный 2 10 5" xfId="1354"/>
    <cellStyle name="Денежный 2 10 6" xfId="1355"/>
    <cellStyle name="Денежный 2 10 7" xfId="1356"/>
    <cellStyle name="Денежный 2 11" xfId="1357"/>
    <cellStyle name="Денежный 2 11 2" xfId="1358"/>
    <cellStyle name="Денежный 2 11 2 2" xfId="1359"/>
    <cellStyle name="Денежный 2 11 2 2 2" xfId="1360"/>
    <cellStyle name="Денежный 2 11 2 2 3" xfId="1361"/>
    <cellStyle name="Денежный 2 11 2 2 4" xfId="1362"/>
    <cellStyle name="Денежный 2 11 2 2 5" xfId="1363"/>
    <cellStyle name="Денежный 2 11 2 2 6" xfId="1364"/>
    <cellStyle name="Денежный 2 11 2 3" xfId="1365"/>
    <cellStyle name="Денежный 2 11 2 3 2" xfId="1366"/>
    <cellStyle name="Денежный 2 11 2 3 3" xfId="1367"/>
    <cellStyle name="Денежный 2 11 2 3 4" xfId="1368"/>
    <cellStyle name="Денежный 2 11 2 3 5" xfId="1369"/>
    <cellStyle name="Денежный 2 11 2 3 6" xfId="1370"/>
    <cellStyle name="Денежный 2 11 2 4" xfId="1371"/>
    <cellStyle name="Денежный 2 11 2 5" xfId="1372"/>
    <cellStyle name="Денежный 2 11 2 6" xfId="1373"/>
    <cellStyle name="Денежный 2 11 2 7" xfId="1374"/>
    <cellStyle name="Денежный 2 11 2 8" xfId="1375"/>
    <cellStyle name="Денежный 2 11 3" xfId="1376"/>
    <cellStyle name="Денежный 2 11 4" xfId="1377"/>
    <cellStyle name="Денежный 2 11 4 2" xfId="1378"/>
    <cellStyle name="Денежный 2 11 5" xfId="1379"/>
    <cellStyle name="Денежный 2 11 6" xfId="1380"/>
    <cellStyle name="Денежный 2 11 7" xfId="1381"/>
    <cellStyle name="Денежный 2 11 8" xfId="1382"/>
    <cellStyle name="Денежный 2 12" xfId="1383"/>
    <cellStyle name="Денежный 2 12 2" xfId="1384"/>
    <cellStyle name="Денежный 2 12 3" xfId="1385"/>
    <cellStyle name="Денежный 2 12 4" xfId="1386"/>
    <cellStyle name="Денежный 2 12 5" xfId="1387"/>
    <cellStyle name="Денежный 2 12 6" xfId="1388"/>
    <cellStyle name="Денежный 2 13" xfId="1389"/>
    <cellStyle name="Денежный 2 13 2" xfId="1390"/>
    <cellStyle name="Денежный 2 13 3" xfId="1391"/>
    <cellStyle name="Денежный 2 13 4" xfId="1392"/>
    <cellStyle name="Денежный 2 13 5" xfId="1393"/>
    <cellStyle name="Денежный 2 13 6" xfId="1394"/>
    <cellStyle name="Денежный 2 13 7" xfId="1395"/>
    <cellStyle name="Денежный 2 13 8" xfId="1396"/>
    <cellStyle name="Денежный 2 14" xfId="1397"/>
    <cellStyle name="Денежный 2 14 2" xfId="1398"/>
    <cellStyle name="Денежный 2 14 3" xfId="1399"/>
    <cellStyle name="Денежный 2 15" xfId="1400"/>
    <cellStyle name="Денежный 2 15 2" xfId="1401"/>
    <cellStyle name="Денежный 2 15 3" xfId="1402"/>
    <cellStyle name="Денежный 2 15 3 2" xfId="1403"/>
    <cellStyle name="Денежный 2 15 4" xfId="1404"/>
    <cellStyle name="Денежный 2 15 5" xfId="1405"/>
    <cellStyle name="Денежный 2 15 6" xfId="1406"/>
    <cellStyle name="Денежный 2 16" xfId="1407"/>
    <cellStyle name="Денежный 2 16 2" xfId="1408"/>
    <cellStyle name="Денежный 2 16 3" xfId="1409"/>
    <cellStyle name="Денежный 2 16 4" xfId="1410"/>
    <cellStyle name="Денежный 2 16 5" xfId="1411"/>
    <cellStyle name="Денежный 2 16 6" xfId="1412"/>
    <cellStyle name="Денежный 2 17" xfId="1413"/>
    <cellStyle name="Денежный 2 17 2" xfId="1414"/>
    <cellStyle name="Денежный 2 17 3" xfId="1415"/>
    <cellStyle name="Денежный 2 17 4" xfId="1416"/>
    <cellStyle name="Денежный 2 17 5" xfId="1417"/>
    <cellStyle name="Денежный 2 17 6" xfId="1418"/>
    <cellStyle name="Денежный 2 18" xfId="1419"/>
    <cellStyle name="Денежный 2 19" xfId="1420"/>
    <cellStyle name="Денежный 2 2" xfId="1421"/>
    <cellStyle name="Денежный 2 2 10" xfId="1422"/>
    <cellStyle name="Денежный 2 2 10 2" xfId="1423"/>
    <cellStyle name="Денежный 2 2 10 3" xfId="1424"/>
    <cellStyle name="Денежный 2 2 10 4" xfId="1425"/>
    <cellStyle name="Денежный 2 2 10 5" xfId="1426"/>
    <cellStyle name="Денежный 2 2 10 6" xfId="1427"/>
    <cellStyle name="Денежный 2 2 11" xfId="1428"/>
    <cellStyle name="Денежный 2 2 11 2" xfId="1429"/>
    <cellStyle name="Денежный 2 2 11 3" xfId="1430"/>
    <cellStyle name="Денежный 2 2 11 4" xfId="1431"/>
    <cellStyle name="Денежный 2 2 11 5" xfId="1432"/>
    <cellStyle name="Денежный 2 2 11 6" xfId="1433"/>
    <cellStyle name="Денежный 2 2 12" xfId="1434"/>
    <cellStyle name="Денежный 2 2 12 2" xfId="1435"/>
    <cellStyle name="Денежный 2 2 12 3" xfId="1436"/>
    <cellStyle name="Денежный 2 2 12 4" xfId="1437"/>
    <cellStyle name="Денежный 2 2 12 5" xfId="1438"/>
    <cellStyle name="Денежный 2 2 12 6" xfId="1439"/>
    <cellStyle name="Денежный 2 2 13" xfId="1440"/>
    <cellStyle name="Денежный 2 2 14" xfId="1441"/>
    <cellStyle name="Денежный 2 2 15" xfId="1442"/>
    <cellStyle name="Денежный 2 2 16" xfId="1443"/>
    <cellStyle name="Денежный 2 2 17" xfId="1444"/>
    <cellStyle name="Денежный 2 2 2" xfId="1445"/>
    <cellStyle name="Денежный 2 2 2 10" xfId="1446"/>
    <cellStyle name="Денежный 2 2 2 11" xfId="1447"/>
    <cellStyle name="Денежный 2 2 2 12" xfId="1448"/>
    <cellStyle name="Денежный 2 2 2 13" xfId="1449"/>
    <cellStyle name="Денежный 2 2 2 2" xfId="1450"/>
    <cellStyle name="Денежный 2 2 2 3" xfId="1451"/>
    <cellStyle name="Денежный 2 2 2 3 2" xfId="1452"/>
    <cellStyle name="Денежный 2 2 2 3 3" xfId="1453"/>
    <cellStyle name="Денежный 2 2 2 3 4" xfId="1454"/>
    <cellStyle name="Денежный 2 2 2 3 5" xfId="1455"/>
    <cellStyle name="Денежный 2 2 2 3 6" xfId="1456"/>
    <cellStyle name="Денежный 2 2 2 4" xfId="1457"/>
    <cellStyle name="Денежный 2 2 2 4 2" xfId="1458"/>
    <cellStyle name="Денежный 2 2 2 4 3" xfId="1459"/>
    <cellStyle name="Денежный 2 2 2 4 4" xfId="1460"/>
    <cellStyle name="Денежный 2 2 2 4 5" xfId="1461"/>
    <cellStyle name="Денежный 2 2 2 4 6" xfId="1462"/>
    <cellStyle name="Денежный 2 2 2 4 7" xfId="1463"/>
    <cellStyle name="Денежный 2 2 2 5" xfId="1464"/>
    <cellStyle name="Денежный 2 2 2 6" xfId="1465"/>
    <cellStyle name="Денежный 2 2 2 7" xfId="1466"/>
    <cellStyle name="Денежный 2 2 2 8" xfId="1467"/>
    <cellStyle name="Денежный 2 2 2 9" xfId="1468"/>
    <cellStyle name="Денежный 2 2 3" xfId="1469"/>
    <cellStyle name="Денежный 2 2 3 2" xfId="1470"/>
    <cellStyle name="Денежный 2 2 3 3" xfId="1471"/>
    <cellStyle name="Денежный 2 2 3 3 2" xfId="1472"/>
    <cellStyle name="Денежный 2 2 3 4" xfId="1473"/>
    <cellStyle name="Денежный 2 2 3 5" xfId="1474"/>
    <cellStyle name="Денежный 2 2 3 6" xfId="1475"/>
    <cellStyle name="Денежный 2 2 4" xfId="1476"/>
    <cellStyle name="Денежный 2 2 5" xfId="1477"/>
    <cellStyle name="Денежный 2 2 5 2" xfId="1478"/>
    <cellStyle name="Денежный 2 2 5 2 2" xfId="1479"/>
    <cellStyle name="Денежный 2 2 5 2 3" xfId="1480"/>
    <cellStyle name="Денежный 2 2 5 2 4" xfId="1481"/>
    <cellStyle name="Денежный 2 2 5 2 5" xfId="1482"/>
    <cellStyle name="Денежный 2 2 5 2 6" xfId="1483"/>
    <cellStyle name="Денежный 2 2 6" xfId="1484"/>
    <cellStyle name="Денежный 2 2 6 2" xfId="1485"/>
    <cellStyle name="Денежный 2 2 6 3" xfId="1486"/>
    <cellStyle name="Денежный 2 2 6 4" xfId="1487"/>
    <cellStyle name="Денежный 2 2 6 5" xfId="1488"/>
    <cellStyle name="Денежный 2 2 6 6" xfId="1489"/>
    <cellStyle name="Денежный 2 2 7" xfId="1490"/>
    <cellStyle name="Денежный 2 2 7 2" xfId="1491"/>
    <cellStyle name="Денежный 2 2 7 3" xfId="1492"/>
    <cellStyle name="Денежный 2 2 7 4" xfId="1493"/>
    <cellStyle name="Денежный 2 2 7 5" xfId="1494"/>
    <cellStyle name="Денежный 2 2 7 6" xfId="1495"/>
    <cellStyle name="Денежный 2 2 8" xfId="1496"/>
    <cellStyle name="Денежный 2 2 8 2" xfId="1497"/>
    <cellStyle name="Денежный 2 2 8 3" xfId="1498"/>
    <cellStyle name="Денежный 2 2 8 4" xfId="1499"/>
    <cellStyle name="Денежный 2 2 8 5" xfId="1500"/>
    <cellStyle name="Денежный 2 2 8 6" xfId="1501"/>
    <cellStyle name="Денежный 2 2 9" xfId="1502"/>
    <cellStyle name="Денежный 2 2 9 2" xfId="1503"/>
    <cellStyle name="Денежный 2 2 9 3" xfId="1504"/>
    <cellStyle name="Денежный 2 2 9 4" xfId="1505"/>
    <cellStyle name="Денежный 2 2 9 5" xfId="1506"/>
    <cellStyle name="Денежный 2 2 9 6" xfId="1507"/>
    <cellStyle name="Денежный 2 20" xfId="1508"/>
    <cellStyle name="Денежный 2 21" xfId="1509"/>
    <cellStyle name="Денежный 2 21 2" xfId="1510"/>
    <cellStyle name="Денежный 2 21 3" xfId="1511"/>
    <cellStyle name="Денежный 2 21 4" xfId="1512"/>
    <cellStyle name="Денежный 2 21 5" xfId="1513"/>
    <cellStyle name="Денежный 2 21 6" xfId="1514"/>
    <cellStyle name="Денежный 2 22" xfId="1515"/>
    <cellStyle name="Денежный 2 22 2" xfId="1516"/>
    <cellStyle name="Денежный 2 22 3" xfId="1517"/>
    <cellStyle name="Денежный 2 22 4" xfId="1518"/>
    <cellStyle name="Денежный 2 22 5" xfId="1519"/>
    <cellStyle name="Денежный 2 22 6" xfId="1520"/>
    <cellStyle name="Денежный 2 23" xfId="1521"/>
    <cellStyle name="Денежный 2 23 2" xfId="1522"/>
    <cellStyle name="Денежный 2 23 3" xfId="1523"/>
    <cellStyle name="Денежный 2 23 4" xfId="1524"/>
    <cellStyle name="Денежный 2 23 5" xfId="1525"/>
    <cellStyle name="Денежный 2 23 6" xfId="1526"/>
    <cellStyle name="Денежный 2 24" xfId="1527"/>
    <cellStyle name="Денежный 2 24 2" xfId="1528"/>
    <cellStyle name="Денежный 2 24 3" xfId="1529"/>
    <cellStyle name="Денежный 2 24 4" xfId="1530"/>
    <cellStyle name="Денежный 2 24 5" xfId="1531"/>
    <cellStyle name="Денежный 2 24 6" xfId="1532"/>
    <cellStyle name="Денежный 2 24 7" xfId="1533"/>
    <cellStyle name="Денежный 2 25" xfId="1534"/>
    <cellStyle name="Денежный 2 26" xfId="1535"/>
    <cellStyle name="Денежный 2 27" xfId="1536"/>
    <cellStyle name="Денежный 2 28" xfId="1537"/>
    <cellStyle name="Денежный 2 28 2" xfId="1538"/>
    <cellStyle name="Денежный 2 28 3" xfId="1539"/>
    <cellStyle name="Денежный 2 28 4" xfId="1540"/>
    <cellStyle name="Денежный 2 28 5" xfId="1541"/>
    <cellStyle name="Денежный 2 28 6" xfId="1542"/>
    <cellStyle name="Денежный 2 29" xfId="1543"/>
    <cellStyle name="Денежный 2 29 2" xfId="1544"/>
    <cellStyle name="Денежный 2 29 3" xfId="1545"/>
    <cellStyle name="Денежный 2 29 4" xfId="1546"/>
    <cellStyle name="Денежный 2 29 5" xfId="1547"/>
    <cellStyle name="Денежный 2 29 6" xfId="1548"/>
    <cellStyle name="Денежный 2 3" xfId="1549"/>
    <cellStyle name="Денежный 2 3 10" xfId="1550"/>
    <cellStyle name="Денежный 2 3 11" xfId="1551"/>
    <cellStyle name="Денежный 2 3 12" xfId="1552"/>
    <cellStyle name="Денежный 2 3 13" xfId="1553"/>
    <cellStyle name="Денежный 2 3 14" xfId="1554"/>
    <cellStyle name="Денежный 2 3 2" xfId="1555"/>
    <cellStyle name="Денежный 2 3 2 2" xfId="1556"/>
    <cellStyle name="Денежный 2 3 2 3" xfId="1557"/>
    <cellStyle name="Денежный 2 3 2 3 2" xfId="1558"/>
    <cellStyle name="Денежный 2 3 2 3 3" xfId="1559"/>
    <cellStyle name="Денежный 2 3 2 3 4" xfId="1560"/>
    <cellStyle name="Денежный 2 3 2 3 5" xfId="1561"/>
    <cellStyle name="Денежный 2 3 2 3 6" xfId="1562"/>
    <cellStyle name="Денежный 2 3 2 4" xfId="1563"/>
    <cellStyle name="Денежный 2 3 3" xfId="1564"/>
    <cellStyle name="Денежный 2 3 4" xfId="1565"/>
    <cellStyle name="Денежный 2 3 5" xfId="1566"/>
    <cellStyle name="Денежный 2 3 6" xfId="1567"/>
    <cellStyle name="Денежный 2 3 7" xfId="1568"/>
    <cellStyle name="Денежный 2 3 8" xfId="1569"/>
    <cellStyle name="Денежный 2 3 9" xfId="1570"/>
    <cellStyle name="Денежный 2 3 9 10" xfId="1571"/>
    <cellStyle name="Денежный 2 3 9 2" xfId="1572"/>
    <cellStyle name="Денежный 2 3 9 2 2" xfId="1573"/>
    <cellStyle name="Денежный 2 3 9 2 3" xfId="1574"/>
    <cellStyle name="Денежный 2 3 9 2 4" xfId="1575"/>
    <cellStyle name="Денежный 2 3 9 2 5" xfId="1576"/>
    <cellStyle name="Денежный 2 3 9 2 6" xfId="1577"/>
    <cellStyle name="Денежный 2 3 9 3" xfId="1578"/>
    <cellStyle name="Денежный 2 3 9 4" xfId="1579"/>
    <cellStyle name="Денежный 2 3 9 5" xfId="1580"/>
    <cellStyle name="Денежный 2 3 9 6" xfId="1581"/>
    <cellStyle name="Денежный 2 3 9 7" xfId="1582"/>
    <cellStyle name="Денежный 2 3 9 8" xfId="1583"/>
    <cellStyle name="Денежный 2 3 9 9" xfId="1584"/>
    <cellStyle name="Денежный 2 30" xfId="1585"/>
    <cellStyle name="Денежный 2 31" xfId="1586"/>
    <cellStyle name="Денежный 2 32" xfId="1587"/>
    <cellStyle name="Денежный 2 33" xfId="1588"/>
    <cellStyle name="Денежный 2 34" xfId="1589"/>
    <cellStyle name="Денежный 2 34 2" xfId="1590"/>
    <cellStyle name="Денежный 2 34 3" xfId="1591"/>
    <cellStyle name="Денежный 2 34 4" xfId="1592"/>
    <cellStyle name="Денежный 2 34 5" xfId="1593"/>
    <cellStyle name="Денежный 2 34 6" xfId="1594"/>
    <cellStyle name="Денежный 2 35" xfId="1595"/>
    <cellStyle name="Денежный 2 35 2" xfId="1596"/>
    <cellStyle name="Денежный 2 35 3" xfId="1597"/>
    <cellStyle name="Денежный 2 35 4" xfId="1598"/>
    <cellStyle name="Денежный 2 35 5" xfId="1599"/>
    <cellStyle name="Денежный 2 35 6" xfId="1600"/>
    <cellStyle name="Денежный 2 36" xfId="1601"/>
    <cellStyle name="Денежный 2 36 2" xfId="1602"/>
    <cellStyle name="Денежный 2 37" xfId="1603"/>
    <cellStyle name="Денежный 2 38" xfId="1604"/>
    <cellStyle name="Денежный 2 39" xfId="1605"/>
    <cellStyle name="Денежный 2 4" xfId="1606"/>
    <cellStyle name="Денежный 2 4 10" xfId="1607"/>
    <cellStyle name="Денежный 2 4 11" xfId="1608"/>
    <cellStyle name="Денежный 2 4 12" xfId="1609"/>
    <cellStyle name="Денежный 2 4 13" xfId="1610"/>
    <cellStyle name="Денежный 2 4 14" xfId="1611"/>
    <cellStyle name="Денежный 2 4 2" xfId="1612"/>
    <cellStyle name="Денежный 2 4 2 2" xfId="1613"/>
    <cellStyle name="Денежный 2 4 2 3" xfId="1614"/>
    <cellStyle name="Денежный 2 4 3" xfId="1615"/>
    <cellStyle name="Денежный 2 4 3 2" xfId="1616"/>
    <cellStyle name="Денежный 2 4 3 3" xfId="1617"/>
    <cellStyle name="Денежный 2 4 4" xfId="1618"/>
    <cellStyle name="Денежный 2 4 5" xfId="1619"/>
    <cellStyle name="Денежный 2 4 6" xfId="1620"/>
    <cellStyle name="Денежный 2 4 7" xfId="1621"/>
    <cellStyle name="Денежный 2 4 8" xfId="1622"/>
    <cellStyle name="Денежный 2 4 9" xfId="1623"/>
    <cellStyle name="Денежный 2 40" xfId="1624"/>
    <cellStyle name="Денежный 2 41" xfId="1625"/>
    <cellStyle name="Денежный 2 42" xfId="1626"/>
    <cellStyle name="Денежный 2 43" xfId="1627"/>
    <cellStyle name="Денежный 2 44" xfId="1628"/>
    <cellStyle name="Денежный 2 44 10" xfId="1629"/>
    <cellStyle name="Денежный 2 44 11" xfId="1630"/>
    <cellStyle name="Денежный 2 44 12" xfId="1631"/>
    <cellStyle name="Денежный 2 44 2" xfId="1632"/>
    <cellStyle name="Денежный 2 44 2 10" xfId="1633"/>
    <cellStyle name="Денежный 2 44 2 11" xfId="1634"/>
    <cellStyle name="Денежный 2 44 2 12" xfId="1635"/>
    <cellStyle name="Денежный 2 44 2 2" xfId="1636"/>
    <cellStyle name="Денежный 2 44 2 2 10" xfId="1637"/>
    <cellStyle name="Денежный 2 44 2 2 2" xfId="1638"/>
    <cellStyle name="Денежный 2 44 2 2 2 2" xfId="1639"/>
    <cellStyle name="Денежный 2 44 2 2 2 2 2" xfId="1640"/>
    <cellStyle name="Денежный 2 44 2 2 2 2 3" xfId="1641"/>
    <cellStyle name="Денежный 2 44 2 2 2 2 4" xfId="1642"/>
    <cellStyle name="Денежный 2 44 2 2 2 2 5" xfId="1643"/>
    <cellStyle name="Денежный 2 44 2 2 2 2 6" xfId="1644"/>
    <cellStyle name="Денежный 2 44 2 2 2 2 7" xfId="1645"/>
    <cellStyle name="Денежный 2 44 2 2 2 2 8" xfId="1646"/>
    <cellStyle name="Денежный 2 44 2 2 2 3" xfId="1647"/>
    <cellStyle name="Денежный 2 44 2 2 2 4" xfId="1648"/>
    <cellStyle name="Денежный 2 44 2 2 2 5" xfId="1649"/>
    <cellStyle name="Денежный 2 44 2 2 2 6" xfId="1650"/>
    <cellStyle name="Денежный 2 44 2 2 2 7" xfId="1651"/>
    <cellStyle name="Денежный 2 44 2 2 2 8" xfId="1652"/>
    <cellStyle name="Денежный 2 44 2 2 3" xfId="1653"/>
    <cellStyle name="Денежный 2 44 2 2 4" xfId="1654"/>
    <cellStyle name="Денежный 2 44 2 2 5" xfId="1655"/>
    <cellStyle name="Денежный 2 44 2 2 6" xfId="1656"/>
    <cellStyle name="Денежный 2 44 2 2 7" xfId="1657"/>
    <cellStyle name="Денежный 2 44 2 2 8" xfId="1658"/>
    <cellStyle name="Денежный 2 44 2 2 9" xfId="1659"/>
    <cellStyle name="Денежный 2 44 2 3" xfId="1660"/>
    <cellStyle name="Денежный 2 44 2 4" xfId="1661"/>
    <cellStyle name="Денежный 2 44 2 5" xfId="1662"/>
    <cellStyle name="Денежный 2 44 2 5 2" xfId="1663"/>
    <cellStyle name="Денежный 2 44 2 5 2 2" xfId="1664"/>
    <cellStyle name="Денежный 2 44 2 5 2 3" xfId="1665"/>
    <cellStyle name="Денежный 2 44 2 5 2 4" xfId="1666"/>
    <cellStyle name="Денежный 2 44 2 5 2 5" xfId="1667"/>
    <cellStyle name="Денежный 2 44 2 5 2 6" xfId="1668"/>
    <cellStyle name="Денежный 2 44 2 5 2 7" xfId="1669"/>
    <cellStyle name="Денежный 2 44 2 5 2 8" xfId="1670"/>
    <cellStyle name="Денежный 2 44 2 5 3" xfId="1671"/>
    <cellStyle name="Денежный 2 44 2 5 4" xfId="1672"/>
    <cellStyle name="Денежный 2 44 2 5 5" xfId="1673"/>
    <cellStyle name="Денежный 2 44 2 5 6" xfId="1674"/>
    <cellStyle name="Денежный 2 44 2 5 7" xfId="1675"/>
    <cellStyle name="Денежный 2 44 2 5 8" xfId="1676"/>
    <cellStyle name="Денежный 2 44 2 6" xfId="1677"/>
    <cellStyle name="Денежный 2 44 2 7" xfId="1678"/>
    <cellStyle name="Денежный 2 44 2 8" xfId="1679"/>
    <cellStyle name="Денежный 2 44 2 9" xfId="1680"/>
    <cellStyle name="Денежный 2 44 3" xfId="1681"/>
    <cellStyle name="Денежный 2 44 3 10" xfId="1682"/>
    <cellStyle name="Денежный 2 44 3 2" xfId="1683"/>
    <cellStyle name="Денежный 2 44 3 2 2" xfId="1684"/>
    <cellStyle name="Денежный 2 44 3 2 2 2" xfId="1685"/>
    <cellStyle name="Денежный 2 44 3 2 2 3" xfId="1686"/>
    <cellStyle name="Денежный 2 44 3 2 2 4" xfId="1687"/>
    <cellStyle name="Денежный 2 44 3 2 2 5" xfId="1688"/>
    <cellStyle name="Денежный 2 44 3 2 2 6" xfId="1689"/>
    <cellStyle name="Денежный 2 44 3 2 2 7" xfId="1690"/>
    <cellStyle name="Денежный 2 44 3 2 2 8" xfId="1691"/>
    <cellStyle name="Денежный 2 44 3 2 3" xfId="1692"/>
    <cellStyle name="Денежный 2 44 3 2 4" xfId="1693"/>
    <cellStyle name="Денежный 2 44 3 2 5" xfId="1694"/>
    <cellStyle name="Денежный 2 44 3 2 6" xfId="1695"/>
    <cellStyle name="Денежный 2 44 3 2 7" xfId="1696"/>
    <cellStyle name="Денежный 2 44 3 2 8" xfId="1697"/>
    <cellStyle name="Денежный 2 44 3 3" xfId="1698"/>
    <cellStyle name="Денежный 2 44 3 4" xfId="1699"/>
    <cellStyle name="Денежный 2 44 3 5" xfId="1700"/>
    <cellStyle name="Денежный 2 44 3 6" xfId="1701"/>
    <cellStyle name="Денежный 2 44 3 7" xfId="1702"/>
    <cellStyle name="Денежный 2 44 3 8" xfId="1703"/>
    <cellStyle name="Денежный 2 44 3 9" xfId="1704"/>
    <cellStyle name="Денежный 2 44 4" xfId="1705"/>
    <cellStyle name="Денежный 2 44 5" xfId="1706"/>
    <cellStyle name="Денежный 2 44 5 2" xfId="1707"/>
    <cellStyle name="Денежный 2 44 5 2 2" xfId="1708"/>
    <cellStyle name="Денежный 2 44 5 2 3" xfId="1709"/>
    <cellStyle name="Денежный 2 44 5 2 4" xfId="1710"/>
    <cellStyle name="Денежный 2 44 5 2 5" xfId="1711"/>
    <cellStyle name="Денежный 2 44 5 2 6" xfId="1712"/>
    <cellStyle name="Денежный 2 44 5 2 7" xfId="1713"/>
    <cellStyle name="Денежный 2 44 5 2 8" xfId="1714"/>
    <cellStyle name="Денежный 2 44 5 3" xfId="1715"/>
    <cellStyle name="Денежный 2 44 5 4" xfId="1716"/>
    <cellStyle name="Денежный 2 44 5 5" xfId="1717"/>
    <cellStyle name="Денежный 2 44 5 6" xfId="1718"/>
    <cellStyle name="Денежный 2 44 5 7" xfId="1719"/>
    <cellStyle name="Денежный 2 44 5 8" xfId="1720"/>
    <cellStyle name="Денежный 2 44 6" xfId="1721"/>
    <cellStyle name="Денежный 2 44 7" xfId="1722"/>
    <cellStyle name="Денежный 2 44 8" xfId="1723"/>
    <cellStyle name="Денежный 2 44 9" xfId="1724"/>
    <cellStyle name="Денежный 2 45" xfId="1725"/>
    <cellStyle name="Денежный 2 45 2" xfId="1726"/>
    <cellStyle name="Денежный 2 45 3" xfId="1727"/>
    <cellStyle name="Денежный 2 45 4" xfId="1728"/>
    <cellStyle name="Денежный 2 45 5" xfId="1729"/>
    <cellStyle name="Денежный 2 45 6" xfId="1730"/>
    <cellStyle name="Денежный 2 46" xfId="1731"/>
    <cellStyle name="Денежный 2 47" xfId="1732"/>
    <cellStyle name="Денежный 2 48" xfId="1733"/>
    <cellStyle name="Денежный 2 49" xfId="1734"/>
    <cellStyle name="Денежный 2 49 10" xfId="1735"/>
    <cellStyle name="Денежный 2 49 2" xfId="1736"/>
    <cellStyle name="Денежный 2 49 2 2" xfId="1737"/>
    <cellStyle name="Денежный 2 49 2 2 2" xfId="1738"/>
    <cellStyle name="Денежный 2 49 2 2 3" xfId="1739"/>
    <cellStyle name="Денежный 2 49 2 2 4" xfId="1740"/>
    <cellStyle name="Денежный 2 49 2 2 5" xfId="1741"/>
    <cellStyle name="Денежный 2 49 2 2 6" xfId="1742"/>
    <cellStyle name="Денежный 2 49 2 2 7" xfId="1743"/>
    <cellStyle name="Денежный 2 49 2 2 8" xfId="1744"/>
    <cellStyle name="Денежный 2 49 2 3" xfId="1745"/>
    <cellStyle name="Денежный 2 49 2 4" xfId="1746"/>
    <cellStyle name="Денежный 2 49 2 5" xfId="1747"/>
    <cellStyle name="Денежный 2 49 2 6" xfId="1748"/>
    <cellStyle name="Денежный 2 49 2 7" xfId="1749"/>
    <cellStyle name="Денежный 2 49 2 8" xfId="1750"/>
    <cellStyle name="Денежный 2 49 3" xfId="1751"/>
    <cellStyle name="Денежный 2 49 4" xfId="1752"/>
    <cellStyle name="Денежный 2 49 5" xfId="1753"/>
    <cellStyle name="Денежный 2 49 6" xfId="1754"/>
    <cellStyle name="Денежный 2 49 7" xfId="1755"/>
    <cellStyle name="Денежный 2 49 8" xfId="1756"/>
    <cellStyle name="Денежный 2 49 9" xfId="1757"/>
    <cellStyle name="Денежный 2 5" xfId="1758"/>
    <cellStyle name="Денежный 2 5 10" xfId="1759"/>
    <cellStyle name="Денежный 2 5 10 2" xfId="1760"/>
    <cellStyle name="Денежный 2 5 11" xfId="1761"/>
    <cellStyle name="Денежный 2 5 12" xfId="1762"/>
    <cellStyle name="Денежный 2 5 13" xfId="1763"/>
    <cellStyle name="Денежный 2 5 2" xfId="1764"/>
    <cellStyle name="Денежный 2 5 2 2" xfId="1765"/>
    <cellStyle name="Денежный 2 5 2 3" xfId="1766"/>
    <cellStyle name="Денежный 2 5 2 4" xfId="1767"/>
    <cellStyle name="Денежный 2 5 2 5" xfId="1768"/>
    <cellStyle name="Денежный 2 5 2 6" xfId="1769"/>
    <cellStyle name="Денежный 2 5 2 7" xfId="1770"/>
    <cellStyle name="Денежный 2 5 2 8" xfId="1771"/>
    <cellStyle name="Денежный 2 5 2 9" xfId="1772"/>
    <cellStyle name="Денежный 2 5 3" xfId="1773"/>
    <cellStyle name="Денежный 2 5 3 2" xfId="1774"/>
    <cellStyle name="Денежный 2 5 3 3" xfId="1775"/>
    <cellStyle name="Денежный 2 5 3 4" xfId="1776"/>
    <cellStyle name="Денежный 2 5 3 5" xfId="1777"/>
    <cellStyle name="Денежный 2 5 3 6" xfId="1778"/>
    <cellStyle name="Денежный 2 5 3 6 2" xfId="1779"/>
    <cellStyle name="Денежный 2 5 3 7" xfId="1780"/>
    <cellStyle name="Денежный 2 5 3 8" xfId="1781"/>
    <cellStyle name="Денежный 2 5 3 9" xfId="1782"/>
    <cellStyle name="Денежный 2 5 4" xfId="1783"/>
    <cellStyle name="Денежный 2 5 4 2" xfId="1784"/>
    <cellStyle name="Денежный 2 5 4 3" xfId="1785"/>
    <cellStyle name="Денежный 2 5 4 4" xfId="1786"/>
    <cellStyle name="Денежный 2 5 4 5" xfId="1787"/>
    <cellStyle name="Денежный 2 5 4 6" xfId="1788"/>
    <cellStyle name="Денежный 2 5 4 7" xfId="1789"/>
    <cellStyle name="Денежный 2 5 4 8" xfId="1790"/>
    <cellStyle name="Денежный 2 5 4 9" xfId="1791"/>
    <cellStyle name="Денежный 2 5 5" xfId="1792"/>
    <cellStyle name="Денежный 2 5 6" xfId="1793"/>
    <cellStyle name="Денежный 2 5 6 2" xfId="1794"/>
    <cellStyle name="Денежный 2 5 6 3" xfId="1795"/>
    <cellStyle name="Денежный 2 5 6 4" xfId="1796"/>
    <cellStyle name="Денежный 2 5 6 5" xfId="1797"/>
    <cellStyle name="Денежный 2 5 6 6" xfId="1798"/>
    <cellStyle name="Денежный 2 5 7" xfId="1799"/>
    <cellStyle name="Денежный 2 5 7 2" xfId="1800"/>
    <cellStyle name="Денежный 2 5 7 3" xfId="1801"/>
    <cellStyle name="Денежный 2 5 7 4" xfId="1802"/>
    <cellStyle name="Денежный 2 5 7 5" xfId="1803"/>
    <cellStyle name="Денежный 2 5 7 6" xfId="1804"/>
    <cellStyle name="Денежный 2 5 8" xfId="1805"/>
    <cellStyle name="Денежный 2 5 9" xfId="1806"/>
    <cellStyle name="Денежный 2 5 9 2" xfId="1807"/>
    <cellStyle name="Денежный 2 50" xfId="1808"/>
    <cellStyle name="Денежный 2 51" xfId="1809"/>
    <cellStyle name="Денежный 2 52" xfId="1810"/>
    <cellStyle name="Денежный 2 53" xfId="1811"/>
    <cellStyle name="Денежный 2 53 2" xfId="1812"/>
    <cellStyle name="Денежный 2 53 2 2" xfId="1813"/>
    <cellStyle name="Денежный 2 53 2 3" xfId="1814"/>
    <cellStyle name="Денежный 2 53 2 4" xfId="1815"/>
    <cellStyle name="Денежный 2 53 2 5" xfId="1816"/>
    <cellStyle name="Денежный 2 53 2 6" xfId="1817"/>
    <cellStyle name="Денежный 2 53 2 7" xfId="1818"/>
    <cellStyle name="Денежный 2 53 2 8" xfId="1819"/>
    <cellStyle name="Денежный 2 53 3" xfId="1820"/>
    <cellStyle name="Денежный 2 53 4" xfId="1821"/>
    <cellStyle name="Денежный 2 53 5" xfId="1822"/>
    <cellStyle name="Денежный 2 53 6" xfId="1823"/>
    <cellStyle name="Денежный 2 53 7" xfId="1824"/>
    <cellStyle name="Денежный 2 53 8" xfId="1825"/>
    <cellStyle name="Денежный 2 54" xfId="1826"/>
    <cellStyle name="Денежный 2 55" xfId="1827"/>
    <cellStyle name="Денежный 2 56" xfId="1828"/>
    <cellStyle name="Денежный 2 57" xfId="1829"/>
    <cellStyle name="Денежный 2 58" xfId="1830"/>
    <cellStyle name="Денежный 2 59" xfId="1831"/>
    <cellStyle name="Денежный 2 6" xfId="1832"/>
    <cellStyle name="Денежный 2 6 2" xfId="1833"/>
    <cellStyle name="Денежный 2 6 3" xfId="1834"/>
    <cellStyle name="Денежный 2 6 4" xfId="1835"/>
    <cellStyle name="Денежный 2 6 5" xfId="1836"/>
    <cellStyle name="Денежный 2 6 6" xfId="1837"/>
    <cellStyle name="Денежный 2 60" xfId="1838"/>
    <cellStyle name="Денежный 2 7" xfId="1839"/>
    <cellStyle name="Денежный 2 7 2" xfId="1840"/>
    <cellStyle name="Денежный 2 7 3" xfId="1841"/>
    <cellStyle name="Денежный 2 7 4" xfId="1842"/>
    <cellStyle name="Денежный 2 7 5" xfId="1843"/>
    <cellStyle name="Денежный 2 7 6" xfId="1844"/>
    <cellStyle name="Денежный 2 8" xfId="1845"/>
    <cellStyle name="Денежный 2 8 2" xfId="1846"/>
    <cellStyle name="Денежный 2 8 3" xfId="1847"/>
    <cellStyle name="Денежный 2 8 4" xfId="1848"/>
    <cellStyle name="Денежный 2 8 5" xfId="1849"/>
    <cellStyle name="Денежный 2 8 6" xfId="1850"/>
    <cellStyle name="Денежный 2 9" xfId="1851"/>
    <cellStyle name="Денежный 2 9 2" xfId="1852"/>
    <cellStyle name="Денежный 2 9 3" xfId="1853"/>
    <cellStyle name="Денежный 2 9 4" xfId="1854"/>
    <cellStyle name="Денежный 2 9 5" xfId="1855"/>
    <cellStyle name="Денежный 2 9 6" xfId="1856"/>
    <cellStyle name="Денежный 2_МЛ" xfId="1857"/>
    <cellStyle name="Денежный 20" xfId="1858"/>
    <cellStyle name="Денежный 20 2" xfId="1859"/>
    <cellStyle name="Денежный 21" xfId="1860"/>
    <cellStyle name="Денежный 22" xfId="1861"/>
    <cellStyle name="Денежный 23" xfId="1862"/>
    <cellStyle name="Денежный 24" xfId="1863"/>
    <cellStyle name="Денежный 24 10" xfId="1864"/>
    <cellStyle name="Денежный 24 11" xfId="1865"/>
    <cellStyle name="Денежный 24 12" xfId="1866"/>
    <cellStyle name="Денежный 24 13" xfId="1867"/>
    <cellStyle name="Денежный 24 14" xfId="1868"/>
    <cellStyle name="Денежный 24 15" xfId="1869"/>
    <cellStyle name="Денежный 24 2" xfId="1870"/>
    <cellStyle name="Денежный 24 2 2" xfId="1871"/>
    <cellStyle name="Денежный 24 2 2 2" xfId="1872"/>
    <cellStyle name="Денежный 24 2 2 3" xfId="1873"/>
    <cellStyle name="Денежный 24 2 2 3 10" xfId="1874"/>
    <cellStyle name="Денежный 24 2 2 3 11" xfId="1875"/>
    <cellStyle name="Денежный 24 2 2 3 12" xfId="1876"/>
    <cellStyle name="Денежный 24 2 2 3 2" xfId="1877"/>
    <cellStyle name="Денежный 24 2 2 3 2 10" xfId="1878"/>
    <cellStyle name="Денежный 24 2 2 3 2 11" xfId="1879"/>
    <cellStyle name="Денежный 24 2 2 3 2 12" xfId="1880"/>
    <cellStyle name="Денежный 24 2 2 3 2 2" xfId="1881"/>
    <cellStyle name="Денежный 24 2 2 3 2 2 10" xfId="1882"/>
    <cellStyle name="Денежный 24 2 2 3 2 2 2" xfId="1883"/>
    <cellStyle name="Денежный 24 2 2 3 2 2 2 2" xfId="1884"/>
    <cellStyle name="Денежный 24 2 2 3 2 2 2 2 2" xfId="1885"/>
    <cellStyle name="Денежный 24 2 2 3 2 2 2 2 3" xfId="1886"/>
    <cellStyle name="Денежный 24 2 2 3 2 2 2 2 4" xfId="1887"/>
    <cellStyle name="Денежный 24 2 2 3 2 2 2 2 5" xfId="1888"/>
    <cellStyle name="Денежный 24 2 2 3 2 2 2 2 6" xfId="1889"/>
    <cellStyle name="Денежный 24 2 2 3 2 2 2 2 7" xfId="1890"/>
    <cellStyle name="Денежный 24 2 2 3 2 2 2 2 8" xfId="1891"/>
    <cellStyle name="Денежный 24 2 2 3 2 2 2 3" xfId="1892"/>
    <cellStyle name="Денежный 24 2 2 3 2 2 2 4" xfId="1893"/>
    <cellStyle name="Денежный 24 2 2 3 2 2 2 5" xfId="1894"/>
    <cellStyle name="Денежный 24 2 2 3 2 2 2 6" xfId="1895"/>
    <cellStyle name="Денежный 24 2 2 3 2 2 2 7" xfId="1896"/>
    <cellStyle name="Денежный 24 2 2 3 2 2 2 8" xfId="1897"/>
    <cellStyle name="Денежный 24 2 2 3 2 2 3" xfId="1898"/>
    <cellStyle name="Денежный 24 2 2 3 2 2 4" xfId="1899"/>
    <cellStyle name="Денежный 24 2 2 3 2 2 5" xfId="1900"/>
    <cellStyle name="Денежный 24 2 2 3 2 2 6" xfId="1901"/>
    <cellStyle name="Денежный 24 2 2 3 2 2 7" xfId="1902"/>
    <cellStyle name="Денежный 24 2 2 3 2 2 8" xfId="1903"/>
    <cellStyle name="Денежный 24 2 2 3 2 2 9" xfId="1904"/>
    <cellStyle name="Денежный 24 2 2 3 2 3" xfId="1905"/>
    <cellStyle name="Денежный 24 2 2 3 2 4" xfId="1906"/>
    <cellStyle name="Денежный 24 2 2 3 2 5" xfId="1907"/>
    <cellStyle name="Денежный 24 2 2 3 2 5 2" xfId="1908"/>
    <cellStyle name="Денежный 24 2 2 3 2 5 2 2" xfId="1909"/>
    <cellStyle name="Денежный 24 2 2 3 2 5 2 3" xfId="1910"/>
    <cellStyle name="Денежный 24 2 2 3 2 5 2 4" xfId="1911"/>
    <cellStyle name="Денежный 24 2 2 3 2 5 2 5" xfId="1912"/>
    <cellStyle name="Денежный 24 2 2 3 2 5 2 6" xfId="1913"/>
    <cellStyle name="Денежный 24 2 2 3 2 5 2 7" xfId="1914"/>
    <cellStyle name="Денежный 24 2 2 3 2 5 2 8" xfId="1915"/>
    <cellStyle name="Денежный 24 2 2 3 2 5 3" xfId="1916"/>
    <cellStyle name="Денежный 24 2 2 3 2 5 4" xfId="1917"/>
    <cellStyle name="Денежный 24 2 2 3 2 5 5" xfId="1918"/>
    <cellStyle name="Денежный 24 2 2 3 2 5 6" xfId="1919"/>
    <cellStyle name="Денежный 24 2 2 3 2 5 7" xfId="1920"/>
    <cellStyle name="Денежный 24 2 2 3 2 5 8" xfId="1921"/>
    <cellStyle name="Денежный 24 2 2 3 2 6" xfId="1922"/>
    <cellStyle name="Денежный 24 2 2 3 2 7" xfId="1923"/>
    <cellStyle name="Денежный 24 2 2 3 2 8" xfId="1924"/>
    <cellStyle name="Денежный 24 2 2 3 2 9" xfId="1925"/>
    <cellStyle name="Денежный 24 2 2 3 3" xfId="1926"/>
    <cellStyle name="Денежный 24 2 2 3 3 10" xfId="1927"/>
    <cellStyle name="Денежный 24 2 2 3 3 2" xfId="1928"/>
    <cellStyle name="Денежный 24 2 2 3 3 2 2" xfId="1929"/>
    <cellStyle name="Денежный 24 2 2 3 3 2 2 2" xfId="1930"/>
    <cellStyle name="Денежный 24 2 2 3 3 2 2 3" xfId="1931"/>
    <cellStyle name="Денежный 24 2 2 3 3 2 2 4" xfId="1932"/>
    <cellStyle name="Денежный 24 2 2 3 3 2 2 5" xfId="1933"/>
    <cellStyle name="Денежный 24 2 2 3 3 2 2 6" xfId="1934"/>
    <cellStyle name="Денежный 24 2 2 3 3 2 2 7" xfId="1935"/>
    <cellStyle name="Денежный 24 2 2 3 3 2 2 8" xfId="1936"/>
    <cellStyle name="Денежный 24 2 2 3 3 2 3" xfId="1937"/>
    <cellStyle name="Денежный 24 2 2 3 3 2 4" xfId="1938"/>
    <cellStyle name="Денежный 24 2 2 3 3 2 5" xfId="1939"/>
    <cellStyle name="Денежный 24 2 2 3 3 2 6" xfId="1940"/>
    <cellStyle name="Денежный 24 2 2 3 3 2 7" xfId="1941"/>
    <cellStyle name="Денежный 24 2 2 3 3 2 8" xfId="1942"/>
    <cellStyle name="Денежный 24 2 2 3 3 3" xfId="1943"/>
    <cellStyle name="Денежный 24 2 2 3 3 4" xfId="1944"/>
    <cellStyle name="Денежный 24 2 2 3 3 5" xfId="1945"/>
    <cellStyle name="Денежный 24 2 2 3 3 6" xfId="1946"/>
    <cellStyle name="Денежный 24 2 2 3 3 7" xfId="1947"/>
    <cellStyle name="Денежный 24 2 2 3 3 8" xfId="1948"/>
    <cellStyle name="Денежный 24 2 2 3 3 9" xfId="1949"/>
    <cellStyle name="Денежный 24 2 2 3 4" xfId="1950"/>
    <cellStyle name="Денежный 24 2 2 3 5" xfId="1951"/>
    <cellStyle name="Денежный 24 2 2 3 5 2" xfId="1952"/>
    <cellStyle name="Денежный 24 2 2 3 5 2 2" xfId="1953"/>
    <cellStyle name="Денежный 24 2 2 3 5 2 3" xfId="1954"/>
    <cellStyle name="Денежный 24 2 2 3 5 2 4" xfId="1955"/>
    <cellStyle name="Денежный 24 2 2 3 5 2 5" xfId="1956"/>
    <cellStyle name="Денежный 24 2 2 3 5 2 6" xfId="1957"/>
    <cellStyle name="Денежный 24 2 2 3 5 2 7" xfId="1958"/>
    <cellStyle name="Денежный 24 2 2 3 5 2 8" xfId="1959"/>
    <cellStyle name="Денежный 24 2 2 3 5 3" xfId="1960"/>
    <cellStyle name="Денежный 24 2 2 3 5 4" xfId="1961"/>
    <cellStyle name="Денежный 24 2 2 3 5 5" xfId="1962"/>
    <cellStyle name="Денежный 24 2 2 3 5 6" xfId="1963"/>
    <cellStyle name="Денежный 24 2 2 3 5 7" xfId="1964"/>
    <cellStyle name="Денежный 24 2 2 3 5 8" xfId="1965"/>
    <cellStyle name="Денежный 24 2 2 3 6" xfId="1966"/>
    <cellStyle name="Денежный 24 2 2 3 7" xfId="1967"/>
    <cellStyle name="Денежный 24 2 2 3 8" xfId="1968"/>
    <cellStyle name="Денежный 24 2 2 3 9" xfId="1969"/>
    <cellStyle name="Денежный 24 2 2 4" xfId="1970"/>
    <cellStyle name="Денежный 24 2 3" xfId="1971"/>
    <cellStyle name="Денежный 24 2 4" xfId="1972"/>
    <cellStyle name="Денежный 24 3" xfId="1973"/>
    <cellStyle name="Денежный 24 3 10" xfId="1974"/>
    <cellStyle name="Денежный 24 3 11" xfId="1975"/>
    <cellStyle name="Денежный 24 3 11 2" xfId="1976"/>
    <cellStyle name="Денежный 24 3 11 2 2" xfId="1977"/>
    <cellStyle name="Денежный 24 3 11 2 3" xfId="1978"/>
    <cellStyle name="Денежный 24 3 11 2 4" xfId="1979"/>
    <cellStyle name="Денежный 24 3 11 2 5" xfId="1980"/>
    <cellStyle name="Денежный 24 3 11 2 6" xfId="1981"/>
    <cellStyle name="Денежный 24 3 11 2 7" xfId="1982"/>
    <cellStyle name="Денежный 24 3 11 2 8" xfId="1983"/>
    <cellStyle name="Денежный 24 3 11 3" xfId="1984"/>
    <cellStyle name="Денежный 24 3 11 4" xfId="1985"/>
    <cellStyle name="Денежный 24 3 11 5" xfId="1986"/>
    <cellStyle name="Денежный 24 3 11 6" xfId="1987"/>
    <cellStyle name="Денежный 24 3 11 7" xfId="1988"/>
    <cellStyle name="Денежный 24 3 11 8" xfId="1989"/>
    <cellStyle name="Денежный 24 3 12" xfId="1990"/>
    <cellStyle name="Денежный 24 3 13" xfId="1991"/>
    <cellStyle name="Денежный 24 3 14" xfId="1992"/>
    <cellStyle name="Денежный 24 3 15" xfId="1993"/>
    <cellStyle name="Денежный 24 3 16" xfId="1994"/>
    <cellStyle name="Денежный 24 3 17" xfId="1995"/>
    <cellStyle name="Денежный 24 3 18" xfId="1996"/>
    <cellStyle name="Денежный 24 3 19" xfId="1997"/>
    <cellStyle name="Денежный 24 3 2" xfId="1998"/>
    <cellStyle name="Денежный 24 3 3" xfId="1999"/>
    <cellStyle name="Денежный 24 3 4" xfId="2000"/>
    <cellStyle name="Денежный 24 3 5" xfId="2001"/>
    <cellStyle name="Денежный 24 3 6" xfId="2002"/>
    <cellStyle name="Денежный 24 3 6 10" xfId="2003"/>
    <cellStyle name="Денежный 24 3 6 11" xfId="2004"/>
    <cellStyle name="Денежный 24 3 6 12" xfId="2005"/>
    <cellStyle name="Денежный 24 3 6 2" xfId="2006"/>
    <cellStyle name="Денежный 24 3 6 2 10" xfId="2007"/>
    <cellStyle name="Денежный 24 3 6 2 11" xfId="2008"/>
    <cellStyle name="Денежный 24 3 6 2 12" xfId="2009"/>
    <cellStyle name="Денежный 24 3 6 2 2" xfId="2010"/>
    <cellStyle name="Денежный 24 3 6 2 2 10" xfId="2011"/>
    <cellStyle name="Денежный 24 3 6 2 2 2" xfId="2012"/>
    <cellStyle name="Денежный 24 3 6 2 2 2 2" xfId="2013"/>
    <cellStyle name="Денежный 24 3 6 2 2 2 2 2" xfId="2014"/>
    <cellStyle name="Денежный 24 3 6 2 2 2 2 3" xfId="2015"/>
    <cellStyle name="Денежный 24 3 6 2 2 2 2 4" xfId="2016"/>
    <cellStyle name="Денежный 24 3 6 2 2 2 2 5" xfId="2017"/>
    <cellStyle name="Денежный 24 3 6 2 2 2 2 6" xfId="2018"/>
    <cellStyle name="Денежный 24 3 6 2 2 2 2 7" xfId="2019"/>
    <cellStyle name="Денежный 24 3 6 2 2 2 2 8" xfId="2020"/>
    <cellStyle name="Денежный 24 3 6 2 2 2 3" xfId="2021"/>
    <cellStyle name="Денежный 24 3 6 2 2 2 4" xfId="2022"/>
    <cellStyle name="Денежный 24 3 6 2 2 2 5" xfId="2023"/>
    <cellStyle name="Денежный 24 3 6 2 2 2 6" xfId="2024"/>
    <cellStyle name="Денежный 24 3 6 2 2 2 7" xfId="2025"/>
    <cellStyle name="Денежный 24 3 6 2 2 2 8" xfId="2026"/>
    <cellStyle name="Денежный 24 3 6 2 2 3" xfId="2027"/>
    <cellStyle name="Денежный 24 3 6 2 2 4" xfId="2028"/>
    <cellStyle name="Денежный 24 3 6 2 2 5" xfId="2029"/>
    <cellStyle name="Денежный 24 3 6 2 2 6" xfId="2030"/>
    <cellStyle name="Денежный 24 3 6 2 2 7" xfId="2031"/>
    <cellStyle name="Денежный 24 3 6 2 2 8" xfId="2032"/>
    <cellStyle name="Денежный 24 3 6 2 2 9" xfId="2033"/>
    <cellStyle name="Денежный 24 3 6 2 3" xfId="2034"/>
    <cellStyle name="Денежный 24 3 6 2 4" xfId="2035"/>
    <cellStyle name="Денежный 24 3 6 2 5" xfId="2036"/>
    <cellStyle name="Денежный 24 3 6 2 5 2" xfId="2037"/>
    <cellStyle name="Денежный 24 3 6 2 5 2 2" xfId="2038"/>
    <cellStyle name="Денежный 24 3 6 2 5 2 3" xfId="2039"/>
    <cellStyle name="Денежный 24 3 6 2 5 2 4" xfId="2040"/>
    <cellStyle name="Денежный 24 3 6 2 5 2 5" xfId="2041"/>
    <cellStyle name="Денежный 24 3 6 2 5 2 6" xfId="2042"/>
    <cellStyle name="Денежный 24 3 6 2 5 2 7" xfId="2043"/>
    <cellStyle name="Денежный 24 3 6 2 5 2 8" xfId="2044"/>
    <cellStyle name="Денежный 24 3 6 2 5 3" xfId="2045"/>
    <cellStyle name="Денежный 24 3 6 2 5 4" xfId="2046"/>
    <cellStyle name="Денежный 24 3 6 2 5 5" xfId="2047"/>
    <cellStyle name="Денежный 24 3 6 2 5 6" xfId="2048"/>
    <cellStyle name="Денежный 24 3 6 2 5 7" xfId="2049"/>
    <cellStyle name="Денежный 24 3 6 2 5 8" xfId="2050"/>
    <cellStyle name="Денежный 24 3 6 2 6" xfId="2051"/>
    <cellStyle name="Денежный 24 3 6 2 7" xfId="2052"/>
    <cellStyle name="Денежный 24 3 6 2 8" xfId="2053"/>
    <cellStyle name="Денежный 24 3 6 2 9" xfId="2054"/>
    <cellStyle name="Денежный 24 3 6 3" xfId="2055"/>
    <cellStyle name="Денежный 24 3 6 3 10" xfId="2056"/>
    <cellStyle name="Денежный 24 3 6 3 2" xfId="2057"/>
    <cellStyle name="Денежный 24 3 6 3 2 2" xfId="2058"/>
    <cellStyle name="Денежный 24 3 6 3 2 2 2" xfId="2059"/>
    <cellStyle name="Денежный 24 3 6 3 2 2 3" xfId="2060"/>
    <cellStyle name="Денежный 24 3 6 3 2 2 4" xfId="2061"/>
    <cellStyle name="Денежный 24 3 6 3 2 2 5" xfId="2062"/>
    <cellStyle name="Денежный 24 3 6 3 2 2 6" xfId="2063"/>
    <cellStyle name="Денежный 24 3 6 3 2 2 7" xfId="2064"/>
    <cellStyle name="Денежный 24 3 6 3 2 2 8" xfId="2065"/>
    <cellStyle name="Денежный 24 3 6 3 2 3" xfId="2066"/>
    <cellStyle name="Денежный 24 3 6 3 2 4" xfId="2067"/>
    <cellStyle name="Денежный 24 3 6 3 2 5" xfId="2068"/>
    <cellStyle name="Денежный 24 3 6 3 2 6" xfId="2069"/>
    <cellStyle name="Денежный 24 3 6 3 2 7" xfId="2070"/>
    <cellStyle name="Денежный 24 3 6 3 2 8" xfId="2071"/>
    <cellStyle name="Денежный 24 3 6 3 3" xfId="2072"/>
    <cellStyle name="Денежный 24 3 6 3 4" xfId="2073"/>
    <cellStyle name="Денежный 24 3 6 3 5" xfId="2074"/>
    <cellStyle name="Денежный 24 3 6 3 6" xfId="2075"/>
    <cellStyle name="Денежный 24 3 6 3 7" xfId="2076"/>
    <cellStyle name="Денежный 24 3 6 3 8" xfId="2077"/>
    <cellStyle name="Денежный 24 3 6 3 9" xfId="2078"/>
    <cellStyle name="Денежный 24 3 6 4" xfId="2079"/>
    <cellStyle name="Денежный 24 3 6 5" xfId="2080"/>
    <cellStyle name="Денежный 24 3 6 5 2" xfId="2081"/>
    <cellStyle name="Денежный 24 3 6 5 2 2" xfId="2082"/>
    <cellStyle name="Денежный 24 3 6 5 2 3" xfId="2083"/>
    <cellStyle name="Денежный 24 3 6 5 2 4" xfId="2084"/>
    <cellStyle name="Денежный 24 3 6 5 2 5" xfId="2085"/>
    <cellStyle name="Денежный 24 3 6 5 2 6" xfId="2086"/>
    <cellStyle name="Денежный 24 3 6 5 2 7" xfId="2087"/>
    <cellStyle name="Денежный 24 3 6 5 2 8" xfId="2088"/>
    <cellStyle name="Денежный 24 3 6 5 3" xfId="2089"/>
    <cellStyle name="Денежный 24 3 6 5 4" xfId="2090"/>
    <cellStyle name="Денежный 24 3 6 5 5" xfId="2091"/>
    <cellStyle name="Денежный 24 3 6 5 6" xfId="2092"/>
    <cellStyle name="Денежный 24 3 6 5 7" xfId="2093"/>
    <cellStyle name="Денежный 24 3 6 5 8" xfId="2094"/>
    <cellStyle name="Денежный 24 3 6 6" xfId="2095"/>
    <cellStyle name="Денежный 24 3 6 7" xfId="2096"/>
    <cellStyle name="Денежный 24 3 6 8" xfId="2097"/>
    <cellStyle name="Денежный 24 3 6 9" xfId="2098"/>
    <cellStyle name="Денежный 24 3 7" xfId="2099"/>
    <cellStyle name="Денежный 24 3 8" xfId="2100"/>
    <cellStyle name="Денежный 24 3 8 10" xfId="2101"/>
    <cellStyle name="Денежный 24 3 8 2" xfId="2102"/>
    <cellStyle name="Денежный 24 3 8 2 2" xfId="2103"/>
    <cellStyle name="Денежный 24 3 8 2 2 2" xfId="2104"/>
    <cellStyle name="Денежный 24 3 8 2 2 3" xfId="2105"/>
    <cellStyle name="Денежный 24 3 8 2 2 4" xfId="2106"/>
    <cellStyle name="Денежный 24 3 8 2 2 5" xfId="2107"/>
    <cellStyle name="Денежный 24 3 8 2 2 6" xfId="2108"/>
    <cellStyle name="Денежный 24 3 8 2 2 7" xfId="2109"/>
    <cellStyle name="Денежный 24 3 8 2 2 8" xfId="2110"/>
    <cellStyle name="Денежный 24 3 8 2 3" xfId="2111"/>
    <cellStyle name="Денежный 24 3 8 2 4" xfId="2112"/>
    <cellStyle name="Денежный 24 3 8 2 5" xfId="2113"/>
    <cellStyle name="Денежный 24 3 8 2 6" xfId="2114"/>
    <cellStyle name="Денежный 24 3 8 2 7" xfId="2115"/>
    <cellStyle name="Денежный 24 3 8 2 8" xfId="2116"/>
    <cellStyle name="Денежный 24 3 8 3" xfId="2117"/>
    <cellStyle name="Денежный 24 3 8 4" xfId="2118"/>
    <cellStyle name="Денежный 24 3 8 5" xfId="2119"/>
    <cellStyle name="Денежный 24 3 8 6" xfId="2120"/>
    <cellStyle name="Денежный 24 3 8 7" xfId="2121"/>
    <cellStyle name="Денежный 24 3 8 8" xfId="2122"/>
    <cellStyle name="Денежный 24 3 8 9" xfId="2123"/>
    <cellStyle name="Денежный 24 3 9" xfId="2124"/>
    <cellStyle name="Денежный 24 4" xfId="2125"/>
    <cellStyle name="Денежный 24 5" xfId="2126"/>
    <cellStyle name="Денежный 24 6" xfId="2127"/>
    <cellStyle name="Денежный 24 7" xfId="2128"/>
    <cellStyle name="Денежный 24 8" xfId="2129"/>
    <cellStyle name="Денежный 24 9" xfId="2130"/>
    <cellStyle name="Денежный 25" xfId="2131"/>
    <cellStyle name="Денежный 26" xfId="2132"/>
    <cellStyle name="Денежный 27" xfId="2133"/>
    <cellStyle name="Денежный 28" xfId="2134"/>
    <cellStyle name="Денежный 29" xfId="2135"/>
    <cellStyle name="Денежный 3" xfId="2136"/>
    <cellStyle name="Денежный 3 10" xfId="2137"/>
    <cellStyle name="Денежный 3 11" xfId="2138"/>
    <cellStyle name="Денежный 3 12" xfId="2139"/>
    <cellStyle name="Денежный 3 13" xfId="2140"/>
    <cellStyle name="Денежный 3 14" xfId="2141"/>
    <cellStyle name="Денежный 3 15" xfId="2142"/>
    <cellStyle name="Денежный 3 15 10" xfId="2143"/>
    <cellStyle name="Денежный 3 15 11" xfId="2144"/>
    <cellStyle name="Денежный 3 15 12" xfId="2145"/>
    <cellStyle name="Денежный 3 15 2" xfId="2146"/>
    <cellStyle name="Денежный 3 15 3" xfId="2147"/>
    <cellStyle name="Денежный 3 15 4" xfId="2148"/>
    <cellStyle name="Денежный 3 15 5" xfId="2149"/>
    <cellStyle name="Денежный 3 15 6" xfId="2150"/>
    <cellStyle name="Денежный 3 15 7" xfId="2151"/>
    <cellStyle name="Денежный 3 15 8" xfId="2152"/>
    <cellStyle name="Денежный 3 15 9" xfId="2153"/>
    <cellStyle name="Денежный 3 2" xfId="2154"/>
    <cellStyle name="Денежный 3 2 2" xfId="2155"/>
    <cellStyle name="Денежный 3 2 2 2" xfId="2156"/>
    <cellStyle name="Денежный 3 2 2 2 2" xfId="2157"/>
    <cellStyle name="Денежный 3 2 2 2 2 2" xfId="2158"/>
    <cellStyle name="Денежный 3 2 2 2 2 3" xfId="2159"/>
    <cellStyle name="Денежный 3 2 2 2 2 4" xfId="2160"/>
    <cellStyle name="Денежный 3 2 2 2 3" xfId="2161"/>
    <cellStyle name="Денежный 3 2 2 2 3 2" xfId="2162"/>
    <cellStyle name="Денежный 3 2 2 2 4" xfId="2163"/>
    <cellStyle name="Денежный 3 2 2 2 5" xfId="2164"/>
    <cellStyle name="Денежный 3 2 2 2 6" xfId="2165"/>
    <cellStyle name="Денежный 3 2 2 2 7" xfId="2166"/>
    <cellStyle name="Денежный 3 2 2 3" xfId="2167"/>
    <cellStyle name="Денежный 3 2 2 4" xfId="2168"/>
    <cellStyle name="Денежный 3 2 2 5" xfId="2169"/>
    <cellStyle name="Денежный 3 2 3" xfId="2170"/>
    <cellStyle name="Денежный 3 2 3 2" xfId="2171"/>
    <cellStyle name="Денежный 3 2 3 3" xfId="2172"/>
    <cellStyle name="Денежный 3 2 4" xfId="2173"/>
    <cellStyle name="Денежный 3 2 5" xfId="2174"/>
    <cellStyle name="Денежный 3 2_1443_germes-27.07.2014 финал" xfId="2175"/>
    <cellStyle name="Денежный 3 3" xfId="2176"/>
    <cellStyle name="Денежный 3 3 2" xfId="2177"/>
    <cellStyle name="Денежный 3 3 3" xfId="2178"/>
    <cellStyle name="Денежный 3 3 3 2" xfId="2179"/>
    <cellStyle name="Денежный 3 3 3 2 2" xfId="2180"/>
    <cellStyle name="Денежный 3 3 3 2 3" xfId="2181"/>
    <cellStyle name="Денежный 3 3 3 2 4" xfId="2182"/>
    <cellStyle name="Денежный 3 3 3 3" xfId="2183"/>
    <cellStyle name="Денежный 3 3 3 4" xfId="2184"/>
    <cellStyle name="Денежный 3 3 3 5" xfId="2185"/>
    <cellStyle name="Денежный 3 3 3 6" xfId="2186"/>
    <cellStyle name="Денежный 3 3 3 7" xfId="2187"/>
    <cellStyle name="Денежный 3 3 4" xfId="2188"/>
    <cellStyle name="Денежный 3 4" xfId="2189"/>
    <cellStyle name="Денежный 3 4 2" xfId="2190"/>
    <cellStyle name="Денежный 3 4 3" xfId="2191"/>
    <cellStyle name="Денежный 3 4 3 2" xfId="2192"/>
    <cellStyle name="Денежный 3 4 3 2 2" xfId="2193"/>
    <cellStyle name="Денежный 3 4 3 2 3" xfId="2194"/>
    <cellStyle name="Денежный 3 4 3 2 4" xfId="2195"/>
    <cellStyle name="Денежный 3 4 3 3" xfId="2196"/>
    <cellStyle name="Денежный 3 4 3 4" xfId="2197"/>
    <cellStyle name="Денежный 3 4 3 5" xfId="2198"/>
    <cellStyle name="Денежный 3 4 3 6" xfId="2199"/>
    <cellStyle name="Денежный 3 4 3 7" xfId="2200"/>
    <cellStyle name="Денежный 3 5" xfId="2201"/>
    <cellStyle name="Денежный 3 5 2" xfId="2202"/>
    <cellStyle name="Денежный 3 5 3" xfId="2203"/>
    <cellStyle name="Денежный 3 5 4" xfId="2204"/>
    <cellStyle name="Денежный 3 5 5" xfId="2205"/>
    <cellStyle name="Денежный 3 5 6" xfId="2206"/>
    <cellStyle name="Денежный 3 6" xfId="2207"/>
    <cellStyle name="Денежный 3 6 2" xfId="2208"/>
    <cellStyle name="Денежный 3 6 2 2" xfId="2209"/>
    <cellStyle name="Денежный 3 6 2 2 2" xfId="2210"/>
    <cellStyle name="Денежный 3 6 2 2 3" xfId="2211"/>
    <cellStyle name="Денежный 3 6 2 2 4" xfId="2212"/>
    <cellStyle name="Денежный 3 6 2 3" xfId="2213"/>
    <cellStyle name="Денежный 3 6 2 4" xfId="2214"/>
    <cellStyle name="Денежный 3 6 2 5" xfId="2215"/>
    <cellStyle name="Денежный 3 6 2 6" xfId="2216"/>
    <cellStyle name="Денежный 3 6 2 7" xfId="2217"/>
    <cellStyle name="Денежный 3 6 3" xfId="2218"/>
    <cellStyle name="Денежный 3 7" xfId="2219"/>
    <cellStyle name="Денежный 3 8" xfId="2220"/>
    <cellStyle name="Денежный 3 8 10" xfId="2221"/>
    <cellStyle name="Денежный 3 8 2" xfId="2222"/>
    <cellStyle name="Денежный 3 8 3" xfId="2223"/>
    <cellStyle name="Денежный 3 8 4" xfId="2224"/>
    <cellStyle name="Денежный 3 8 5" xfId="2225"/>
    <cellStyle name="Денежный 3 8 5 2" xfId="2226"/>
    <cellStyle name="Денежный 3 8 5 3" xfId="2227"/>
    <cellStyle name="Денежный 3 8 5 4" xfId="2228"/>
    <cellStyle name="Денежный 3 8 6" xfId="2229"/>
    <cellStyle name="Денежный 3 8 7" xfId="2230"/>
    <cellStyle name="Денежный 3 8 8" xfId="2231"/>
    <cellStyle name="Денежный 3 8 9" xfId="2232"/>
    <cellStyle name="Денежный 3 9" xfId="2233"/>
    <cellStyle name="Денежный 3_1443_germes-27.07.2014 финал" xfId="2234"/>
    <cellStyle name="Денежный 30" xfId="2235"/>
    <cellStyle name="Денежный 31" xfId="2236"/>
    <cellStyle name="Денежный 32" xfId="2237"/>
    <cellStyle name="Денежный 32 2" xfId="2238"/>
    <cellStyle name="Денежный 33" xfId="2239"/>
    <cellStyle name="Денежный 34" xfId="2240"/>
    <cellStyle name="Денежный 35" xfId="2241"/>
    <cellStyle name="Денежный 36" xfId="2242"/>
    <cellStyle name="Денежный 37" xfId="2243"/>
    <cellStyle name="Денежный 38" xfId="2244"/>
    <cellStyle name="Денежный 39" xfId="2245"/>
    <cellStyle name="Денежный 4" xfId="2246"/>
    <cellStyle name="Денежный 4 10" xfId="2247"/>
    <cellStyle name="Денежный 4 11" xfId="2248"/>
    <cellStyle name="Денежный 4 12" xfId="2249"/>
    <cellStyle name="Денежный 4 13" xfId="2250"/>
    <cellStyle name="Денежный 4 13 2" xfId="2251"/>
    <cellStyle name="Денежный 4 13 3" xfId="2252"/>
    <cellStyle name="Денежный 4 13 4" xfId="2253"/>
    <cellStyle name="Денежный 4 14" xfId="2254"/>
    <cellStyle name="Денежный 4 14 10" xfId="2255"/>
    <cellStyle name="Денежный 4 14 11" xfId="2256"/>
    <cellStyle name="Денежный 4 14 12" xfId="2257"/>
    <cellStyle name="Денежный 4 14 2" xfId="2258"/>
    <cellStyle name="Денежный 4 14 2 2" xfId="2259"/>
    <cellStyle name="Денежный 4 14 2 2 2" xfId="2260"/>
    <cellStyle name="Денежный 4 14 2 2 3" xfId="2261"/>
    <cellStyle name="Денежный 4 14 2 2 4" xfId="2262"/>
    <cellStyle name="Денежный 4 14 2 3" xfId="2263"/>
    <cellStyle name="Денежный 4 14 2 4" xfId="2264"/>
    <cellStyle name="Денежный 4 14 2 5" xfId="2265"/>
    <cellStyle name="Денежный 4 14 2 6" xfId="2266"/>
    <cellStyle name="Денежный 4 14 2 7" xfId="2267"/>
    <cellStyle name="Денежный 4 14 3" xfId="2268"/>
    <cellStyle name="Денежный 4 14 3 2" xfId="2269"/>
    <cellStyle name="Денежный 4 14 3 2 2" xfId="2270"/>
    <cellStyle name="Денежный 4 14 3 2 3" xfId="2271"/>
    <cellStyle name="Денежный 4 14 3 2 4" xfId="2272"/>
    <cellStyle name="Денежный 4 14 3 3" xfId="2273"/>
    <cellStyle name="Денежный 4 14 3 4" xfId="2274"/>
    <cellStyle name="Денежный 4 14 3 5" xfId="2275"/>
    <cellStyle name="Денежный 4 14 3 6" xfId="2276"/>
    <cellStyle name="Денежный 4 14 3 7" xfId="2277"/>
    <cellStyle name="Денежный 4 14 4" xfId="2278"/>
    <cellStyle name="Денежный 4 14 4 2" xfId="2279"/>
    <cellStyle name="Денежный 4 14 4 2 2" xfId="2280"/>
    <cellStyle name="Денежный 4 14 4 2 3" xfId="2281"/>
    <cellStyle name="Денежный 4 14 4 2 4" xfId="2282"/>
    <cellStyle name="Денежный 4 14 4 3" xfId="2283"/>
    <cellStyle name="Денежный 4 14 4 4" xfId="2284"/>
    <cellStyle name="Денежный 4 14 4 5" xfId="2285"/>
    <cellStyle name="Денежный 4 14 4 6" xfId="2286"/>
    <cellStyle name="Денежный 4 14 4 7" xfId="2287"/>
    <cellStyle name="Денежный 4 14 5" xfId="2288"/>
    <cellStyle name="Денежный 4 14 5 2" xfId="2289"/>
    <cellStyle name="Денежный 4 14 5 2 2" xfId="2290"/>
    <cellStyle name="Денежный 4 14 5 2 3" xfId="2291"/>
    <cellStyle name="Денежный 4 14 5 2 4" xfId="2292"/>
    <cellStyle name="Денежный 4 14 5 3" xfId="2293"/>
    <cellStyle name="Денежный 4 14 5 4" xfId="2294"/>
    <cellStyle name="Денежный 4 14 5 5" xfId="2295"/>
    <cellStyle name="Денежный 4 14 5 6" xfId="2296"/>
    <cellStyle name="Денежный 4 14 5 7" xfId="2297"/>
    <cellStyle name="Денежный 4 14 6" xfId="2298"/>
    <cellStyle name="Денежный 4 14 6 2" xfId="2299"/>
    <cellStyle name="Денежный 4 14 6 2 2" xfId="2300"/>
    <cellStyle name="Денежный 4 14 6 2 3" xfId="2301"/>
    <cellStyle name="Денежный 4 14 6 2 4" xfId="2302"/>
    <cellStyle name="Денежный 4 14 6 3" xfId="2303"/>
    <cellStyle name="Денежный 4 14 6 4" xfId="2304"/>
    <cellStyle name="Денежный 4 14 6 5" xfId="2305"/>
    <cellStyle name="Денежный 4 14 6 6" xfId="2306"/>
    <cellStyle name="Денежный 4 14 6 7" xfId="2307"/>
    <cellStyle name="Денежный 4 14 7" xfId="2308"/>
    <cellStyle name="Денежный 4 14 7 2" xfId="2309"/>
    <cellStyle name="Денежный 4 14 7 2 2" xfId="2310"/>
    <cellStyle name="Денежный 4 14 7 3" xfId="2311"/>
    <cellStyle name="Денежный 4 14 7 4" xfId="2312"/>
    <cellStyle name="Денежный 4 14 8" xfId="2313"/>
    <cellStyle name="Денежный 4 14 9" xfId="2314"/>
    <cellStyle name="Денежный 4 15" xfId="2315"/>
    <cellStyle name="Денежный 4 15 2" xfId="2316"/>
    <cellStyle name="Денежный 4 15 2 2" xfId="2317"/>
    <cellStyle name="Денежный 4 15 3" xfId="2318"/>
    <cellStyle name="Денежный 4 16" xfId="2319"/>
    <cellStyle name="Денежный 4 2" xfId="2320"/>
    <cellStyle name="Денежный 4 2 2" xfId="2321"/>
    <cellStyle name="Денежный 4 2 3" xfId="2322"/>
    <cellStyle name="Денежный 4 2 4" xfId="2323"/>
    <cellStyle name="Денежный 4 3" xfId="2324"/>
    <cellStyle name="Денежный 4 3 2" xfId="2325"/>
    <cellStyle name="Денежный 4 3 3" xfId="2326"/>
    <cellStyle name="Денежный 4 3 3 2" xfId="2327"/>
    <cellStyle name="Денежный 4 3 3 3" xfId="2328"/>
    <cellStyle name="Денежный 4 3 3 4" xfId="2329"/>
    <cellStyle name="Денежный 4 3 4" xfId="2330"/>
    <cellStyle name="Денежный 4 3 5" xfId="2331"/>
    <cellStyle name="Денежный 4 3 6" xfId="2332"/>
    <cellStyle name="Денежный 4 3 7" xfId="2333"/>
    <cellStyle name="Денежный 4 3 8" xfId="2334"/>
    <cellStyle name="Денежный 4 3 9" xfId="2335"/>
    <cellStyle name="Денежный 4 4" xfId="2336"/>
    <cellStyle name="Денежный 4 4 2" xfId="2337"/>
    <cellStyle name="Денежный 4 5" xfId="2338"/>
    <cellStyle name="Денежный 4 5 2" xfId="2339"/>
    <cellStyle name="Денежный 4 5 2 2" xfId="2340"/>
    <cellStyle name="Денежный 4 5 2 2 2" xfId="2341"/>
    <cellStyle name="Денежный 4 5 2 2 3" xfId="2342"/>
    <cellStyle name="Денежный 4 5 2 2 4" xfId="2343"/>
    <cellStyle name="Денежный 4 5 2 3" xfId="2344"/>
    <cellStyle name="Денежный 4 5 2 4" xfId="2345"/>
    <cellStyle name="Денежный 4 5 2 5" xfId="2346"/>
    <cellStyle name="Денежный 4 5 2 6" xfId="2347"/>
    <cellStyle name="Денежный 4 5 2 7" xfId="2348"/>
    <cellStyle name="Денежный 4 6" xfId="2349"/>
    <cellStyle name="Денежный 4 7" xfId="2350"/>
    <cellStyle name="Денежный 4 8" xfId="2351"/>
    <cellStyle name="Денежный 4 9" xfId="2352"/>
    <cellStyle name="Денежный 4_МЛ" xfId="2353"/>
    <cellStyle name="Денежный 40" xfId="2354"/>
    <cellStyle name="Денежный 41" xfId="2355"/>
    <cellStyle name="Денежный 42" xfId="2356"/>
    <cellStyle name="Денежный 43" xfId="2357"/>
    <cellStyle name="Денежный 44" xfId="2358"/>
    <cellStyle name="Денежный 45" xfId="2359"/>
    <cellStyle name="Денежный 46" xfId="2360"/>
    <cellStyle name="Денежный 47" xfId="2361"/>
    <cellStyle name="Денежный 48" xfId="2362"/>
    <cellStyle name="Денежный 49" xfId="2363"/>
    <cellStyle name="Денежный 5" xfId="2364"/>
    <cellStyle name="Денежный 5 2" xfId="2365"/>
    <cellStyle name="Денежный 5 2 2" xfId="2366"/>
    <cellStyle name="Денежный 5 2 3" xfId="2367"/>
    <cellStyle name="Денежный 5 2 4" xfId="2368"/>
    <cellStyle name="Денежный 5 3" xfId="2369"/>
    <cellStyle name="Денежный 5 3 2" xfId="2370"/>
    <cellStyle name="Денежный 5 4" xfId="2371"/>
    <cellStyle name="Денежный 5 5" xfId="2372"/>
    <cellStyle name="Денежный 5 5 2" xfId="2373"/>
    <cellStyle name="Денежный 5 5 3" xfId="2374"/>
    <cellStyle name="Денежный 5 5 4" xfId="2375"/>
    <cellStyle name="Денежный 5 6" xfId="2376"/>
    <cellStyle name="Денежный 5 7" xfId="2377"/>
    <cellStyle name="Денежный 50" xfId="2378"/>
    <cellStyle name="Денежный 51" xfId="2379"/>
    <cellStyle name="Денежный 52" xfId="2380"/>
    <cellStyle name="Денежный 53" xfId="2381"/>
    <cellStyle name="Денежный 54" xfId="2382"/>
    <cellStyle name="Денежный 55" xfId="2383"/>
    <cellStyle name="Денежный 56" xfId="2384"/>
    <cellStyle name="Денежный 57" xfId="2385"/>
    <cellStyle name="Денежный 58" xfId="2386"/>
    <cellStyle name="Денежный 59" xfId="2387"/>
    <cellStyle name="Денежный 6" xfId="2388"/>
    <cellStyle name="Денежный 6 10" xfId="2389"/>
    <cellStyle name="Денежный 6 11" xfId="2390"/>
    <cellStyle name="Денежный 6 2" xfId="2391"/>
    <cellStyle name="Денежный 6 2 2" xfId="2392"/>
    <cellStyle name="Денежный 6 2 3" xfId="2393"/>
    <cellStyle name="Денежный 6 2 4" xfId="2394"/>
    <cellStyle name="Денежный 6 3" xfId="2395"/>
    <cellStyle name="Денежный 6 3 2" xfId="2396"/>
    <cellStyle name="Денежный 6 3 3" xfId="2397"/>
    <cellStyle name="Денежный 6 4" xfId="2398"/>
    <cellStyle name="Денежный 6 4 2" xfId="2399"/>
    <cellStyle name="Денежный 6 4 3" xfId="2400"/>
    <cellStyle name="Денежный 6 5" xfId="2401"/>
    <cellStyle name="Денежный 6 5 2" xfId="2402"/>
    <cellStyle name="Денежный 6 5 3" xfId="2403"/>
    <cellStyle name="Денежный 6 5 4" xfId="2404"/>
    <cellStyle name="Денежный 6 6" xfId="2405"/>
    <cellStyle name="Денежный 6 7" xfId="2406"/>
    <cellStyle name="Денежный 6 7 10" xfId="2407"/>
    <cellStyle name="Денежный 6 7 10 10" xfId="2408"/>
    <cellStyle name="Денежный 6 7 10 2" xfId="2409"/>
    <cellStyle name="Денежный 6 7 10 2 2" xfId="2410"/>
    <cellStyle name="Денежный 6 7 10 2 2 2" xfId="2411"/>
    <cellStyle name="Денежный 6 7 10 2 2 3" xfId="2412"/>
    <cellStyle name="Денежный 6 7 10 2 2 4" xfId="2413"/>
    <cellStyle name="Денежный 6 7 10 2 2 5" xfId="2414"/>
    <cellStyle name="Денежный 6 7 10 2 2 6" xfId="2415"/>
    <cellStyle name="Денежный 6 7 10 2 2 7" xfId="2416"/>
    <cellStyle name="Денежный 6 7 10 2 2 8" xfId="2417"/>
    <cellStyle name="Денежный 6 7 10 2 3" xfId="2418"/>
    <cellStyle name="Денежный 6 7 10 2 4" xfId="2419"/>
    <cellStyle name="Денежный 6 7 10 2 5" xfId="2420"/>
    <cellStyle name="Денежный 6 7 10 2 6" xfId="2421"/>
    <cellStyle name="Денежный 6 7 10 2 7" xfId="2422"/>
    <cellStyle name="Денежный 6 7 10 2 8" xfId="2423"/>
    <cellStyle name="Денежный 6 7 10 3" xfId="2424"/>
    <cellStyle name="Денежный 6 7 10 4" xfId="2425"/>
    <cellStyle name="Денежный 6 7 10 5" xfId="2426"/>
    <cellStyle name="Денежный 6 7 10 6" xfId="2427"/>
    <cellStyle name="Денежный 6 7 10 7" xfId="2428"/>
    <cellStyle name="Денежный 6 7 10 8" xfId="2429"/>
    <cellStyle name="Денежный 6 7 10 9" xfId="2430"/>
    <cellStyle name="Денежный 6 7 11" xfId="2431"/>
    <cellStyle name="Денежный 6 7 12" xfId="2432"/>
    <cellStyle name="Денежный 6 7 13" xfId="2433"/>
    <cellStyle name="Денежный 6 7 13 2" xfId="2434"/>
    <cellStyle name="Денежный 6 7 13 2 2" xfId="2435"/>
    <cellStyle name="Денежный 6 7 13 2 3" xfId="2436"/>
    <cellStyle name="Денежный 6 7 13 2 4" xfId="2437"/>
    <cellStyle name="Денежный 6 7 13 2 5" xfId="2438"/>
    <cellStyle name="Денежный 6 7 13 2 6" xfId="2439"/>
    <cellStyle name="Денежный 6 7 13 2 7" xfId="2440"/>
    <cellStyle name="Денежный 6 7 13 2 8" xfId="2441"/>
    <cellStyle name="Денежный 6 7 13 3" xfId="2442"/>
    <cellStyle name="Денежный 6 7 13 4" xfId="2443"/>
    <cellStyle name="Денежный 6 7 13 5" xfId="2444"/>
    <cellStyle name="Денежный 6 7 13 6" xfId="2445"/>
    <cellStyle name="Денежный 6 7 13 7" xfId="2446"/>
    <cellStyle name="Денежный 6 7 13 8" xfId="2447"/>
    <cellStyle name="Денежный 6 7 14" xfId="2448"/>
    <cellStyle name="Денежный 6 7 15" xfId="2449"/>
    <cellStyle name="Денежный 6 7 16" xfId="2450"/>
    <cellStyle name="Денежный 6 7 17" xfId="2451"/>
    <cellStyle name="Денежный 6 7 18" xfId="2452"/>
    <cellStyle name="Денежный 6 7 19" xfId="2453"/>
    <cellStyle name="Денежный 6 7 2" xfId="2454"/>
    <cellStyle name="Денежный 6 7 20" xfId="2455"/>
    <cellStyle name="Денежный 6 7 3" xfId="2456"/>
    <cellStyle name="Денежный 6 7 4" xfId="2457"/>
    <cellStyle name="Денежный 6 7 5" xfId="2458"/>
    <cellStyle name="Денежный 6 7 6" xfId="2459"/>
    <cellStyle name="Денежный 6 7 7" xfId="2460"/>
    <cellStyle name="Денежный 6 7 7 10" xfId="2461"/>
    <cellStyle name="Денежный 6 7 7 11" xfId="2462"/>
    <cellStyle name="Денежный 6 7 7 12" xfId="2463"/>
    <cellStyle name="Денежный 6 7 7 2" xfId="2464"/>
    <cellStyle name="Денежный 6 7 7 2 10" xfId="2465"/>
    <cellStyle name="Денежный 6 7 7 2 11" xfId="2466"/>
    <cellStyle name="Денежный 6 7 7 2 12" xfId="2467"/>
    <cellStyle name="Денежный 6 7 7 2 2" xfId="2468"/>
    <cellStyle name="Денежный 6 7 7 2 2 10" xfId="2469"/>
    <cellStyle name="Денежный 6 7 7 2 2 2" xfId="2470"/>
    <cellStyle name="Денежный 6 7 7 2 2 2 2" xfId="2471"/>
    <cellStyle name="Денежный 6 7 7 2 2 2 2 2" xfId="2472"/>
    <cellStyle name="Денежный 6 7 7 2 2 2 2 3" xfId="2473"/>
    <cellStyle name="Денежный 6 7 7 2 2 2 2 4" xfId="2474"/>
    <cellStyle name="Денежный 6 7 7 2 2 2 2 5" xfId="2475"/>
    <cellStyle name="Денежный 6 7 7 2 2 2 2 6" xfId="2476"/>
    <cellStyle name="Денежный 6 7 7 2 2 2 2 7" xfId="2477"/>
    <cellStyle name="Денежный 6 7 7 2 2 2 2 8" xfId="2478"/>
    <cellStyle name="Денежный 6 7 7 2 2 2 3" xfId="2479"/>
    <cellStyle name="Денежный 6 7 7 2 2 2 4" xfId="2480"/>
    <cellStyle name="Денежный 6 7 7 2 2 2 5" xfId="2481"/>
    <cellStyle name="Денежный 6 7 7 2 2 2 6" xfId="2482"/>
    <cellStyle name="Денежный 6 7 7 2 2 2 7" xfId="2483"/>
    <cellStyle name="Денежный 6 7 7 2 2 2 8" xfId="2484"/>
    <cellStyle name="Денежный 6 7 7 2 2 3" xfId="2485"/>
    <cellStyle name="Денежный 6 7 7 2 2 4" xfId="2486"/>
    <cellStyle name="Денежный 6 7 7 2 2 5" xfId="2487"/>
    <cellStyle name="Денежный 6 7 7 2 2 6" xfId="2488"/>
    <cellStyle name="Денежный 6 7 7 2 2 7" xfId="2489"/>
    <cellStyle name="Денежный 6 7 7 2 2 8" xfId="2490"/>
    <cellStyle name="Денежный 6 7 7 2 2 9" xfId="2491"/>
    <cellStyle name="Денежный 6 7 7 2 3" xfId="2492"/>
    <cellStyle name="Денежный 6 7 7 2 4" xfId="2493"/>
    <cellStyle name="Денежный 6 7 7 2 5" xfId="2494"/>
    <cellStyle name="Денежный 6 7 7 2 5 2" xfId="2495"/>
    <cellStyle name="Денежный 6 7 7 2 5 2 2" xfId="2496"/>
    <cellStyle name="Денежный 6 7 7 2 5 2 3" xfId="2497"/>
    <cellStyle name="Денежный 6 7 7 2 5 2 4" xfId="2498"/>
    <cellStyle name="Денежный 6 7 7 2 5 2 5" xfId="2499"/>
    <cellStyle name="Денежный 6 7 7 2 5 2 6" xfId="2500"/>
    <cellStyle name="Денежный 6 7 7 2 5 2 7" xfId="2501"/>
    <cellStyle name="Денежный 6 7 7 2 5 2 8" xfId="2502"/>
    <cellStyle name="Денежный 6 7 7 2 5 3" xfId="2503"/>
    <cellStyle name="Денежный 6 7 7 2 5 4" xfId="2504"/>
    <cellStyle name="Денежный 6 7 7 2 5 5" xfId="2505"/>
    <cellStyle name="Денежный 6 7 7 2 5 6" xfId="2506"/>
    <cellStyle name="Денежный 6 7 7 2 5 7" xfId="2507"/>
    <cellStyle name="Денежный 6 7 7 2 5 8" xfId="2508"/>
    <cellStyle name="Денежный 6 7 7 2 6" xfId="2509"/>
    <cellStyle name="Денежный 6 7 7 2 7" xfId="2510"/>
    <cellStyle name="Денежный 6 7 7 2 8" xfId="2511"/>
    <cellStyle name="Денежный 6 7 7 2 9" xfId="2512"/>
    <cellStyle name="Денежный 6 7 7 3" xfId="2513"/>
    <cellStyle name="Денежный 6 7 7 3 10" xfId="2514"/>
    <cellStyle name="Денежный 6 7 7 3 2" xfId="2515"/>
    <cellStyle name="Денежный 6 7 7 3 2 2" xfId="2516"/>
    <cellStyle name="Денежный 6 7 7 3 2 2 2" xfId="2517"/>
    <cellStyle name="Денежный 6 7 7 3 2 2 3" xfId="2518"/>
    <cellStyle name="Денежный 6 7 7 3 2 2 4" xfId="2519"/>
    <cellStyle name="Денежный 6 7 7 3 2 2 5" xfId="2520"/>
    <cellStyle name="Денежный 6 7 7 3 2 2 6" xfId="2521"/>
    <cellStyle name="Денежный 6 7 7 3 2 2 7" xfId="2522"/>
    <cellStyle name="Денежный 6 7 7 3 2 2 8" xfId="2523"/>
    <cellStyle name="Денежный 6 7 7 3 2 3" xfId="2524"/>
    <cellStyle name="Денежный 6 7 7 3 2 4" xfId="2525"/>
    <cellStyle name="Денежный 6 7 7 3 2 5" xfId="2526"/>
    <cellStyle name="Денежный 6 7 7 3 2 6" xfId="2527"/>
    <cellStyle name="Денежный 6 7 7 3 2 7" xfId="2528"/>
    <cellStyle name="Денежный 6 7 7 3 2 8" xfId="2529"/>
    <cellStyle name="Денежный 6 7 7 3 3" xfId="2530"/>
    <cellStyle name="Денежный 6 7 7 3 4" xfId="2531"/>
    <cellStyle name="Денежный 6 7 7 3 5" xfId="2532"/>
    <cellStyle name="Денежный 6 7 7 3 6" xfId="2533"/>
    <cellStyle name="Денежный 6 7 7 3 7" xfId="2534"/>
    <cellStyle name="Денежный 6 7 7 3 8" xfId="2535"/>
    <cellStyle name="Денежный 6 7 7 3 9" xfId="2536"/>
    <cellStyle name="Денежный 6 7 7 4" xfId="2537"/>
    <cellStyle name="Денежный 6 7 7 5" xfId="2538"/>
    <cellStyle name="Денежный 6 7 7 5 2" xfId="2539"/>
    <cellStyle name="Денежный 6 7 7 5 2 2" xfId="2540"/>
    <cellStyle name="Денежный 6 7 7 5 2 3" xfId="2541"/>
    <cellStyle name="Денежный 6 7 7 5 2 4" xfId="2542"/>
    <cellStyle name="Денежный 6 7 7 5 2 5" xfId="2543"/>
    <cellStyle name="Денежный 6 7 7 5 2 6" xfId="2544"/>
    <cellStyle name="Денежный 6 7 7 5 2 7" xfId="2545"/>
    <cellStyle name="Денежный 6 7 7 5 2 8" xfId="2546"/>
    <cellStyle name="Денежный 6 7 7 5 3" xfId="2547"/>
    <cellStyle name="Денежный 6 7 7 5 4" xfId="2548"/>
    <cellStyle name="Денежный 6 7 7 5 5" xfId="2549"/>
    <cellStyle name="Денежный 6 7 7 5 6" xfId="2550"/>
    <cellStyle name="Денежный 6 7 7 5 7" xfId="2551"/>
    <cellStyle name="Денежный 6 7 7 5 8" xfId="2552"/>
    <cellStyle name="Денежный 6 7 7 6" xfId="2553"/>
    <cellStyle name="Денежный 6 7 7 7" xfId="2554"/>
    <cellStyle name="Денежный 6 7 7 8" xfId="2555"/>
    <cellStyle name="Денежный 6 7 7 9" xfId="2556"/>
    <cellStyle name="Денежный 6 7 8" xfId="2557"/>
    <cellStyle name="Денежный 6 7 9" xfId="2558"/>
    <cellStyle name="Денежный 6 8" xfId="2559"/>
    <cellStyle name="Денежный 6 8 2" xfId="2560"/>
    <cellStyle name="Денежный 6 8 3" xfId="2561"/>
    <cellStyle name="Денежный 6 8 4" xfId="2562"/>
    <cellStyle name="Денежный 6 9" xfId="2563"/>
    <cellStyle name="Денежный 60" xfId="2564"/>
    <cellStyle name="Денежный 61" xfId="2565"/>
    <cellStyle name="Денежный 62" xfId="2566"/>
    <cellStyle name="Денежный 63" xfId="2567"/>
    <cellStyle name="Денежный 64" xfId="2568"/>
    <cellStyle name="Денежный 65" xfId="2569"/>
    <cellStyle name="Денежный 66" xfId="2570"/>
    <cellStyle name="Денежный 67" xfId="2571"/>
    <cellStyle name="Денежный 68" xfId="2572"/>
    <cellStyle name="Денежный 69" xfId="2573"/>
    <cellStyle name="Денежный 7" xfId="2574"/>
    <cellStyle name="Денежный 7 2" xfId="2575"/>
    <cellStyle name="Денежный 7 2 2" xfId="2576"/>
    <cellStyle name="Денежный 7 2 3" xfId="2577"/>
    <cellStyle name="Денежный 7 2 4" xfId="2578"/>
    <cellStyle name="Денежный 7 3" xfId="2579"/>
    <cellStyle name="Денежный 7 4" xfId="2580"/>
    <cellStyle name="Денежный 7 5" xfId="2581"/>
    <cellStyle name="Денежный 7 5 2" xfId="2582"/>
    <cellStyle name="Денежный 7 5 3" xfId="2583"/>
    <cellStyle name="Денежный 7 5 4" xfId="2584"/>
    <cellStyle name="Денежный 7 6" xfId="2585"/>
    <cellStyle name="Денежный 7 7" xfId="2586"/>
    <cellStyle name="Денежный 7 7 2" xfId="2587"/>
    <cellStyle name="Денежный 7 7 2 2" xfId="2588"/>
    <cellStyle name="Денежный 7 7 2 3" xfId="2589"/>
    <cellStyle name="Денежный 7 7 3" xfId="2590"/>
    <cellStyle name="Денежный 7 8" xfId="2591"/>
    <cellStyle name="Денежный 7 8 2" xfId="2592"/>
    <cellStyle name="Денежный 70" xfId="2593"/>
    <cellStyle name="Денежный 71" xfId="2594"/>
    <cellStyle name="Денежный 72" xfId="2595"/>
    <cellStyle name="Денежный 73" xfId="2596"/>
    <cellStyle name="Денежный 74" xfId="2597"/>
    <cellStyle name="Денежный 75" xfId="2598"/>
    <cellStyle name="Денежный 76" xfId="2599"/>
    <cellStyle name="Денежный 77" xfId="2600"/>
    <cellStyle name="Денежный 78" xfId="2601"/>
    <cellStyle name="Денежный 79" xfId="2602"/>
    <cellStyle name="Денежный 8" xfId="2603"/>
    <cellStyle name="Денежный 8 2" xfId="2604"/>
    <cellStyle name="Денежный 8 2 2" xfId="2605"/>
    <cellStyle name="Денежный 8 2 3" xfId="2606"/>
    <cellStyle name="Денежный 8 2 4" xfId="2607"/>
    <cellStyle name="Денежный 8 3" xfId="2608"/>
    <cellStyle name="Денежный 8 3 2" xfId="2609"/>
    <cellStyle name="Денежный 8 4" xfId="2610"/>
    <cellStyle name="Денежный 8 5" xfId="2611"/>
    <cellStyle name="Денежный 8 5 2" xfId="2612"/>
    <cellStyle name="Денежный 8 5 3" xfId="2613"/>
    <cellStyle name="Денежный 8 5 4" xfId="2614"/>
    <cellStyle name="Денежный 8 6" xfId="2615"/>
    <cellStyle name="Денежный 80" xfId="2616"/>
    <cellStyle name="Денежный 81" xfId="2617"/>
    <cellStyle name="Денежный 82" xfId="2618"/>
    <cellStyle name="Денежный 83" xfId="2619"/>
    <cellStyle name="Денежный 84" xfId="2620"/>
    <cellStyle name="Денежный 85" xfId="2621"/>
    <cellStyle name="Денежный 86" xfId="2622"/>
    <cellStyle name="Денежный 87" xfId="2623"/>
    <cellStyle name="Денежный 88" xfId="2624"/>
    <cellStyle name="Денежный 89" xfId="2625"/>
    <cellStyle name="Денежный 9" xfId="2626"/>
    <cellStyle name="Денежный 9 2" xfId="2627"/>
    <cellStyle name="Денежный 9 2 2" xfId="2628"/>
    <cellStyle name="Денежный 9 2 3" xfId="2629"/>
    <cellStyle name="Денежный 9 2 4" xfId="2630"/>
    <cellStyle name="Денежный 9 2 5" xfId="2631"/>
    <cellStyle name="Денежный 9 2 6" xfId="2632"/>
    <cellStyle name="Денежный 9 3" xfId="2633"/>
    <cellStyle name="Денежный 90" xfId="2634"/>
    <cellStyle name="Денежный 91" xfId="2635"/>
    <cellStyle name="Денежный 92" xfId="2636"/>
    <cellStyle name="Денежный 93" xfId="2637"/>
    <cellStyle name="Денежный 94" xfId="2638"/>
    <cellStyle name="Денежный 95" xfId="2639"/>
    <cellStyle name="Денежный 96" xfId="2640"/>
    <cellStyle name="Денежный 97" xfId="2641"/>
    <cellStyle name="Денежный 98" xfId="2642"/>
    <cellStyle name="Денежный 99" xfId="2643"/>
    <cellStyle name="Денежный_База 2 2 2" xfId="3439"/>
    <cellStyle name="Заголовок 1 2" xfId="2644"/>
    <cellStyle name="Заголовок 1 2 2" xfId="2645"/>
    <cellStyle name="Заголовок 1 3" xfId="2646"/>
    <cellStyle name="Заголовок 1 3 2" xfId="2647"/>
    <cellStyle name="Заголовок 1 4" xfId="2648"/>
    <cellStyle name="Заголовок 1 4 2" xfId="2649"/>
    <cellStyle name="Заголовок 1 5" xfId="2650"/>
    <cellStyle name="Заголовок 1 5 2" xfId="2651"/>
    <cellStyle name="Заголовок 1 6" xfId="2652"/>
    <cellStyle name="Заголовок 1 6 2" xfId="2653"/>
    <cellStyle name="Заголовок 1 7" xfId="2654"/>
    <cellStyle name="Заголовок 2 2" xfId="2655"/>
    <cellStyle name="Заголовок 2 2 2" xfId="2656"/>
    <cellStyle name="Заголовок 2 3" xfId="2657"/>
    <cellStyle name="Заголовок 2 3 2" xfId="2658"/>
    <cellStyle name="Заголовок 2 4" xfId="2659"/>
    <cellStyle name="Заголовок 2 4 2" xfId="2660"/>
    <cellStyle name="Заголовок 2 5" xfId="2661"/>
    <cellStyle name="Заголовок 2 5 2" xfId="2662"/>
    <cellStyle name="Заголовок 2 6" xfId="2663"/>
    <cellStyle name="Заголовок 2 6 2" xfId="2664"/>
    <cellStyle name="Заголовок 2 7" xfId="2665"/>
    <cellStyle name="Заголовок 3 2" xfId="2666"/>
    <cellStyle name="Заголовок 3 2 2" xfId="2667"/>
    <cellStyle name="Заголовок 3 3" xfId="2668"/>
    <cellStyle name="Заголовок 3 3 2" xfId="2669"/>
    <cellStyle name="Заголовок 3 4" xfId="2670"/>
    <cellStyle name="Заголовок 3 4 2" xfId="2671"/>
    <cellStyle name="Заголовок 3 5" xfId="2672"/>
    <cellStyle name="Заголовок 3 5 2" xfId="2673"/>
    <cellStyle name="Заголовок 3 6" xfId="2674"/>
    <cellStyle name="Заголовок 3 6 2" xfId="2675"/>
    <cellStyle name="Заголовок 3 7" xfId="2676"/>
    <cellStyle name="Заголовок 4 2" xfId="2677"/>
    <cellStyle name="Заголовок 4 2 2" xfId="2678"/>
    <cellStyle name="Заголовок 4 3" xfId="2679"/>
    <cellStyle name="Заголовок 4 3 2" xfId="2680"/>
    <cellStyle name="Заголовок 4 4" xfId="2681"/>
    <cellStyle name="Заголовок 4 4 2" xfId="2682"/>
    <cellStyle name="Заголовок 4 5" xfId="2683"/>
    <cellStyle name="Заголовок 4 5 2" xfId="2684"/>
    <cellStyle name="Заголовок 4 6" xfId="2685"/>
    <cellStyle name="Заголовок 4 6 2" xfId="2686"/>
    <cellStyle name="Заголовок 4 7" xfId="2687"/>
    <cellStyle name="Итог 2" xfId="2688"/>
    <cellStyle name="Итог 2 2" xfId="2689"/>
    <cellStyle name="Итог 3" xfId="2690"/>
    <cellStyle name="Итог 3 2" xfId="2691"/>
    <cellStyle name="Итог 4" xfId="2692"/>
    <cellStyle name="Итог 4 2" xfId="2693"/>
    <cellStyle name="Итог 5" xfId="2694"/>
    <cellStyle name="Итог 5 2" xfId="2695"/>
    <cellStyle name="Итог 6" xfId="2696"/>
    <cellStyle name="Итог 6 2" xfId="2697"/>
    <cellStyle name="Итог 7" xfId="2698"/>
    <cellStyle name="Контрольная ячейка 2" xfId="2699"/>
    <cellStyle name="Контрольная ячейка 2 2" xfId="2700"/>
    <cellStyle name="Контрольная ячейка 3" xfId="2701"/>
    <cellStyle name="Контрольная ячейка 3 2" xfId="2702"/>
    <cellStyle name="Контрольная ячейка 4" xfId="2703"/>
    <cellStyle name="Контрольная ячейка 4 2" xfId="2704"/>
    <cellStyle name="Контрольная ячейка 5" xfId="2705"/>
    <cellStyle name="Контрольная ячейка 5 2" xfId="2706"/>
    <cellStyle name="Контрольная ячейка 6" xfId="2707"/>
    <cellStyle name="Контрольная ячейка 6 2" xfId="2708"/>
    <cellStyle name="Контрольная ячейка 7" xfId="2709"/>
    <cellStyle name="Контрольная ячейка 7 2" xfId="2710"/>
    <cellStyle name="Контрольная ячейка 8" xfId="2711"/>
    <cellStyle name="Название 2" xfId="2712"/>
    <cellStyle name="Название 2 2" xfId="2713"/>
    <cellStyle name="Название 3" xfId="2714"/>
    <cellStyle name="Название 3 2" xfId="2715"/>
    <cellStyle name="Название 4" xfId="2716"/>
    <cellStyle name="Название 4 2" xfId="2717"/>
    <cellStyle name="Название 5" xfId="2718"/>
    <cellStyle name="Название 5 2" xfId="2719"/>
    <cellStyle name="Название 6" xfId="2720"/>
    <cellStyle name="Название 6 2" xfId="2721"/>
    <cellStyle name="Название 7" xfId="2722"/>
    <cellStyle name="Нейтральный 2" xfId="2723"/>
    <cellStyle name="Нейтральный 2 2" xfId="2724"/>
    <cellStyle name="Нейтральный 3" xfId="2725"/>
    <cellStyle name="Нейтральный 3 2" xfId="2726"/>
    <cellStyle name="Нейтральный 4" xfId="2727"/>
    <cellStyle name="Нейтральный 4 2" xfId="2728"/>
    <cellStyle name="Нейтральный 5" xfId="2729"/>
    <cellStyle name="Нейтральный 5 2" xfId="2730"/>
    <cellStyle name="Нейтральный 6" xfId="2731"/>
    <cellStyle name="Нейтральный 6 2" xfId="2732"/>
    <cellStyle name="Нейтральный 7" xfId="2733"/>
    <cellStyle name="Нейтральный 7 2" xfId="2734"/>
    <cellStyle name="Нейтральный 8" xfId="2735"/>
    <cellStyle name="Обычный" xfId="0" builtinId="0"/>
    <cellStyle name="Обычный 10" xfId="2736"/>
    <cellStyle name="Обычный 10 2" xfId="2737"/>
    <cellStyle name="Обычный 10 2 2" xfId="2738"/>
    <cellStyle name="Обычный 10 3" xfId="2739"/>
    <cellStyle name="Обычный 11" xfId="2740"/>
    <cellStyle name="Обычный 11 10" xfId="2741"/>
    <cellStyle name="Обычный 11 10 2" xfId="2742"/>
    <cellStyle name="Обычный 11 11" xfId="2743"/>
    <cellStyle name="Обычный 11 12" xfId="2744"/>
    <cellStyle name="Обычный 11 12 2" xfId="2745"/>
    <cellStyle name="Обычный 11 12 2 2" xfId="2746"/>
    <cellStyle name="Обычный 11 12 3" xfId="2747"/>
    <cellStyle name="Обычный 11 2" xfId="2748"/>
    <cellStyle name="Обычный 11 2 2" xfId="2749"/>
    <cellStyle name="Обычный 11 3" xfId="2750"/>
    <cellStyle name="Обычный 11 4" xfId="2751"/>
    <cellStyle name="Обычный 11 5" xfId="2752"/>
    <cellStyle name="Обычный 11 6" xfId="2753"/>
    <cellStyle name="Обычный 11 7" xfId="2754"/>
    <cellStyle name="Обычный 11 8" xfId="2755"/>
    <cellStyle name="Обычный 11 9" xfId="2756"/>
    <cellStyle name="Обычный 12" xfId="2757"/>
    <cellStyle name="Обычный 12 2" xfId="2758"/>
    <cellStyle name="Обычный 12 2 2" xfId="2759"/>
    <cellStyle name="Обычный 12 2 2 2" xfId="2760"/>
    <cellStyle name="Обычный 12 2 3" xfId="2761"/>
    <cellStyle name="Обычный 12 2 4" xfId="2762"/>
    <cellStyle name="Обычный 12 3" xfId="2763"/>
    <cellStyle name="Обычный 12 4" xfId="2764"/>
    <cellStyle name="Обычный 13" xfId="2765"/>
    <cellStyle name="Обычный 13 2" xfId="2766"/>
    <cellStyle name="Обычный 14" xfId="2767"/>
    <cellStyle name="Обычный 14 2" xfId="2768"/>
    <cellStyle name="Обычный 14 3" xfId="2769"/>
    <cellStyle name="Обычный 14 4" xfId="2770"/>
    <cellStyle name="Обычный 14 5" xfId="2771"/>
    <cellStyle name="Обычный 14 6" xfId="2772"/>
    <cellStyle name="Обычный 15" xfId="2773"/>
    <cellStyle name="Обычный 15 2" xfId="2774"/>
    <cellStyle name="Обычный 16" xfId="2775"/>
    <cellStyle name="Обычный 17" xfId="2776"/>
    <cellStyle name="Обычный 17 2" xfId="2777"/>
    <cellStyle name="Обычный 17 3" xfId="2778"/>
    <cellStyle name="Обычный 17 4" xfId="2779"/>
    <cellStyle name="Обычный 17 5" xfId="2780"/>
    <cellStyle name="Обычный 17 6" xfId="2781"/>
    <cellStyle name="Обычный 17 7" xfId="2782"/>
    <cellStyle name="Обычный 18" xfId="2783"/>
    <cellStyle name="Обычный 18 2" xfId="2784"/>
    <cellStyle name="Обычный 18 3" xfId="2785"/>
    <cellStyle name="Обычный 19" xfId="2786"/>
    <cellStyle name="Обычный 2" xfId="2787"/>
    <cellStyle name="Обычный 2 10" xfId="2788"/>
    <cellStyle name="Обычный 2 10 2" xfId="2789"/>
    <cellStyle name="Обычный 2 10 2 2" xfId="2790"/>
    <cellStyle name="Обычный 2 11" xfId="2791"/>
    <cellStyle name="Обычный 2 12" xfId="2792"/>
    <cellStyle name="Обычный 2 13" xfId="2793"/>
    <cellStyle name="Обычный 2 14" xfId="2794"/>
    <cellStyle name="Обычный 2 14 10" xfId="2795"/>
    <cellStyle name="Обычный 2 14 10 2" xfId="2796"/>
    <cellStyle name="Обычный 2 14 11" xfId="2797"/>
    <cellStyle name="Обычный 2 14 12" xfId="2798"/>
    <cellStyle name="Обычный 2 14 2" xfId="2799"/>
    <cellStyle name="Обычный 2 14 2 2" xfId="2800"/>
    <cellStyle name="Обычный 2 14 3" xfId="2801"/>
    <cellStyle name="Обычный 2 14 4" xfId="2802"/>
    <cellStyle name="Обычный 2 14 5" xfId="2803"/>
    <cellStyle name="Обычный 2 14 6" xfId="2804"/>
    <cellStyle name="Обычный 2 14 7" xfId="2805"/>
    <cellStyle name="Обычный 2 14 8" xfId="2806"/>
    <cellStyle name="Обычный 2 14 9" xfId="2807"/>
    <cellStyle name="Обычный 2 15" xfId="2808"/>
    <cellStyle name="Обычный 2 16" xfId="2809"/>
    <cellStyle name="Обычный 2 17" xfId="2810"/>
    <cellStyle name="Обычный 2 18" xfId="2811"/>
    <cellStyle name="Обычный 2 19" xfId="2812"/>
    <cellStyle name="Обычный 2 2" xfId="2813"/>
    <cellStyle name="Обычный 2 2 10" xfId="2814"/>
    <cellStyle name="Обычный 2 2 10 2" xfId="2815"/>
    <cellStyle name="Обычный 2 2 11" xfId="2816"/>
    <cellStyle name="Обычный 2 2 12" xfId="2817"/>
    <cellStyle name="Обычный 2 2 13" xfId="2818"/>
    <cellStyle name="Обычный 2 2 14" xfId="2819"/>
    <cellStyle name="Обычный 2 2 15" xfId="2820"/>
    <cellStyle name="Обычный 2 2 16" xfId="2821"/>
    <cellStyle name="Обычный 2 2 17" xfId="2822"/>
    <cellStyle name="Обычный 2 2 18" xfId="2823"/>
    <cellStyle name="Обычный 2 2 19" xfId="2824"/>
    <cellStyle name="Обычный 2 2 2" xfId="2825"/>
    <cellStyle name="Обычный 2 2 2 2" xfId="2826"/>
    <cellStyle name="Обычный 2 2 2 2 2" xfId="2827"/>
    <cellStyle name="Обычный 2 2 2 2 3" xfId="2828"/>
    <cellStyle name="Обычный 2 2 2 2 3 2" xfId="2829"/>
    <cellStyle name="Обычный 2 2 2 2 4" xfId="2830"/>
    <cellStyle name="Обычный 2 2 2 2 5" xfId="2831"/>
    <cellStyle name="Обычный 2 2 2 3" xfId="2832"/>
    <cellStyle name="Обычный 2 2 2 3 2" xfId="2833"/>
    <cellStyle name="Обычный 2 2 2 4" xfId="2834"/>
    <cellStyle name="Обычный 2 2 2 4 2" xfId="2835"/>
    <cellStyle name="Обычный 2 2 2 4 3" xfId="2836"/>
    <cellStyle name="Обычный 2 2 2 4 4" xfId="2837"/>
    <cellStyle name="Обычный 2 2 2 5" xfId="2838"/>
    <cellStyle name="Обычный 2 2 2 5 2" xfId="2839"/>
    <cellStyle name="Обычный 2 2 2 5 3" xfId="2840"/>
    <cellStyle name="Обычный 2 2 2 5 4" xfId="2841"/>
    <cellStyle name="Обычный 2 2 2 6" xfId="2842"/>
    <cellStyle name="Обычный 2 2 2 7" xfId="2843"/>
    <cellStyle name="Обычный 2 2 2 8" xfId="2844"/>
    <cellStyle name="Обычный 2 2 2 9" xfId="2845"/>
    <cellStyle name="Обычный 2 2 3" xfId="2846"/>
    <cellStyle name="Обычный 2 2 3 10" xfId="2847"/>
    <cellStyle name="Обычный 2 2 3 2" xfId="2848"/>
    <cellStyle name="Обычный 2 2 3 2 2" xfId="2849"/>
    <cellStyle name="Обычный 2 2 3 2 3" xfId="2850"/>
    <cellStyle name="Обычный 2 2 3 3" xfId="2851"/>
    <cellStyle name="Обычный 2 2 3 4" xfId="2852"/>
    <cellStyle name="Обычный 2 2 3 5" xfId="2853"/>
    <cellStyle name="Обычный 2 2 3 6" xfId="2854"/>
    <cellStyle name="Обычный 2 2 3 7" xfId="2855"/>
    <cellStyle name="Обычный 2 2 3 8" xfId="2856"/>
    <cellStyle name="Обычный 2 2 3 9" xfId="2857"/>
    <cellStyle name="Обычный 2 2 4" xfId="2858"/>
    <cellStyle name="Обычный 2 2 4 2" xfId="2859"/>
    <cellStyle name="Обычный 2 2 4 3" xfId="2860"/>
    <cellStyle name="Обычный 2 2 4 4" xfId="2861"/>
    <cellStyle name="Обычный 2 2 5" xfId="2862"/>
    <cellStyle name="Обычный 2 2 5 2" xfId="2863"/>
    <cellStyle name="Обычный 2 2 5 3" xfId="2864"/>
    <cellStyle name="Обычный 2 2 5 4" xfId="2865"/>
    <cellStyle name="Обычный 2 2 6" xfId="2866"/>
    <cellStyle name="Обычный 2 2 7" xfId="2867"/>
    <cellStyle name="Обычный 2 2 8" xfId="2868"/>
    <cellStyle name="Обычный 2 2 9" xfId="2869"/>
    <cellStyle name="Обычный 2 2_База1 (version 1)" xfId="2870"/>
    <cellStyle name="Обычный 2 20" xfId="2871"/>
    <cellStyle name="Обычный 2 21" xfId="2872"/>
    <cellStyle name="Обычный 2 22" xfId="2873"/>
    <cellStyle name="Обычный 2 23" xfId="2874"/>
    <cellStyle name="Обычный 2 23 2" xfId="2875"/>
    <cellStyle name="Обычный 2 24" xfId="2876"/>
    <cellStyle name="Обычный 2 24 2" xfId="2877"/>
    <cellStyle name="Обычный 2 24 3" xfId="2878"/>
    <cellStyle name="Обычный 2 24 4" xfId="2879"/>
    <cellStyle name="Обычный 2 24 5" xfId="2880"/>
    <cellStyle name="Обычный 2 24 6" xfId="2881"/>
    <cellStyle name="Обычный 2 24 7" xfId="2882"/>
    <cellStyle name="Обычный 2 25" xfId="2883"/>
    <cellStyle name="Обычный 2 26" xfId="2884"/>
    <cellStyle name="Обычный 2 27" xfId="2885"/>
    <cellStyle name="Обычный 2 28" xfId="2886"/>
    <cellStyle name="Обычный 2 29" xfId="2887"/>
    <cellStyle name="Обычный 2 3" xfId="2888"/>
    <cellStyle name="Обычный 2 3 10" xfId="2889"/>
    <cellStyle name="Обычный 2 3 10 10" xfId="2890"/>
    <cellStyle name="Обычный 2 3 10 11" xfId="2891"/>
    <cellStyle name="Обычный 2 3 10 12" xfId="2892"/>
    <cellStyle name="Обычный 2 3 10 2" xfId="2893"/>
    <cellStyle name="Обычный 2 3 10 2 10" xfId="2894"/>
    <cellStyle name="Обычный 2 3 10 2 11" xfId="2895"/>
    <cellStyle name="Обычный 2 3 10 2 12" xfId="2896"/>
    <cellStyle name="Обычный 2 3 10 2 2" xfId="2897"/>
    <cellStyle name="Обычный 2 3 10 2 2 10" xfId="2898"/>
    <cellStyle name="Обычный 2 3 10 2 2 2" xfId="2899"/>
    <cellStyle name="Обычный 2 3 10 2 2 2 2" xfId="2900"/>
    <cellStyle name="Обычный 2 3 10 2 2 2 2 2" xfId="2901"/>
    <cellStyle name="Обычный 2 3 10 2 2 2 2 3" xfId="2902"/>
    <cellStyle name="Обычный 2 3 10 2 2 2 2 4" xfId="2903"/>
    <cellStyle name="Обычный 2 3 10 2 2 2 2 5" xfId="2904"/>
    <cellStyle name="Обычный 2 3 10 2 2 2 2 6" xfId="2905"/>
    <cellStyle name="Обычный 2 3 10 2 2 2 2 7" xfId="2906"/>
    <cellStyle name="Обычный 2 3 10 2 2 2 2 8" xfId="2907"/>
    <cellStyle name="Обычный 2 3 10 2 2 2 3" xfId="2908"/>
    <cellStyle name="Обычный 2 3 10 2 2 2 4" xfId="2909"/>
    <cellStyle name="Обычный 2 3 10 2 2 2 5" xfId="2910"/>
    <cellStyle name="Обычный 2 3 10 2 2 2 6" xfId="2911"/>
    <cellStyle name="Обычный 2 3 10 2 2 2 7" xfId="2912"/>
    <cellStyle name="Обычный 2 3 10 2 2 2 8" xfId="2913"/>
    <cellStyle name="Обычный 2 3 10 2 2 3" xfId="2914"/>
    <cellStyle name="Обычный 2 3 10 2 2 4" xfId="2915"/>
    <cellStyle name="Обычный 2 3 10 2 2 5" xfId="2916"/>
    <cellStyle name="Обычный 2 3 10 2 2 6" xfId="2917"/>
    <cellStyle name="Обычный 2 3 10 2 2 7" xfId="2918"/>
    <cellStyle name="Обычный 2 3 10 2 2 8" xfId="2919"/>
    <cellStyle name="Обычный 2 3 10 2 2 9" xfId="2920"/>
    <cellStyle name="Обычный 2 3 10 2 3" xfId="2921"/>
    <cellStyle name="Обычный 2 3 10 2 4" xfId="2922"/>
    <cellStyle name="Обычный 2 3 10 2 5" xfId="2923"/>
    <cellStyle name="Обычный 2 3 10 2 5 2" xfId="2924"/>
    <cellStyle name="Обычный 2 3 10 2 5 2 2" xfId="2925"/>
    <cellStyle name="Обычный 2 3 10 2 5 2 3" xfId="2926"/>
    <cellStyle name="Обычный 2 3 10 2 5 2 4" xfId="2927"/>
    <cellStyle name="Обычный 2 3 10 2 5 2 5" xfId="2928"/>
    <cellStyle name="Обычный 2 3 10 2 5 2 6" xfId="2929"/>
    <cellStyle name="Обычный 2 3 10 2 5 2 7" xfId="2930"/>
    <cellStyle name="Обычный 2 3 10 2 5 2 8" xfId="2931"/>
    <cellStyle name="Обычный 2 3 10 2 5 3" xfId="2932"/>
    <cellStyle name="Обычный 2 3 10 2 5 4" xfId="2933"/>
    <cellStyle name="Обычный 2 3 10 2 5 5" xfId="2934"/>
    <cellStyle name="Обычный 2 3 10 2 5 6" xfId="2935"/>
    <cellStyle name="Обычный 2 3 10 2 5 7" xfId="2936"/>
    <cellStyle name="Обычный 2 3 10 2 5 8" xfId="2937"/>
    <cellStyle name="Обычный 2 3 10 2 6" xfId="2938"/>
    <cellStyle name="Обычный 2 3 10 2 7" xfId="2939"/>
    <cellStyle name="Обычный 2 3 10 2 8" xfId="2940"/>
    <cellStyle name="Обычный 2 3 10 2 9" xfId="2941"/>
    <cellStyle name="Обычный 2 3 10 3" xfId="2942"/>
    <cellStyle name="Обычный 2 3 10 3 10" xfId="2943"/>
    <cellStyle name="Обычный 2 3 10 3 2" xfId="2944"/>
    <cellStyle name="Обычный 2 3 10 3 2 2" xfId="2945"/>
    <cellStyle name="Обычный 2 3 10 3 2 2 2" xfId="2946"/>
    <cellStyle name="Обычный 2 3 10 3 2 2 3" xfId="2947"/>
    <cellStyle name="Обычный 2 3 10 3 2 2 4" xfId="2948"/>
    <cellStyle name="Обычный 2 3 10 3 2 2 5" xfId="2949"/>
    <cellStyle name="Обычный 2 3 10 3 2 2 6" xfId="2950"/>
    <cellStyle name="Обычный 2 3 10 3 2 2 7" xfId="2951"/>
    <cellStyle name="Обычный 2 3 10 3 2 2 8" xfId="2952"/>
    <cellStyle name="Обычный 2 3 10 3 2 3" xfId="2953"/>
    <cellStyle name="Обычный 2 3 10 3 2 4" xfId="2954"/>
    <cellStyle name="Обычный 2 3 10 3 2 5" xfId="2955"/>
    <cellStyle name="Обычный 2 3 10 3 2 6" xfId="2956"/>
    <cellStyle name="Обычный 2 3 10 3 2 7" xfId="2957"/>
    <cellStyle name="Обычный 2 3 10 3 2 8" xfId="2958"/>
    <cellStyle name="Обычный 2 3 10 3 3" xfId="2959"/>
    <cellStyle name="Обычный 2 3 10 3 4" xfId="2960"/>
    <cellStyle name="Обычный 2 3 10 3 5" xfId="2961"/>
    <cellStyle name="Обычный 2 3 10 3 6" xfId="2962"/>
    <cellStyle name="Обычный 2 3 10 3 7" xfId="2963"/>
    <cellStyle name="Обычный 2 3 10 3 8" xfId="2964"/>
    <cellStyle name="Обычный 2 3 10 3 9" xfId="2965"/>
    <cellStyle name="Обычный 2 3 10 4" xfId="2966"/>
    <cellStyle name="Обычный 2 3 10 5" xfId="2967"/>
    <cellStyle name="Обычный 2 3 10 5 2" xfId="2968"/>
    <cellStyle name="Обычный 2 3 10 5 2 2" xfId="2969"/>
    <cellStyle name="Обычный 2 3 10 5 2 3" xfId="2970"/>
    <cellStyle name="Обычный 2 3 10 5 2 4" xfId="2971"/>
    <cellStyle name="Обычный 2 3 10 5 2 5" xfId="2972"/>
    <cellStyle name="Обычный 2 3 10 5 2 6" xfId="2973"/>
    <cellStyle name="Обычный 2 3 10 5 2 7" xfId="2974"/>
    <cellStyle name="Обычный 2 3 10 5 2 8" xfId="2975"/>
    <cellStyle name="Обычный 2 3 10 5 3" xfId="2976"/>
    <cellStyle name="Обычный 2 3 10 5 4" xfId="2977"/>
    <cellStyle name="Обычный 2 3 10 5 5" xfId="2978"/>
    <cellStyle name="Обычный 2 3 10 5 6" xfId="2979"/>
    <cellStyle name="Обычный 2 3 10 5 7" xfId="2980"/>
    <cellStyle name="Обычный 2 3 10 5 8" xfId="2981"/>
    <cellStyle name="Обычный 2 3 10 6" xfId="2982"/>
    <cellStyle name="Обычный 2 3 10 7" xfId="2983"/>
    <cellStyle name="Обычный 2 3 10 8" xfId="2984"/>
    <cellStyle name="Обычный 2 3 10 9" xfId="2985"/>
    <cellStyle name="Обычный 2 3 11" xfId="2986"/>
    <cellStyle name="Обычный 2 3 12" xfId="2987"/>
    <cellStyle name="Обычный 2 3 13" xfId="2988"/>
    <cellStyle name="Обычный 2 3 14" xfId="2989"/>
    <cellStyle name="Обычный 2 3 15" xfId="2990"/>
    <cellStyle name="Обычный 2 3 16" xfId="2991"/>
    <cellStyle name="Обычный 2 3 17" xfId="2992"/>
    <cellStyle name="Обычный 2 3 18" xfId="2993"/>
    <cellStyle name="Обычный 2 3 19" xfId="2994"/>
    <cellStyle name="Обычный 2 3 2" xfId="2995"/>
    <cellStyle name="Обычный 2 3 2 2" xfId="2996"/>
    <cellStyle name="Обычный 2 3 2 3" xfId="2997"/>
    <cellStyle name="Обычный 2 3 2 4" xfId="2998"/>
    <cellStyle name="Обычный 2 3 20" xfId="2999"/>
    <cellStyle name="Обычный 2 3 21" xfId="3000"/>
    <cellStyle name="Обычный 2 3 3" xfId="3001"/>
    <cellStyle name="Обычный 2 3 4" xfId="3002"/>
    <cellStyle name="Обычный 2 3 4 2" xfId="3003"/>
    <cellStyle name="Обычный 2 3 4 3" xfId="3004"/>
    <cellStyle name="Обычный 2 3 5" xfId="3005"/>
    <cellStyle name="Обычный 2 3 6" xfId="3006"/>
    <cellStyle name="Обычный 2 3 7" xfId="3007"/>
    <cellStyle name="Обычный 2 3 8" xfId="3008"/>
    <cellStyle name="Обычный 2 3 9" xfId="3009"/>
    <cellStyle name="Обычный 2 30" xfId="3010"/>
    <cellStyle name="Обычный 2 31" xfId="3011"/>
    <cellStyle name="Обычный 2 32" xfId="3012"/>
    <cellStyle name="Обычный 2 33" xfId="3013"/>
    <cellStyle name="Обычный 2 33 2" xfId="3014"/>
    <cellStyle name="Обычный 2 34" xfId="3015"/>
    <cellStyle name="Обычный 2 35" xfId="3016"/>
    <cellStyle name="Обычный 2 36" xfId="3017"/>
    <cellStyle name="Обычный 2 37" xfId="3018"/>
    <cellStyle name="Обычный 2 38" xfId="3019"/>
    <cellStyle name="Обычный 2 39" xfId="3020"/>
    <cellStyle name="Обычный 2 4" xfId="3021"/>
    <cellStyle name="Обычный 2 4 10" xfId="3022"/>
    <cellStyle name="Обычный 2 4 2" xfId="3023"/>
    <cellStyle name="Обычный 2 4 2 2" xfId="3024"/>
    <cellStyle name="Обычный 2 4 2 3" xfId="3025"/>
    <cellStyle name="Обычный 2 4 2 4" xfId="3026"/>
    <cellStyle name="Обычный 2 4 3" xfId="3027"/>
    <cellStyle name="Обычный 2 4 3 2" xfId="3028"/>
    <cellStyle name="Обычный 2 4 3 3" xfId="3029"/>
    <cellStyle name="Обычный 2 4 4" xfId="3030"/>
    <cellStyle name="Обычный 2 4 5" xfId="3031"/>
    <cellStyle name="Обычный 2 4 6" xfId="3032"/>
    <cellStyle name="Обычный 2 4 7" xfId="3033"/>
    <cellStyle name="Обычный 2 4 8" xfId="3034"/>
    <cellStyle name="Обычный 2 4 9" xfId="3035"/>
    <cellStyle name="Обычный 2 40" xfId="3036"/>
    <cellStyle name="Обычный 2 41" xfId="3037"/>
    <cellStyle name="Обычный 2 42" xfId="3038"/>
    <cellStyle name="Обычный 2 43" xfId="3039"/>
    <cellStyle name="Обычный 2 44" xfId="3040"/>
    <cellStyle name="Обычный 2 45" xfId="3041"/>
    <cellStyle name="Обычный 2 46" xfId="3042"/>
    <cellStyle name="Обычный 2 47" xfId="3043"/>
    <cellStyle name="Обычный 2 5" xfId="3044"/>
    <cellStyle name="Обычный 2 5 2" xfId="3045"/>
    <cellStyle name="Обычный 2 5 2 2" xfId="3046"/>
    <cellStyle name="Обычный 2 5 3" xfId="3047"/>
    <cellStyle name="Обычный 2 5 3 2" xfId="3048"/>
    <cellStyle name="Обычный 2 5 3 3" xfId="3049"/>
    <cellStyle name="Обычный 2 5 3 4" xfId="3050"/>
    <cellStyle name="Обычный 2 51" xfId="3051"/>
    <cellStyle name="Обычный 2 6" xfId="3052"/>
    <cellStyle name="Обычный 2 6 2" xfId="3053"/>
    <cellStyle name="Обычный 2 6 2 2" xfId="3054"/>
    <cellStyle name="Обычный 2 6 2 3" xfId="3055"/>
    <cellStyle name="Обычный 2 7" xfId="3056"/>
    <cellStyle name="Обычный 2 7 2" xfId="3057"/>
    <cellStyle name="Обычный 2 8" xfId="3058"/>
    <cellStyle name="Обычный 2 9" xfId="3059"/>
    <cellStyle name="Обычный 2_12_08_12" xfId="3060"/>
    <cellStyle name="Обычный 20" xfId="3061"/>
    <cellStyle name="Обычный 21" xfId="3062"/>
    <cellStyle name="Обычный 22" xfId="3063"/>
    <cellStyle name="Обычный 23" xfId="3064"/>
    <cellStyle name="Обычный 24" xfId="3065"/>
    <cellStyle name="Обычный 25" xfId="3066"/>
    <cellStyle name="Обычный 26" xfId="3067"/>
    <cellStyle name="Обычный 27" xfId="3068"/>
    <cellStyle name="Обычный 28" xfId="3069"/>
    <cellStyle name="Обычный 29" xfId="3070"/>
    <cellStyle name="Обычный 3" xfId="3071"/>
    <cellStyle name="Обычный 3 10" xfId="3072"/>
    <cellStyle name="Обычный 3 10 2" xfId="3073"/>
    <cellStyle name="Обычный 3 10 3" xfId="3074"/>
    <cellStyle name="Обычный 3 11" xfId="3075"/>
    <cellStyle name="Обычный 3 11 2" xfId="3076"/>
    <cellStyle name="Обычный 3 11 3" xfId="3077"/>
    <cellStyle name="Обычный 3 12" xfId="3078"/>
    <cellStyle name="Обычный 3 12 2" xfId="3079"/>
    <cellStyle name="Обычный 3 12 3" xfId="3080"/>
    <cellStyle name="Обычный 3 13" xfId="3081"/>
    <cellStyle name="Обычный 3 13 2" xfId="3082"/>
    <cellStyle name="Обычный 3 13 2 2" xfId="3083"/>
    <cellStyle name="Обычный 3 13 2 2 2" xfId="3084"/>
    <cellStyle name="Обычный 3 13 2 3" xfId="3085"/>
    <cellStyle name="Обычный 3 13 3" xfId="3086"/>
    <cellStyle name="Обычный 3 13 3 2" xfId="3087"/>
    <cellStyle name="Обычный 3 13 4" xfId="3088"/>
    <cellStyle name="Обычный 3 13 5" xfId="3089"/>
    <cellStyle name="Обычный 3 13 6" xfId="3090"/>
    <cellStyle name="Обычный 3 13_pudost_16-07_17_startovye" xfId="3091"/>
    <cellStyle name="Обычный 3 14" xfId="3092"/>
    <cellStyle name="Обычный 3 15" xfId="3093"/>
    <cellStyle name="Обычный 3 16" xfId="3094"/>
    <cellStyle name="Обычный 3 17" xfId="3095"/>
    <cellStyle name="Обычный 3 18" xfId="3096"/>
    <cellStyle name="Обычный 3 19" xfId="3097"/>
    <cellStyle name="Обычный 3 2" xfId="3098"/>
    <cellStyle name="Обычный 3 2 10" xfId="3099"/>
    <cellStyle name="Обычный 3 2 11" xfId="3100"/>
    <cellStyle name="Обычный 3 2 12" xfId="3101"/>
    <cellStyle name="Обычный 3 2 13" xfId="3102"/>
    <cellStyle name="Обычный 3 2 2" xfId="3103"/>
    <cellStyle name="Обычный 3 2 2 10" xfId="3104"/>
    <cellStyle name="Обычный 3 2 2 2" xfId="3105"/>
    <cellStyle name="Обычный 3 2 2 2 2" xfId="3106"/>
    <cellStyle name="Обычный 3 2 2 3" xfId="3107"/>
    <cellStyle name="Обычный 3 2 2 4" xfId="3108"/>
    <cellStyle name="Обычный 3 2 2 5" xfId="3109"/>
    <cellStyle name="Обычный 3 2 2 6" xfId="3110"/>
    <cellStyle name="Обычный 3 2 2 7" xfId="3111"/>
    <cellStyle name="Обычный 3 2 2 8" xfId="3112"/>
    <cellStyle name="Обычный 3 2 2 9" xfId="3113"/>
    <cellStyle name="Обычный 3 2 3" xfId="3114"/>
    <cellStyle name="Обычный 3 2 4" xfId="3115"/>
    <cellStyle name="Обычный 3 2 4 2" xfId="3116"/>
    <cellStyle name="Обычный 3 2 5" xfId="3117"/>
    <cellStyle name="Обычный 3 2 6" xfId="3118"/>
    <cellStyle name="Обычный 3 2 7" xfId="3119"/>
    <cellStyle name="Обычный 3 2 8" xfId="3120"/>
    <cellStyle name="Обычный 3 2 9" xfId="3121"/>
    <cellStyle name="Обычный 3 20" xfId="3122"/>
    <cellStyle name="Обычный 3 21" xfId="3123"/>
    <cellStyle name="Обычный 3 22" xfId="3124"/>
    <cellStyle name="Обычный 3 23" xfId="3125"/>
    <cellStyle name="Обычный 3 24" xfId="3126"/>
    <cellStyle name="Обычный 3 3" xfId="3127"/>
    <cellStyle name="Обычный 3 3 2" xfId="3128"/>
    <cellStyle name="Обычный 3 3 3" xfId="3129"/>
    <cellStyle name="Обычный 3 3 4" xfId="3130"/>
    <cellStyle name="Обычный 3 3 5" xfId="3131"/>
    <cellStyle name="Обычный 3 4" xfId="3132"/>
    <cellStyle name="Обычный 3 4 2" xfId="3133"/>
    <cellStyle name="Обычный 3 4 3" xfId="3134"/>
    <cellStyle name="Обычный 3 5" xfId="3135"/>
    <cellStyle name="Обычный 3 5 2" xfId="3136"/>
    <cellStyle name="Обычный 3 5 3" xfId="3137"/>
    <cellStyle name="Обычный 3 5 4" xfId="3138"/>
    <cellStyle name="Обычный 3 5 5" xfId="3139"/>
    <cellStyle name="Обычный 3 6" xfId="3140"/>
    <cellStyle name="Обычный 3 6 2" xfId="3141"/>
    <cellStyle name="Обычный 3 6 3" xfId="3142"/>
    <cellStyle name="Обычный 3 7" xfId="3143"/>
    <cellStyle name="Обычный 3 7 2" xfId="3144"/>
    <cellStyle name="Обычный 3 8" xfId="3145"/>
    <cellStyle name="Обычный 3 8 2" xfId="3146"/>
    <cellStyle name="Обычный 3 8 3" xfId="3147"/>
    <cellStyle name="Обычный 3 9" xfId="3148"/>
    <cellStyle name="Обычный 3 9 2" xfId="3149"/>
    <cellStyle name="Обычный 3 9 3" xfId="3150"/>
    <cellStyle name="Обычный 3_1443_germes-27.07.2014 финал" xfId="3151"/>
    <cellStyle name="Обычный 30" xfId="3152"/>
    <cellStyle name="Обычный 30 12" xfId="3153"/>
    <cellStyle name="Обычный 30 16" xfId="3154"/>
    <cellStyle name="Обычный 30 3" xfId="3155"/>
    <cellStyle name="Обычный 30 4" xfId="3156"/>
    <cellStyle name="Обычный 30 5" xfId="3157"/>
    <cellStyle name="Обычный 31" xfId="3158"/>
    <cellStyle name="Обычный 34" xfId="3159"/>
    <cellStyle name="Обычный 35" xfId="3160"/>
    <cellStyle name="Обычный 36" xfId="3161"/>
    <cellStyle name="Обычный 39" xfId="3162"/>
    <cellStyle name="Обычный 4" xfId="3163"/>
    <cellStyle name="Обычный 4 10" xfId="3164"/>
    <cellStyle name="Обычный 4 11" xfId="3165"/>
    <cellStyle name="Обычный 4 12" xfId="3166"/>
    <cellStyle name="Обычный 4 13" xfId="3167"/>
    <cellStyle name="Обычный 4 13 2" xfId="3168"/>
    <cellStyle name="Обычный 4 13 3" xfId="3169"/>
    <cellStyle name="Обычный 4 14" xfId="3170"/>
    <cellStyle name="Обычный 4 14 2" xfId="3171"/>
    <cellStyle name="Обычный 4 14 3" xfId="3172"/>
    <cellStyle name="Обычный 4 14 4" xfId="3173"/>
    <cellStyle name="Обычный 4 15" xfId="3174"/>
    <cellStyle name="Обычный 4 16" xfId="3175"/>
    <cellStyle name="Обычный 4 17" xfId="3176"/>
    <cellStyle name="Обычный 4 2" xfId="3177"/>
    <cellStyle name="Обычный 4 2 2" xfId="3178"/>
    <cellStyle name="Обычный 4 2 2 2" xfId="3179"/>
    <cellStyle name="Обычный 4 2 2 3" xfId="3180"/>
    <cellStyle name="Обычный 4 2 3" xfId="3181"/>
    <cellStyle name="Обычный 4 2 4" xfId="3182"/>
    <cellStyle name="Обычный 4 3" xfId="3183"/>
    <cellStyle name="Обычный 4 4" xfId="3184"/>
    <cellStyle name="Обычный 4 5" xfId="3185"/>
    <cellStyle name="Обычный 4 6" xfId="3186"/>
    <cellStyle name="Обычный 4 7" xfId="3187"/>
    <cellStyle name="Обычный 4 8" xfId="3188"/>
    <cellStyle name="Обычный 4 9" xfId="3189"/>
    <cellStyle name="Обычный 4_МЛ" xfId="3190"/>
    <cellStyle name="Обычный 40" xfId="3191"/>
    <cellStyle name="Обычный 42" xfId="3192"/>
    <cellStyle name="Обычный 43" xfId="3193"/>
    <cellStyle name="Обычный 45" xfId="3194"/>
    <cellStyle name="Обычный 5" xfId="3195"/>
    <cellStyle name="Обычный 5 10" xfId="3196"/>
    <cellStyle name="Обычный 5 11" xfId="3197"/>
    <cellStyle name="Обычный 5 12" xfId="3198"/>
    <cellStyle name="Обычный 5 13" xfId="3199"/>
    <cellStyle name="Обычный 5 14" xfId="3200"/>
    <cellStyle name="Обычный 5 14 2" xfId="3201"/>
    <cellStyle name="Обычный 5 14 3" xfId="3202"/>
    <cellStyle name="Обычный 5 15" xfId="3203"/>
    <cellStyle name="Обычный 5 16" xfId="3204"/>
    <cellStyle name="Обычный 5 17" xfId="3205"/>
    <cellStyle name="Обычный 5 18" xfId="3206"/>
    <cellStyle name="Обычный 5 19" xfId="3207"/>
    <cellStyle name="Обычный 5 19 2" xfId="3208"/>
    <cellStyle name="Обычный 5 19 3" xfId="3209"/>
    <cellStyle name="Обычный 5 2" xfId="3210"/>
    <cellStyle name="Обычный 5 2 2" xfId="3211"/>
    <cellStyle name="Обычный 5 2 2 2" xfId="3212"/>
    <cellStyle name="Обычный 5 2 2 3" xfId="3213"/>
    <cellStyle name="Обычный 5 2 3" xfId="3214"/>
    <cellStyle name="Обычный 5 2 3 2" xfId="3215"/>
    <cellStyle name="Обычный 5 2 3 3" xfId="3216"/>
    <cellStyle name="Обычный 5 2 4" xfId="3217"/>
    <cellStyle name="Обычный 5 2 5" xfId="3218"/>
    <cellStyle name="Обычный 5 20" xfId="3219"/>
    <cellStyle name="Обычный 5 20 2" xfId="3220"/>
    <cellStyle name="Обычный 5 20 3" xfId="3221"/>
    <cellStyle name="Обычный 5 21" xfId="3222"/>
    <cellStyle name="Обычный 5 21 2" xfId="3223"/>
    <cellStyle name="Обычный 5 21 2 2" xfId="3224"/>
    <cellStyle name="Обычный 5 21 3" xfId="3225"/>
    <cellStyle name="Обычный 5 3" xfId="3226"/>
    <cellStyle name="Обычный 5 3 2" xfId="3227"/>
    <cellStyle name="Обычный 5 3 2 2" xfId="3228"/>
    <cellStyle name="Обычный 5 3 2 3" xfId="3229"/>
    <cellStyle name="Обычный 5 3 3" xfId="3230"/>
    <cellStyle name="Обычный 5 3 4" xfId="3231"/>
    <cellStyle name="Обычный 5 3 4 2" xfId="3232"/>
    <cellStyle name="Обычный 5 3 5" xfId="3233"/>
    <cellStyle name="Обычный 5 4" xfId="3234"/>
    <cellStyle name="Обычный 5 4 2" xfId="3235"/>
    <cellStyle name="Обычный 5 4 2 2" xfId="3236"/>
    <cellStyle name="Обычный 5 4 2 3" xfId="3237"/>
    <cellStyle name="Обычный 5 4 3" xfId="3238"/>
    <cellStyle name="Обычный 5 5" xfId="3239"/>
    <cellStyle name="Обычный 5 6" xfId="3240"/>
    <cellStyle name="Обычный 5 7" xfId="3241"/>
    <cellStyle name="Обычный 5 8" xfId="3242"/>
    <cellStyle name="Обычный 5 9" xfId="3243"/>
    <cellStyle name="Обычный 5_15_06_2014_prinevskoe" xfId="3244"/>
    <cellStyle name="Обычный 5_25_05_13 2 2" xfId="3424"/>
    <cellStyle name="Обычный 6" xfId="3245"/>
    <cellStyle name="Обычный 6 10" xfId="3246"/>
    <cellStyle name="Обычный 6 11" xfId="3247"/>
    <cellStyle name="Обычный 6 12" xfId="3248"/>
    <cellStyle name="Обычный 6 13" xfId="3249"/>
    <cellStyle name="Обычный 6 14" xfId="3250"/>
    <cellStyle name="Обычный 6 15" xfId="3251"/>
    <cellStyle name="Обычный 6 16" xfId="3252"/>
    <cellStyle name="Обычный 6 17" xfId="3253"/>
    <cellStyle name="Обычный 6 2" xfId="3254"/>
    <cellStyle name="Обычный 6 2 2" xfId="3255"/>
    <cellStyle name="Обычный 6 2 3" xfId="3256"/>
    <cellStyle name="Обычный 6 3" xfId="3257"/>
    <cellStyle name="Обычный 6 4" xfId="3258"/>
    <cellStyle name="Обычный 6 5" xfId="3259"/>
    <cellStyle name="Обычный 6 6" xfId="3260"/>
    <cellStyle name="Обычный 6 7" xfId="3261"/>
    <cellStyle name="Обычный 6 8" xfId="3262"/>
    <cellStyle name="Обычный 6 9" xfId="3263"/>
    <cellStyle name="Обычный 6_Гермес 26.09.15" xfId="3264"/>
    <cellStyle name="Обычный 7" xfId="3265"/>
    <cellStyle name="Обычный 7 10" xfId="3266"/>
    <cellStyle name="Обычный 7 11" xfId="3267"/>
    <cellStyle name="Обычный 7 12" xfId="3268"/>
    <cellStyle name="Обычный 7 13" xfId="3269"/>
    <cellStyle name="Обычный 7 14" xfId="3270"/>
    <cellStyle name="Обычный 7 2" xfId="3271"/>
    <cellStyle name="Обычный 7 3" xfId="3272"/>
    <cellStyle name="Обычный 7 4" xfId="3273"/>
    <cellStyle name="Обычный 7 5" xfId="3274"/>
    <cellStyle name="Обычный 7 6" xfId="3275"/>
    <cellStyle name="Обычный 7 7" xfId="3276"/>
    <cellStyle name="Обычный 7 8" xfId="3277"/>
    <cellStyle name="Обычный 7 9" xfId="3278"/>
    <cellStyle name="Обычный 8" xfId="3279"/>
    <cellStyle name="Обычный 8 10" xfId="3280"/>
    <cellStyle name="Обычный 8 2" xfId="3281"/>
    <cellStyle name="Обычный 8 3" xfId="3282"/>
    <cellStyle name="Обычный 8 4" xfId="3283"/>
    <cellStyle name="Обычный 8 5" xfId="3284"/>
    <cellStyle name="Обычный 8 6" xfId="3285"/>
    <cellStyle name="Обычный 8 7" xfId="3286"/>
    <cellStyle name="Обычный 8 8" xfId="3287"/>
    <cellStyle name="Обычный 8 9" xfId="3288"/>
    <cellStyle name="Обычный 9" xfId="3289"/>
    <cellStyle name="Обычный 9 2" xfId="3290"/>
    <cellStyle name="Обычный 9 3" xfId="3291"/>
    <cellStyle name="Обычный_60-80" xfId="3433"/>
    <cellStyle name="Обычный_База 2 2 2 2 2 2" xfId="3292"/>
    <cellStyle name="Обычный_База 2 2 2 2 2 2 2" xfId="3440"/>
    <cellStyle name="Обычный_База_База1 2" xfId="3435"/>
    <cellStyle name="Обычный_База_База1 2_База1 (version 1)" xfId="3293"/>
    <cellStyle name="Обычный_База_База1 2_База1 (version 1) 2" xfId="3441"/>
    <cellStyle name="Обычный_Выездка 1 2" xfId="3438"/>
    <cellStyle name="Обычный_Выездка технические1 2 2" xfId="3294"/>
    <cellStyle name="Обычный_Выездка технические1 3" xfId="3295"/>
    <cellStyle name="Обычный_Измайлово-2003" xfId="3296"/>
    <cellStyle name="Обычный_Измайлово-2003 2" xfId="3297"/>
    <cellStyle name="Обычный_конкур f" xfId="3298"/>
    <cellStyle name="Обычный_конкур1 11 2" xfId="3428"/>
    <cellStyle name="Обычный_конкур1 2 2" xfId="3427"/>
    <cellStyle name="Обычный_конкур1 2 3" xfId="3431"/>
    <cellStyle name="Обычный_Лист Microsoft Excel 10" xfId="3299"/>
    <cellStyle name="Обычный_Лист Microsoft Excel 10 2" xfId="3426"/>
    <cellStyle name="Обычный_Лист Microsoft Excel 11" xfId="3300"/>
    <cellStyle name="Обычный_Лист Microsoft Excel 11 2" xfId="3434"/>
    <cellStyle name="Обычный_Лист Microsoft Excel 2 12" xfId="3301"/>
    <cellStyle name="Обычный_Лист Microsoft Excel 2 12 2" xfId="3437"/>
    <cellStyle name="Обычный_Лист Microsoft Excel 3 2" xfId="3302"/>
    <cellStyle name="Обычный_Лист Microsoft Excel_25_05_13 2" xfId="3432"/>
    <cellStyle name="Обычный_Лист Microsoft Excel_База" xfId="3430"/>
    <cellStyle name="Обычный_Орел 11" xfId="3425"/>
    <cellStyle name="Обычный_Орел 11 2" xfId="3442"/>
    <cellStyle name="Обычный_Россия (В) юниоры 2_Стартовые 04-06.04.13" xfId="3429"/>
    <cellStyle name="Обычный_Россия (В) юниоры 2_Стартовые 04-06.04.13 2" xfId="3436"/>
    <cellStyle name="Плохой 2" xfId="3303"/>
    <cellStyle name="Плохой 2 2" xfId="3304"/>
    <cellStyle name="Плохой 3" xfId="3305"/>
    <cellStyle name="Плохой 3 2" xfId="3306"/>
    <cellStyle name="Плохой 4" xfId="3307"/>
    <cellStyle name="Плохой 4 2" xfId="3308"/>
    <cellStyle name="Плохой 5" xfId="3309"/>
    <cellStyle name="Плохой 5 2" xfId="3310"/>
    <cellStyle name="Плохой 6" xfId="3311"/>
    <cellStyle name="Плохой 6 2" xfId="3312"/>
    <cellStyle name="Плохой 7" xfId="3313"/>
    <cellStyle name="Плохой 7 2" xfId="3314"/>
    <cellStyle name="Плохой 8" xfId="3315"/>
    <cellStyle name="Пояснение 2" xfId="3316"/>
    <cellStyle name="Пояснение 2 2" xfId="3317"/>
    <cellStyle name="Пояснение 3" xfId="3318"/>
    <cellStyle name="Пояснение 3 2" xfId="3319"/>
    <cellStyle name="Пояснение 4" xfId="3320"/>
    <cellStyle name="Пояснение 4 2" xfId="3321"/>
    <cellStyle name="Пояснение 5" xfId="3322"/>
    <cellStyle name="Пояснение 5 2" xfId="3323"/>
    <cellStyle name="Пояснение 6" xfId="3324"/>
    <cellStyle name="Пояснение 6 2" xfId="3325"/>
    <cellStyle name="Пояснение 7" xfId="3326"/>
    <cellStyle name="Примечание 2" xfId="3327"/>
    <cellStyle name="Примечание 2 2" xfId="3328"/>
    <cellStyle name="Примечание 2 3" xfId="3329"/>
    <cellStyle name="Примечание 3" xfId="3330"/>
    <cellStyle name="Примечание 4" xfId="3331"/>
    <cellStyle name="Примечание 5" xfId="3332"/>
    <cellStyle name="Примечание 6" xfId="3333"/>
    <cellStyle name="Примечание 6 2" xfId="3334"/>
    <cellStyle name="Примечание 7" xfId="3335"/>
    <cellStyle name="Примечание 7 2" xfId="3336"/>
    <cellStyle name="Примечание 8" xfId="3337"/>
    <cellStyle name="Примечание 8 2" xfId="3338"/>
    <cellStyle name="Примечание 9" xfId="3339"/>
    <cellStyle name="Процентный 2" xfId="3340"/>
    <cellStyle name="Процентный 2 2" xfId="3341"/>
    <cellStyle name="Связанная ячейка 2" xfId="3342"/>
    <cellStyle name="Связанная ячейка 2 2" xfId="3343"/>
    <cellStyle name="Связанная ячейка 3" xfId="3344"/>
    <cellStyle name="Связанная ячейка 3 2" xfId="3345"/>
    <cellStyle name="Связанная ячейка 4" xfId="3346"/>
    <cellStyle name="Связанная ячейка 4 2" xfId="3347"/>
    <cellStyle name="Связанная ячейка 5" xfId="3348"/>
    <cellStyle name="Связанная ячейка 5 2" xfId="3349"/>
    <cellStyle name="Связанная ячейка 6" xfId="3350"/>
    <cellStyle name="Связанная ячейка 6 2" xfId="3351"/>
    <cellStyle name="Связанная ячейка 7" xfId="3352"/>
    <cellStyle name="Текст предупреждения 2" xfId="3353"/>
    <cellStyle name="Текст предупреждения 2 2" xfId="3354"/>
    <cellStyle name="Текст предупреждения 3" xfId="3355"/>
    <cellStyle name="Текст предупреждения 3 2" xfId="3356"/>
    <cellStyle name="Текст предупреждения 4" xfId="3357"/>
    <cellStyle name="Текст предупреждения 4 2" xfId="3358"/>
    <cellStyle name="Текст предупреждения 5" xfId="3359"/>
    <cellStyle name="Текст предупреждения 5 2" xfId="3360"/>
    <cellStyle name="Текст предупреждения 6" xfId="3361"/>
    <cellStyle name="Текст предупреждения 6 2" xfId="3362"/>
    <cellStyle name="Текст предупреждения 7" xfId="3363"/>
    <cellStyle name="Финансовый 2" xfId="3364"/>
    <cellStyle name="Финансовый 2 2" xfId="3365"/>
    <cellStyle name="Финансовый 2 2 2" xfId="3366"/>
    <cellStyle name="Финансовый 2 2 2 2" xfId="3367"/>
    <cellStyle name="Финансовый 2 2 2 2 2" xfId="3368"/>
    <cellStyle name="Финансовый 2 2 3" xfId="3369"/>
    <cellStyle name="Финансовый 2 2 3 2" xfId="3370"/>
    <cellStyle name="Финансовый 2 2 3 3" xfId="3371"/>
    <cellStyle name="Финансовый 2 2 3 4" xfId="3372"/>
    <cellStyle name="Финансовый 2 2 3 5" xfId="3373"/>
    <cellStyle name="Финансовый 2 2 3 6" xfId="3374"/>
    <cellStyle name="Финансовый 2 2 4" xfId="3375"/>
    <cellStyle name="Финансовый 2 2 4 2" xfId="3376"/>
    <cellStyle name="Финансовый 2 2 4 2 2" xfId="3377"/>
    <cellStyle name="Финансовый 2 2 5" xfId="3378"/>
    <cellStyle name="Финансовый 2 2 5 2" xfId="3379"/>
    <cellStyle name="Финансовый 2 2 5 2 2" xfId="3380"/>
    <cellStyle name="Финансовый 2 2 6" xfId="3381"/>
    <cellStyle name="Финансовый 2 2 6 2" xfId="3382"/>
    <cellStyle name="Финансовый 2 2 6 2 2" xfId="3383"/>
    <cellStyle name="Финансовый 2 2 7" xfId="3384"/>
    <cellStyle name="Финансовый 2 3" xfId="3385"/>
    <cellStyle name="Финансовый 2 3 2" xfId="3386"/>
    <cellStyle name="Финансовый 2 3 2 2" xfId="3387"/>
    <cellStyle name="Финансовый 2 4" xfId="3388"/>
    <cellStyle name="Финансовый 2 4 2" xfId="3389"/>
    <cellStyle name="Финансовый 2 4 2 2" xfId="3390"/>
    <cellStyle name="Финансовый 2 5" xfId="3391"/>
    <cellStyle name="Финансовый 2 6" xfId="3392"/>
    <cellStyle name="Финансовый 2 7" xfId="3393"/>
    <cellStyle name="Финансовый 2 8" xfId="3394"/>
    <cellStyle name="Финансовый 2 9" xfId="3395"/>
    <cellStyle name="Финансовый 3" xfId="3396"/>
    <cellStyle name="Финансовый 3 2" xfId="3397"/>
    <cellStyle name="Финансовый 3 2 2" xfId="3398"/>
    <cellStyle name="Финансовый 3 2 2 2" xfId="3399"/>
    <cellStyle name="Финансовый 3 3" xfId="3400"/>
    <cellStyle name="Финансовый 3 3 2" xfId="3401"/>
    <cellStyle name="Финансовый 3 4" xfId="3402"/>
    <cellStyle name="Финансовый 4" xfId="3403"/>
    <cellStyle name="Финансовый 4 2" xfId="3404"/>
    <cellStyle name="Финансовый 4 2 2" xfId="3405"/>
    <cellStyle name="Финансовый 4 2 3" xfId="3406"/>
    <cellStyle name="Финансовый 4 2 4" xfId="3407"/>
    <cellStyle name="Финансовый 4 2 5" xfId="3408"/>
    <cellStyle name="Финансовый 4 2 6" xfId="3409"/>
    <cellStyle name="Финансовый 4 3" xfId="3410"/>
    <cellStyle name="Хороший 2" xfId="3411"/>
    <cellStyle name="Хороший 2 2" xfId="3412"/>
    <cellStyle name="Хороший 3" xfId="3413"/>
    <cellStyle name="Хороший 3 2" xfId="3414"/>
    <cellStyle name="Хороший 4" xfId="3415"/>
    <cellStyle name="Хороший 4 2" xfId="3416"/>
    <cellStyle name="Хороший 5" xfId="3417"/>
    <cellStyle name="Хороший 5 2" xfId="3418"/>
    <cellStyle name="Хороший 6" xfId="3419"/>
    <cellStyle name="Хороший 6 2" xfId="3420"/>
    <cellStyle name="Хороший 7" xfId="3421"/>
    <cellStyle name="Хороший 7 2" xfId="3422"/>
    <cellStyle name="Хороший 8" xfId="342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2.png"/><Relationship Id="rId1" Type="http://schemas.openxmlformats.org/officeDocument/2006/relationships/image" Target="../media/image19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2.png"/><Relationship Id="rId1" Type="http://schemas.openxmlformats.org/officeDocument/2006/relationships/image" Target="../media/image19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20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1.jpeg"/><Relationship Id="rId1" Type="http://schemas.openxmlformats.org/officeDocument/2006/relationships/image" Target="../media/image10.jpeg"/><Relationship Id="rId4" Type="http://schemas.openxmlformats.org/officeDocument/2006/relationships/image" Target="../media/image1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3.jpeg"/><Relationship Id="rId1" Type="http://schemas.openxmlformats.org/officeDocument/2006/relationships/image" Target="../media/image22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3.jpeg"/><Relationship Id="rId1" Type="http://schemas.openxmlformats.org/officeDocument/2006/relationships/image" Target="../media/image22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3.jpeg"/><Relationship Id="rId1" Type="http://schemas.openxmlformats.org/officeDocument/2006/relationships/image" Target="../media/image22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3.jpeg"/><Relationship Id="rId1" Type="http://schemas.openxmlformats.org/officeDocument/2006/relationships/image" Target="../media/image22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20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2.png"/><Relationship Id="rId1" Type="http://schemas.openxmlformats.org/officeDocument/2006/relationships/image" Target="../media/image1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4</xdr:col>
      <xdr:colOff>76200</xdr:colOff>
      <xdr:row>0</xdr:row>
      <xdr:rowOff>619696</xdr:rowOff>
    </xdr:to>
    <xdr:pic>
      <xdr:nvPicPr>
        <xdr:cNvPr id="95214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724025" cy="619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1799165</xdr:colOff>
      <xdr:row>0</xdr:row>
      <xdr:rowOff>152400</xdr:rowOff>
    </xdr:from>
    <xdr:to>
      <xdr:col>11</xdr:col>
      <xdr:colOff>704849</xdr:colOff>
      <xdr:row>0</xdr:row>
      <xdr:rowOff>790575</xdr:rowOff>
    </xdr:to>
    <xdr:pic>
      <xdr:nvPicPr>
        <xdr:cNvPr id="9521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66840" y="152400"/>
          <a:ext cx="77258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778668</xdr:colOff>
      <xdr:row>0</xdr:row>
      <xdr:rowOff>209550</xdr:rowOff>
    </xdr:from>
    <xdr:to>
      <xdr:col>10</xdr:col>
      <xdr:colOff>1600199</xdr:colOff>
      <xdr:row>0</xdr:row>
      <xdr:rowOff>866775</xdr:rowOff>
    </xdr:to>
    <xdr:pic>
      <xdr:nvPicPr>
        <xdr:cNvPr id="9521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6343" y="209550"/>
          <a:ext cx="82153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0493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149225</xdr:colOff>
      <xdr:row>0</xdr:row>
      <xdr:rowOff>53975</xdr:rowOff>
    </xdr:from>
    <xdr:to>
      <xdr:col>22</xdr:col>
      <xdr:colOff>171450</xdr:colOff>
      <xdr:row>0</xdr:row>
      <xdr:rowOff>990600</xdr:rowOff>
    </xdr:to>
    <xdr:pic>
      <xdr:nvPicPr>
        <xdr:cNvPr id="104938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06125" y="53975"/>
          <a:ext cx="936625" cy="93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408716</xdr:colOff>
      <xdr:row>0</xdr:row>
      <xdr:rowOff>59268</xdr:rowOff>
    </xdr:from>
    <xdr:to>
      <xdr:col>25</xdr:col>
      <xdr:colOff>271991</xdr:colOff>
      <xdr:row>0</xdr:row>
      <xdr:rowOff>751418</xdr:rowOff>
    </xdr:to>
    <xdr:pic>
      <xdr:nvPicPr>
        <xdr:cNvPr id="104939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62049" y="59268"/>
          <a:ext cx="963942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076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76200</xdr:colOff>
      <xdr:row>0</xdr:row>
      <xdr:rowOff>66675</xdr:rowOff>
    </xdr:from>
    <xdr:to>
      <xdr:col>24</xdr:col>
      <xdr:colOff>190500</xdr:colOff>
      <xdr:row>1</xdr:row>
      <xdr:rowOff>28575</xdr:rowOff>
    </xdr:to>
    <xdr:pic>
      <xdr:nvPicPr>
        <xdr:cNvPr id="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8050" y="66675"/>
          <a:ext cx="857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238125</xdr:colOff>
      <xdr:row>0</xdr:row>
      <xdr:rowOff>47625</xdr:rowOff>
    </xdr:from>
    <xdr:to>
      <xdr:col>25</xdr:col>
      <xdr:colOff>361950</xdr:colOff>
      <xdr:row>0</xdr:row>
      <xdr:rowOff>1028700</xdr:rowOff>
    </xdr:to>
    <xdr:pic>
      <xdr:nvPicPr>
        <xdr:cNvPr id="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72925" y="47625"/>
          <a:ext cx="8001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2</xdr:row>
      <xdr:rowOff>101600</xdr:rowOff>
    </xdr:to>
    <xdr:pic>
      <xdr:nvPicPr>
        <xdr:cNvPr id="11894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762250" cy="67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479425</xdr:colOff>
      <xdr:row>0</xdr:row>
      <xdr:rowOff>41275</xdr:rowOff>
    </xdr:from>
    <xdr:to>
      <xdr:col>22</xdr:col>
      <xdr:colOff>31750</xdr:colOff>
      <xdr:row>2</xdr:row>
      <xdr:rowOff>177800</xdr:rowOff>
    </xdr:to>
    <xdr:pic>
      <xdr:nvPicPr>
        <xdr:cNvPr id="118942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01425" y="41275"/>
          <a:ext cx="1050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30024</xdr:colOff>
      <xdr:row>0</xdr:row>
      <xdr:rowOff>38100</xdr:rowOff>
    </xdr:from>
    <xdr:to>
      <xdr:col>25</xdr:col>
      <xdr:colOff>409575</xdr:colOff>
      <xdr:row>2</xdr:row>
      <xdr:rowOff>116417</xdr:rowOff>
    </xdr:to>
    <xdr:pic>
      <xdr:nvPicPr>
        <xdr:cNvPr id="118943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26774" y="38100"/>
          <a:ext cx="1056884" cy="74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5</xdr:col>
      <xdr:colOff>133350</xdr:colOff>
      <xdr:row>2</xdr:row>
      <xdr:rowOff>48683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333"/>
          <a:ext cx="2292350" cy="67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934510</xdr:colOff>
      <xdr:row>0</xdr:row>
      <xdr:rowOff>147111</xdr:rowOff>
    </xdr:from>
    <xdr:to>
      <xdr:col>15</xdr:col>
      <xdr:colOff>857250</xdr:colOff>
      <xdr:row>3</xdr:row>
      <xdr:rowOff>8556</xdr:rowOff>
    </xdr:to>
    <xdr:pic>
      <xdr:nvPicPr>
        <xdr:cNvPr id="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34677" y="147111"/>
          <a:ext cx="938740" cy="729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117800</xdr:colOff>
      <xdr:row>0</xdr:row>
      <xdr:rowOff>239182</xdr:rowOff>
    </xdr:from>
    <xdr:to>
      <xdr:col>19</xdr:col>
      <xdr:colOff>346075</xdr:colOff>
      <xdr:row>3</xdr:row>
      <xdr:rowOff>0</xdr:rowOff>
    </xdr:to>
    <xdr:pic>
      <xdr:nvPicPr>
        <xdr:cNvPr id="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3383" y="239182"/>
          <a:ext cx="884442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6</xdr:col>
      <xdr:colOff>114300</xdr:colOff>
      <xdr:row>0</xdr:row>
      <xdr:rowOff>914400</xdr:rowOff>
    </xdr:to>
    <xdr:pic>
      <xdr:nvPicPr>
        <xdr:cNvPr id="12095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6098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114300</xdr:colOff>
      <xdr:row>0</xdr:row>
      <xdr:rowOff>76201</xdr:rowOff>
    </xdr:from>
    <xdr:to>
      <xdr:col>22</xdr:col>
      <xdr:colOff>124510</xdr:colOff>
      <xdr:row>0</xdr:row>
      <xdr:rowOff>930089</xdr:rowOff>
    </xdr:to>
    <xdr:pic>
      <xdr:nvPicPr>
        <xdr:cNvPr id="12095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86565" y="76201"/>
          <a:ext cx="906680" cy="853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33618</xdr:colOff>
      <xdr:row>0</xdr:row>
      <xdr:rowOff>172571</xdr:rowOff>
    </xdr:from>
    <xdr:to>
      <xdr:col>25</xdr:col>
      <xdr:colOff>203947</xdr:colOff>
      <xdr:row>0</xdr:row>
      <xdr:rowOff>885265</xdr:rowOff>
    </xdr:to>
    <xdr:pic>
      <xdr:nvPicPr>
        <xdr:cNvPr id="12095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516971" y="172571"/>
          <a:ext cx="842682" cy="712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6</xdr:col>
      <xdr:colOff>114300</xdr:colOff>
      <xdr:row>0</xdr:row>
      <xdr:rowOff>914400</xdr:rowOff>
    </xdr:to>
    <xdr:pic>
      <xdr:nvPicPr>
        <xdr:cNvPr id="12604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6098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114300</xdr:colOff>
      <xdr:row>0</xdr:row>
      <xdr:rowOff>76200</xdr:rowOff>
    </xdr:from>
    <xdr:to>
      <xdr:col>22</xdr:col>
      <xdr:colOff>44824</xdr:colOff>
      <xdr:row>0</xdr:row>
      <xdr:rowOff>925725</xdr:rowOff>
    </xdr:to>
    <xdr:pic>
      <xdr:nvPicPr>
        <xdr:cNvPr id="126041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86565" y="76200"/>
          <a:ext cx="826994" cy="84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15276</xdr:colOff>
      <xdr:row>0</xdr:row>
      <xdr:rowOff>127748</xdr:rowOff>
    </xdr:from>
    <xdr:to>
      <xdr:col>25</xdr:col>
      <xdr:colOff>248771</xdr:colOff>
      <xdr:row>0</xdr:row>
      <xdr:rowOff>840441</xdr:rowOff>
    </xdr:to>
    <xdr:pic>
      <xdr:nvPicPr>
        <xdr:cNvPr id="12604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98629" y="127748"/>
          <a:ext cx="905848" cy="71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3315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828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78441</xdr:colOff>
      <xdr:row>0</xdr:row>
      <xdr:rowOff>66675</xdr:rowOff>
    </xdr:from>
    <xdr:to>
      <xdr:col>22</xdr:col>
      <xdr:colOff>304800</xdr:colOff>
      <xdr:row>1</xdr:row>
      <xdr:rowOff>0</xdr:rowOff>
    </xdr:to>
    <xdr:pic>
      <xdr:nvPicPr>
        <xdr:cNvPr id="13315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12706" y="66675"/>
          <a:ext cx="876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409575</xdr:colOff>
      <xdr:row>0</xdr:row>
      <xdr:rowOff>28575</xdr:rowOff>
    </xdr:from>
    <xdr:to>
      <xdr:col>25</xdr:col>
      <xdr:colOff>266700</xdr:colOff>
      <xdr:row>1</xdr:row>
      <xdr:rowOff>0</xdr:rowOff>
    </xdr:to>
    <xdr:pic>
      <xdr:nvPicPr>
        <xdr:cNvPr id="13315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01625" y="28575"/>
          <a:ext cx="9525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5</xdr:col>
      <xdr:colOff>180975</xdr:colOff>
      <xdr:row>0</xdr:row>
      <xdr:rowOff>962025</xdr:rowOff>
    </xdr:to>
    <xdr:pic>
      <xdr:nvPicPr>
        <xdr:cNvPr id="11806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2447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1806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95250"/>
          <a:ext cx="24003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257176</xdr:colOff>
      <xdr:row>0</xdr:row>
      <xdr:rowOff>38100</xdr:rowOff>
    </xdr:from>
    <xdr:to>
      <xdr:col>22</xdr:col>
      <xdr:colOff>33619</xdr:colOff>
      <xdr:row>1</xdr:row>
      <xdr:rowOff>85725</xdr:rowOff>
    </xdr:to>
    <xdr:pic>
      <xdr:nvPicPr>
        <xdr:cNvPr id="11806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85470" y="38100"/>
          <a:ext cx="1009090" cy="865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250224</xdr:colOff>
      <xdr:row>0</xdr:row>
      <xdr:rowOff>95810</xdr:rowOff>
    </xdr:from>
    <xdr:to>
      <xdr:col>26</xdr:col>
      <xdr:colOff>179854</xdr:colOff>
      <xdr:row>1</xdr:row>
      <xdr:rowOff>44824</xdr:rowOff>
    </xdr:to>
    <xdr:pic>
      <xdr:nvPicPr>
        <xdr:cNvPr id="11806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11165" y="95810"/>
          <a:ext cx="904542" cy="767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95250</xdr:rowOff>
    </xdr:from>
    <xdr:to>
      <xdr:col>5</xdr:col>
      <xdr:colOff>137583</xdr:colOff>
      <xdr:row>1</xdr:row>
      <xdr:rowOff>733425</xdr:rowOff>
    </xdr:to>
    <xdr:pic>
      <xdr:nvPicPr>
        <xdr:cNvPr id="2" name="Picture 1559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2017183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254001</xdr:colOff>
      <xdr:row>1</xdr:row>
      <xdr:rowOff>194733</xdr:rowOff>
    </xdr:from>
    <xdr:to>
      <xdr:col>13</xdr:col>
      <xdr:colOff>1111252</xdr:colOff>
      <xdr:row>2</xdr:row>
      <xdr:rowOff>148167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1251" y="194733"/>
          <a:ext cx="857251" cy="726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382059</xdr:colOff>
      <xdr:row>1</xdr:row>
      <xdr:rowOff>147109</xdr:rowOff>
    </xdr:from>
    <xdr:to>
      <xdr:col>13</xdr:col>
      <xdr:colOff>74084</xdr:colOff>
      <xdr:row>3</xdr:row>
      <xdr:rowOff>148167</xdr:rowOff>
    </xdr:to>
    <xdr:pic>
      <xdr:nvPicPr>
        <xdr:cNvPr id="4" name="Picture 15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64059" y="147109"/>
          <a:ext cx="1057275" cy="97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2197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190500</xdr:colOff>
      <xdr:row>0</xdr:row>
      <xdr:rowOff>66675</xdr:rowOff>
    </xdr:from>
    <xdr:to>
      <xdr:col>22</xdr:col>
      <xdr:colOff>304800</xdr:colOff>
      <xdr:row>0</xdr:row>
      <xdr:rowOff>1017512</xdr:rowOff>
    </xdr:to>
    <xdr:pic>
      <xdr:nvPicPr>
        <xdr:cNvPr id="12197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40353" y="66675"/>
          <a:ext cx="1010771" cy="950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387163</xdr:colOff>
      <xdr:row>0</xdr:row>
      <xdr:rowOff>196664</xdr:rowOff>
    </xdr:from>
    <xdr:to>
      <xdr:col>25</xdr:col>
      <xdr:colOff>244288</xdr:colOff>
      <xdr:row>0</xdr:row>
      <xdr:rowOff>930088</xdr:rowOff>
    </xdr:to>
    <xdr:pic>
      <xdr:nvPicPr>
        <xdr:cNvPr id="12197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33487" y="196664"/>
          <a:ext cx="94409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5</xdr:col>
      <xdr:colOff>333375</xdr:colOff>
      <xdr:row>0</xdr:row>
      <xdr:rowOff>1047750</xdr:rowOff>
    </xdr:to>
    <xdr:pic>
      <xdr:nvPicPr>
        <xdr:cNvPr id="105845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5250"/>
          <a:ext cx="2647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1828800</xdr:colOff>
      <xdr:row>0</xdr:row>
      <xdr:rowOff>114300</xdr:rowOff>
    </xdr:from>
    <xdr:to>
      <xdr:col>11</xdr:col>
      <xdr:colOff>914400</xdr:colOff>
      <xdr:row>0</xdr:row>
      <xdr:rowOff>1066800</xdr:rowOff>
    </xdr:to>
    <xdr:pic>
      <xdr:nvPicPr>
        <xdr:cNvPr id="105847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96475" y="1143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771525</xdr:colOff>
      <xdr:row>0</xdr:row>
      <xdr:rowOff>104775</xdr:rowOff>
    </xdr:from>
    <xdr:to>
      <xdr:col>10</xdr:col>
      <xdr:colOff>1543050</xdr:colOff>
      <xdr:row>0</xdr:row>
      <xdr:rowOff>752475</xdr:rowOff>
    </xdr:to>
    <xdr:pic>
      <xdr:nvPicPr>
        <xdr:cNvPr id="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24925" y="104775"/>
          <a:ext cx="771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95250</xdr:rowOff>
    </xdr:from>
    <xdr:to>
      <xdr:col>4</xdr:col>
      <xdr:colOff>486834</xdr:colOff>
      <xdr:row>1</xdr:row>
      <xdr:rowOff>733425</xdr:rowOff>
    </xdr:to>
    <xdr:pic>
      <xdr:nvPicPr>
        <xdr:cNvPr id="2" name="Picture 1559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1837267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229821</xdr:colOff>
      <xdr:row>1</xdr:row>
      <xdr:rowOff>300567</xdr:rowOff>
    </xdr:from>
    <xdr:to>
      <xdr:col>13</xdr:col>
      <xdr:colOff>1238251</xdr:colOff>
      <xdr:row>3</xdr:row>
      <xdr:rowOff>52917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8821" y="300567"/>
          <a:ext cx="1008430" cy="726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561975</xdr:colOff>
      <xdr:row>1</xdr:row>
      <xdr:rowOff>295276</xdr:rowOff>
    </xdr:from>
    <xdr:to>
      <xdr:col>13</xdr:col>
      <xdr:colOff>75531</xdr:colOff>
      <xdr:row>3</xdr:row>
      <xdr:rowOff>63501</xdr:rowOff>
    </xdr:to>
    <xdr:pic>
      <xdr:nvPicPr>
        <xdr:cNvPr id="4" name="Picture 15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49808" y="295276"/>
          <a:ext cx="804723" cy="741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24016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152400</xdr:colOff>
      <xdr:row>0</xdr:row>
      <xdr:rowOff>66675</xdr:rowOff>
    </xdr:from>
    <xdr:to>
      <xdr:col>22</xdr:col>
      <xdr:colOff>179294</xdr:colOff>
      <xdr:row>1</xdr:row>
      <xdr:rowOff>0</xdr:rowOff>
    </xdr:to>
    <xdr:pic>
      <xdr:nvPicPr>
        <xdr:cNvPr id="12401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02253" y="66675"/>
          <a:ext cx="923365" cy="751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409575</xdr:colOff>
      <xdr:row>0</xdr:row>
      <xdr:rowOff>28575</xdr:rowOff>
    </xdr:from>
    <xdr:to>
      <xdr:col>25</xdr:col>
      <xdr:colOff>266700</xdr:colOff>
      <xdr:row>1</xdr:row>
      <xdr:rowOff>0</xdr:rowOff>
    </xdr:to>
    <xdr:pic>
      <xdr:nvPicPr>
        <xdr:cNvPr id="124018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58700" y="28575"/>
          <a:ext cx="9525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95250</xdr:rowOff>
    </xdr:from>
    <xdr:to>
      <xdr:col>4</xdr:col>
      <xdr:colOff>209550</xdr:colOff>
      <xdr:row>1</xdr:row>
      <xdr:rowOff>733425</xdr:rowOff>
    </xdr:to>
    <xdr:pic>
      <xdr:nvPicPr>
        <xdr:cNvPr id="2" name="Picture 1559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1933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71070</xdr:colOff>
      <xdr:row>1</xdr:row>
      <xdr:rowOff>258234</xdr:rowOff>
    </xdr:from>
    <xdr:to>
      <xdr:col>13</xdr:col>
      <xdr:colOff>1005417</xdr:colOff>
      <xdr:row>3</xdr:row>
      <xdr:rowOff>10584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88737" y="258234"/>
          <a:ext cx="934347" cy="726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1228725</xdr:colOff>
      <xdr:row>1</xdr:row>
      <xdr:rowOff>157691</xdr:rowOff>
    </xdr:from>
    <xdr:to>
      <xdr:col>12</xdr:col>
      <xdr:colOff>1111250</xdr:colOff>
      <xdr:row>3</xdr:row>
      <xdr:rowOff>158749</xdr:rowOff>
    </xdr:to>
    <xdr:pic>
      <xdr:nvPicPr>
        <xdr:cNvPr id="4" name="Picture 15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48725" y="157691"/>
          <a:ext cx="1131358" cy="97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2807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24993</xdr:colOff>
      <xdr:row>0</xdr:row>
      <xdr:rowOff>66675</xdr:rowOff>
    </xdr:from>
    <xdr:to>
      <xdr:col>22</xdr:col>
      <xdr:colOff>304800</xdr:colOff>
      <xdr:row>0</xdr:row>
      <xdr:rowOff>941294</xdr:rowOff>
    </xdr:to>
    <xdr:pic>
      <xdr:nvPicPr>
        <xdr:cNvPr id="12807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21375" y="66675"/>
          <a:ext cx="929749" cy="874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381979</xdr:colOff>
      <xdr:row>0</xdr:row>
      <xdr:rowOff>151839</xdr:rowOff>
    </xdr:from>
    <xdr:to>
      <xdr:col>25</xdr:col>
      <xdr:colOff>199465</xdr:colOff>
      <xdr:row>0</xdr:row>
      <xdr:rowOff>918882</xdr:rowOff>
    </xdr:to>
    <xdr:pic>
      <xdr:nvPicPr>
        <xdr:cNvPr id="12807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28303" y="151839"/>
          <a:ext cx="904456" cy="767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95250</xdr:rowOff>
    </xdr:from>
    <xdr:to>
      <xdr:col>5</xdr:col>
      <xdr:colOff>211667</xdr:colOff>
      <xdr:row>1</xdr:row>
      <xdr:rowOff>733425</xdr:rowOff>
    </xdr:to>
    <xdr:pic>
      <xdr:nvPicPr>
        <xdr:cNvPr id="2" name="Picture 1559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2091267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1026583</xdr:colOff>
      <xdr:row>1</xdr:row>
      <xdr:rowOff>247652</xdr:rowOff>
    </xdr:from>
    <xdr:to>
      <xdr:col>13</xdr:col>
      <xdr:colOff>867834</xdr:colOff>
      <xdr:row>2</xdr:row>
      <xdr:rowOff>126239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26083" y="247652"/>
          <a:ext cx="920751" cy="65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878280</xdr:colOff>
      <xdr:row>1</xdr:row>
      <xdr:rowOff>147110</xdr:rowOff>
    </xdr:from>
    <xdr:to>
      <xdr:col>12</xdr:col>
      <xdr:colOff>645583</xdr:colOff>
      <xdr:row>3</xdr:row>
      <xdr:rowOff>21167</xdr:rowOff>
    </xdr:to>
    <xdr:pic>
      <xdr:nvPicPr>
        <xdr:cNvPr id="4" name="Picture 15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98280" y="147110"/>
          <a:ext cx="846803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85725</xdr:colOff>
      <xdr:row>0</xdr:row>
      <xdr:rowOff>28575</xdr:rowOff>
    </xdr:from>
    <xdr:to>
      <xdr:col>22</xdr:col>
      <xdr:colOff>292100</xdr:colOff>
      <xdr:row>0</xdr:row>
      <xdr:rowOff>895350</xdr:rowOff>
    </xdr:to>
    <xdr:pic>
      <xdr:nvPicPr>
        <xdr:cNvPr id="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8050" y="28575"/>
          <a:ext cx="8540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133350</xdr:colOff>
      <xdr:row>0</xdr:row>
      <xdr:rowOff>38100</xdr:rowOff>
    </xdr:from>
    <xdr:to>
      <xdr:col>25</xdr:col>
      <xdr:colOff>409575</xdr:colOff>
      <xdr:row>0</xdr:row>
      <xdr:rowOff>783167</xdr:rowOff>
    </xdr:to>
    <xdr:pic>
      <xdr:nvPicPr>
        <xdr:cNvPr id="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19517" y="38100"/>
          <a:ext cx="953558" cy="74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0191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076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132230</xdr:colOff>
      <xdr:row>0</xdr:row>
      <xdr:rowOff>55468</xdr:rowOff>
    </xdr:from>
    <xdr:to>
      <xdr:col>22</xdr:col>
      <xdr:colOff>336177</xdr:colOff>
      <xdr:row>2</xdr:row>
      <xdr:rowOff>100852</xdr:rowOff>
    </xdr:to>
    <xdr:pic>
      <xdr:nvPicPr>
        <xdr:cNvPr id="101912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00230" y="55468"/>
          <a:ext cx="853888" cy="74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179294</xdr:colOff>
      <xdr:row>0</xdr:row>
      <xdr:rowOff>47625</xdr:rowOff>
    </xdr:from>
    <xdr:to>
      <xdr:col>25</xdr:col>
      <xdr:colOff>361950</xdr:colOff>
      <xdr:row>2</xdr:row>
      <xdr:rowOff>48420</xdr:rowOff>
    </xdr:to>
    <xdr:pic>
      <xdr:nvPicPr>
        <xdr:cNvPr id="101913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11853" y="47625"/>
          <a:ext cx="855009" cy="695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828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78441</xdr:colOff>
      <xdr:row>0</xdr:row>
      <xdr:rowOff>66675</xdr:rowOff>
    </xdr:from>
    <xdr:to>
      <xdr:col>22</xdr:col>
      <xdr:colOff>304800</xdr:colOff>
      <xdr:row>1</xdr:row>
      <xdr:rowOff>0</xdr:rowOff>
    </xdr:to>
    <xdr:pic>
      <xdr:nvPicPr>
        <xdr:cNvPr id="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22791" y="66675"/>
          <a:ext cx="874059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409575</xdr:colOff>
      <xdr:row>0</xdr:row>
      <xdr:rowOff>28575</xdr:rowOff>
    </xdr:from>
    <xdr:to>
      <xdr:col>25</xdr:col>
      <xdr:colOff>266700</xdr:colOff>
      <xdr:row>1</xdr:row>
      <xdr:rowOff>0</xdr:rowOff>
    </xdr:to>
    <xdr:pic>
      <xdr:nvPicPr>
        <xdr:cNvPr id="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01625" y="28575"/>
          <a:ext cx="952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5</xdr:col>
      <xdr:colOff>133350</xdr:colOff>
      <xdr:row>2</xdr:row>
      <xdr:rowOff>48683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333"/>
          <a:ext cx="2286000" cy="67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288927</xdr:colOff>
      <xdr:row>0</xdr:row>
      <xdr:rowOff>147109</xdr:rowOff>
    </xdr:from>
    <xdr:to>
      <xdr:col>15</xdr:col>
      <xdr:colOff>254001</xdr:colOff>
      <xdr:row>3</xdr:row>
      <xdr:rowOff>82551</xdr:rowOff>
    </xdr:to>
    <xdr:pic>
      <xdr:nvPicPr>
        <xdr:cNvPr id="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89094" y="147109"/>
          <a:ext cx="981074" cy="80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686235</xdr:colOff>
      <xdr:row>0</xdr:row>
      <xdr:rowOff>154517</xdr:rowOff>
    </xdr:from>
    <xdr:to>
      <xdr:col>17</xdr:col>
      <xdr:colOff>504824</xdr:colOff>
      <xdr:row>3</xdr:row>
      <xdr:rowOff>52918</xdr:rowOff>
    </xdr:to>
    <xdr:pic>
      <xdr:nvPicPr>
        <xdr:cNvPr id="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02402" y="154517"/>
          <a:ext cx="1078005" cy="766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154642</xdr:colOff>
      <xdr:row>0</xdr:row>
      <xdr:rowOff>106457</xdr:rowOff>
    </xdr:from>
    <xdr:to>
      <xdr:col>6</xdr:col>
      <xdr:colOff>192742</xdr:colOff>
      <xdr:row>0</xdr:row>
      <xdr:rowOff>925607</xdr:rowOff>
    </xdr:to>
    <xdr:pic>
      <xdr:nvPicPr>
        <xdr:cNvPr id="10685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42" y="106457"/>
          <a:ext cx="2604247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573741</xdr:colOff>
      <xdr:row>0</xdr:row>
      <xdr:rowOff>42583</xdr:rowOff>
    </xdr:from>
    <xdr:to>
      <xdr:col>22</xdr:col>
      <xdr:colOff>143435</xdr:colOff>
      <xdr:row>0</xdr:row>
      <xdr:rowOff>1008530</xdr:rowOff>
    </xdr:to>
    <xdr:pic>
      <xdr:nvPicPr>
        <xdr:cNvPr id="10685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63300" y="42583"/>
          <a:ext cx="1048870" cy="965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39782</xdr:colOff>
      <xdr:row>0</xdr:row>
      <xdr:rowOff>116540</xdr:rowOff>
    </xdr:from>
    <xdr:to>
      <xdr:col>25</xdr:col>
      <xdr:colOff>316007</xdr:colOff>
      <xdr:row>0</xdr:row>
      <xdr:rowOff>941293</xdr:rowOff>
    </xdr:to>
    <xdr:pic>
      <xdr:nvPicPr>
        <xdr:cNvPr id="10685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523135" y="116540"/>
          <a:ext cx="948578" cy="82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209550</xdr:colOff>
      <xdr:row>0</xdr:row>
      <xdr:rowOff>752475</xdr:rowOff>
    </xdr:to>
    <xdr:pic>
      <xdr:nvPicPr>
        <xdr:cNvPr id="11499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228487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124946</xdr:colOff>
      <xdr:row>0</xdr:row>
      <xdr:rowOff>76760</xdr:rowOff>
    </xdr:from>
    <xdr:to>
      <xdr:col>22</xdr:col>
      <xdr:colOff>121585</xdr:colOff>
      <xdr:row>0</xdr:row>
      <xdr:rowOff>918883</xdr:rowOff>
    </xdr:to>
    <xdr:pic>
      <xdr:nvPicPr>
        <xdr:cNvPr id="11499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5152" y="76760"/>
          <a:ext cx="893109" cy="84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5043</xdr:colOff>
      <xdr:row>0</xdr:row>
      <xdr:rowOff>118222</xdr:rowOff>
    </xdr:from>
    <xdr:to>
      <xdr:col>25</xdr:col>
      <xdr:colOff>147918</xdr:colOff>
      <xdr:row>0</xdr:row>
      <xdr:rowOff>930088</xdr:rowOff>
    </xdr:to>
    <xdr:pic>
      <xdr:nvPicPr>
        <xdr:cNvPr id="115000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76337" y="118222"/>
          <a:ext cx="815228" cy="811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67236</xdr:colOff>
      <xdr:row>0</xdr:row>
      <xdr:rowOff>0</xdr:rowOff>
    </xdr:from>
    <xdr:to>
      <xdr:col>5</xdr:col>
      <xdr:colOff>100854</xdr:colOff>
      <xdr:row>0</xdr:row>
      <xdr:rowOff>841379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6" y="0"/>
          <a:ext cx="2297206" cy="841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86355</xdr:colOff>
      <xdr:row>0</xdr:row>
      <xdr:rowOff>71717</xdr:rowOff>
    </xdr:from>
    <xdr:to>
      <xdr:col>21</xdr:col>
      <xdr:colOff>118560</xdr:colOff>
      <xdr:row>0</xdr:row>
      <xdr:rowOff>930088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4649" y="71717"/>
          <a:ext cx="939882" cy="858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148281</xdr:colOff>
      <xdr:row>0</xdr:row>
      <xdr:rowOff>196663</xdr:rowOff>
    </xdr:from>
    <xdr:to>
      <xdr:col>26</xdr:col>
      <xdr:colOff>79001</xdr:colOff>
      <xdr:row>0</xdr:row>
      <xdr:rowOff>907676</xdr:rowOff>
    </xdr:to>
    <xdr:pic>
      <xdr:nvPicPr>
        <xdr:cNvPr id="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09222" y="196663"/>
          <a:ext cx="905632" cy="711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1699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73958</xdr:colOff>
      <xdr:row>0</xdr:row>
      <xdr:rowOff>66675</xdr:rowOff>
    </xdr:from>
    <xdr:to>
      <xdr:col>22</xdr:col>
      <xdr:colOff>107236</xdr:colOff>
      <xdr:row>0</xdr:row>
      <xdr:rowOff>941294</xdr:rowOff>
    </xdr:to>
    <xdr:pic>
      <xdr:nvPicPr>
        <xdr:cNvPr id="11699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3811" y="66675"/>
          <a:ext cx="929749" cy="874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308722</xdr:colOff>
      <xdr:row>0</xdr:row>
      <xdr:rowOff>185458</xdr:rowOff>
    </xdr:from>
    <xdr:to>
      <xdr:col>25</xdr:col>
      <xdr:colOff>165847</xdr:colOff>
      <xdr:row>0</xdr:row>
      <xdr:rowOff>930089</xdr:rowOff>
    </xdr:to>
    <xdr:pic>
      <xdr:nvPicPr>
        <xdr:cNvPr id="117000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55046" y="185458"/>
          <a:ext cx="944095" cy="744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1398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257735</xdr:colOff>
      <xdr:row>0</xdr:row>
      <xdr:rowOff>28575</xdr:rowOff>
    </xdr:from>
    <xdr:to>
      <xdr:col>24</xdr:col>
      <xdr:colOff>57150</xdr:colOff>
      <xdr:row>1</xdr:row>
      <xdr:rowOff>0</xdr:rowOff>
    </xdr:to>
    <xdr:pic>
      <xdr:nvPicPr>
        <xdr:cNvPr id="11398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40353" y="28575"/>
          <a:ext cx="863973" cy="946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133350</xdr:colOff>
      <xdr:row>0</xdr:row>
      <xdr:rowOff>38100</xdr:rowOff>
    </xdr:from>
    <xdr:to>
      <xdr:col>25</xdr:col>
      <xdr:colOff>409575</xdr:colOff>
      <xdr:row>1</xdr:row>
      <xdr:rowOff>19050</xdr:rowOff>
    </xdr:to>
    <xdr:pic>
      <xdr:nvPicPr>
        <xdr:cNvPr id="11398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39700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02926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95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152400</xdr:colOff>
      <xdr:row>0</xdr:row>
      <xdr:rowOff>66675</xdr:rowOff>
    </xdr:from>
    <xdr:to>
      <xdr:col>22</xdr:col>
      <xdr:colOff>304800</xdr:colOff>
      <xdr:row>1</xdr:row>
      <xdr:rowOff>145676</xdr:rowOff>
    </xdr:to>
    <xdr:pic>
      <xdr:nvPicPr>
        <xdr:cNvPr id="10292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00547" y="66675"/>
          <a:ext cx="1048871" cy="125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409575</xdr:colOff>
      <xdr:row>0</xdr:row>
      <xdr:rowOff>28576</xdr:rowOff>
    </xdr:from>
    <xdr:to>
      <xdr:col>25</xdr:col>
      <xdr:colOff>266700</xdr:colOff>
      <xdr:row>1</xdr:row>
      <xdr:rowOff>56030</xdr:rowOff>
    </xdr:to>
    <xdr:pic>
      <xdr:nvPicPr>
        <xdr:cNvPr id="102928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54193" y="28576"/>
          <a:ext cx="944095" cy="1204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1993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85725</xdr:colOff>
      <xdr:row>0</xdr:row>
      <xdr:rowOff>28576</xdr:rowOff>
    </xdr:from>
    <xdr:to>
      <xdr:col>22</xdr:col>
      <xdr:colOff>292100</xdr:colOff>
      <xdr:row>0</xdr:row>
      <xdr:rowOff>772584</xdr:rowOff>
    </xdr:to>
    <xdr:pic>
      <xdr:nvPicPr>
        <xdr:cNvPr id="11993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2392" y="28576"/>
          <a:ext cx="862541" cy="744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162510</xdr:colOff>
      <xdr:row>0</xdr:row>
      <xdr:rowOff>38100</xdr:rowOff>
    </xdr:from>
    <xdr:to>
      <xdr:col>25</xdr:col>
      <xdr:colOff>409574</xdr:colOff>
      <xdr:row>0</xdr:row>
      <xdr:rowOff>709083</xdr:rowOff>
    </xdr:to>
    <xdr:pic>
      <xdr:nvPicPr>
        <xdr:cNvPr id="11993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48677" y="38100"/>
          <a:ext cx="924397" cy="670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Normal="100" zoomScaleSheetLayoutView="100" workbookViewId="0">
      <selection activeCell="N10" sqref="N10"/>
    </sheetView>
  </sheetViews>
  <sheetFormatPr defaultRowHeight="12.75"/>
  <cols>
    <col min="1" max="1" width="6" customWidth="1"/>
    <col min="2" max="3" width="5.42578125" hidden="1" customWidth="1"/>
    <col min="4" max="4" width="20.140625" style="9" customWidth="1"/>
    <col min="5" max="5" width="9.5703125" style="7" customWidth="1"/>
    <col min="6" max="6" width="7.7109375" style="8" customWidth="1"/>
    <col min="7" max="7" width="32.5703125" style="9" customWidth="1"/>
    <col min="8" max="8" width="11.28515625" style="9" customWidth="1"/>
    <col min="9" max="9" width="17.140625" customWidth="1"/>
    <col min="10" max="10" width="16.5703125" customWidth="1"/>
    <col min="11" max="11" width="28" style="8" customWidth="1"/>
    <col min="12" max="12" width="14.7109375" style="8" customWidth="1"/>
  </cols>
  <sheetData>
    <row r="1" spans="1:12" ht="69" customHeight="1">
      <c r="A1" s="454" t="s">
        <v>601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30" customHeight="1">
      <c r="A2" s="456" t="s">
        <v>264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</row>
    <row r="3" spans="1:12" ht="18" customHeight="1">
      <c r="A3" s="456" t="s">
        <v>227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ht="21.75" customHeight="1">
      <c r="A4" s="457" t="s">
        <v>0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12" ht="15" customHeight="1">
      <c r="A5" s="31" t="s">
        <v>224</v>
      </c>
      <c r="B5" s="11"/>
      <c r="C5" s="11"/>
      <c r="D5" s="12"/>
      <c r="E5" s="13"/>
      <c r="F5" s="2"/>
      <c r="G5" s="3"/>
      <c r="H5" s="2"/>
      <c r="I5" s="4"/>
      <c r="J5" s="4"/>
      <c r="K5" s="5"/>
      <c r="L5" s="30" t="s">
        <v>289</v>
      </c>
    </row>
    <row r="6" spans="1:12" ht="58.5" customHeight="1">
      <c r="A6" s="34" t="s">
        <v>1</v>
      </c>
      <c r="B6" s="34" t="s">
        <v>2</v>
      </c>
      <c r="C6" s="34"/>
      <c r="D6" s="35" t="s">
        <v>3</v>
      </c>
      <c r="E6" s="15" t="s">
        <v>4</v>
      </c>
      <c r="F6" s="34" t="s">
        <v>5</v>
      </c>
      <c r="G6" s="35" t="s">
        <v>6</v>
      </c>
      <c r="H6" s="35" t="s">
        <v>4</v>
      </c>
      <c r="I6" s="35" t="s">
        <v>7</v>
      </c>
      <c r="J6" s="35" t="s">
        <v>8</v>
      </c>
      <c r="K6" s="35" t="s">
        <v>9</v>
      </c>
      <c r="L6" s="35" t="s">
        <v>10</v>
      </c>
    </row>
    <row r="7" spans="1:12" ht="34.5" customHeight="1">
      <c r="A7" s="50">
        <v>1</v>
      </c>
      <c r="B7" s="51"/>
      <c r="C7" s="50">
        <v>7</v>
      </c>
      <c r="D7" s="157" t="s">
        <v>46</v>
      </c>
      <c r="E7" s="108" t="s">
        <v>47</v>
      </c>
      <c r="F7" s="109" t="s">
        <v>30</v>
      </c>
      <c r="G7" s="134" t="s">
        <v>305</v>
      </c>
      <c r="H7" s="135" t="s">
        <v>48</v>
      </c>
      <c r="I7" s="136" t="s">
        <v>306</v>
      </c>
      <c r="J7" s="137" t="s">
        <v>69</v>
      </c>
      <c r="K7" s="71" t="s">
        <v>240</v>
      </c>
      <c r="L7" s="10" t="s">
        <v>13</v>
      </c>
    </row>
    <row r="8" spans="1:12" ht="34.5" customHeight="1">
      <c r="A8" s="50">
        <v>2</v>
      </c>
      <c r="B8" s="245"/>
      <c r="C8" s="50">
        <v>8</v>
      </c>
      <c r="D8" s="158" t="s">
        <v>307</v>
      </c>
      <c r="E8" s="139" t="s">
        <v>308</v>
      </c>
      <c r="F8" s="140" t="s">
        <v>24</v>
      </c>
      <c r="G8" s="141" t="s">
        <v>309</v>
      </c>
      <c r="H8" s="125" t="s">
        <v>310</v>
      </c>
      <c r="I8" s="142" t="s">
        <v>311</v>
      </c>
      <c r="J8" s="115" t="s">
        <v>311</v>
      </c>
      <c r="K8" s="143" t="s">
        <v>312</v>
      </c>
      <c r="L8" s="10" t="s">
        <v>13</v>
      </c>
    </row>
    <row r="9" spans="1:12" ht="34.5" customHeight="1">
      <c r="A9" s="50">
        <v>3</v>
      </c>
      <c r="B9" s="51"/>
      <c r="C9" s="50">
        <v>10</v>
      </c>
      <c r="D9" s="158" t="s">
        <v>237</v>
      </c>
      <c r="E9" s="139" t="s">
        <v>238</v>
      </c>
      <c r="F9" s="140" t="s">
        <v>24</v>
      </c>
      <c r="G9" s="104" t="s">
        <v>112</v>
      </c>
      <c r="H9" s="77" t="s">
        <v>113</v>
      </c>
      <c r="I9" s="147" t="s">
        <v>559</v>
      </c>
      <c r="J9" s="74" t="s">
        <v>239</v>
      </c>
      <c r="K9" s="148" t="s">
        <v>52</v>
      </c>
      <c r="L9" s="10" t="s">
        <v>13</v>
      </c>
    </row>
    <row r="10" spans="1:12" ht="34.5" customHeight="1">
      <c r="A10" s="50">
        <v>4</v>
      </c>
      <c r="B10" s="51"/>
      <c r="C10" s="50">
        <v>18</v>
      </c>
      <c r="D10" s="166" t="s">
        <v>331</v>
      </c>
      <c r="E10" s="108" t="s">
        <v>332</v>
      </c>
      <c r="F10" s="162" t="s">
        <v>31</v>
      </c>
      <c r="G10" s="104" t="s">
        <v>333</v>
      </c>
      <c r="H10" s="77" t="s">
        <v>334</v>
      </c>
      <c r="I10" s="167" t="s">
        <v>60</v>
      </c>
      <c r="J10" s="167" t="s">
        <v>335</v>
      </c>
      <c r="K10" s="74" t="s">
        <v>336</v>
      </c>
      <c r="L10" s="10" t="s">
        <v>13</v>
      </c>
    </row>
    <row r="11" spans="1:12" ht="34.5" customHeight="1">
      <c r="A11" s="50">
        <v>5</v>
      </c>
      <c r="B11" s="51"/>
      <c r="C11" s="50">
        <v>35</v>
      </c>
      <c r="D11" s="107" t="s">
        <v>67</v>
      </c>
      <c r="E11" s="108" t="s">
        <v>68</v>
      </c>
      <c r="F11" s="187" t="s">
        <v>27</v>
      </c>
      <c r="G11" s="124" t="s">
        <v>70</v>
      </c>
      <c r="H11" s="120" t="s">
        <v>71</v>
      </c>
      <c r="I11" s="132" t="s">
        <v>363</v>
      </c>
      <c r="J11" s="137" t="s">
        <v>69</v>
      </c>
      <c r="K11" s="174" t="s">
        <v>37</v>
      </c>
      <c r="L11" s="10" t="s">
        <v>13</v>
      </c>
    </row>
    <row r="12" spans="1:12" ht="34.5" customHeight="1">
      <c r="A12" s="50">
        <v>6</v>
      </c>
      <c r="B12" s="51"/>
      <c r="C12" s="50">
        <v>21</v>
      </c>
      <c r="D12" s="169" t="s">
        <v>342</v>
      </c>
      <c r="E12" s="102" t="s">
        <v>343</v>
      </c>
      <c r="F12" s="170" t="s">
        <v>31</v>
      </c>
      <c r="G12" s="171" t="s">
        <v>344</v>
      </c>
      <c r="H12" s="153" t="s">
        <v>345</v>
      </c>
      <c r="I12" s="172" t="s">
        <v>346</v>
      </c>
      <c r="J12" s="172" t="s">
        <v>328</v>
      </c>
      <c r="K12" s="74" t="s">
        <v>28</v>
      </c>
      <c r="L12" s="10" t="s">
        <v>13</v>
      </c>
    </row>
    <row r="13" spans="1:12" ht="34.5" customHeight="1">
      <c r="A13" s="50">
        <v>7</v>
      </c>
      <c r="B13" s="51"/>
      <c r="C13" s="50">
        <v>15</v>
      </c>
      <c r="D13" s="207" t="s">
        <v>323</v>
      </c>
      <c r="E13" s="108" t="s">
        <v>324</v>
      </c>
      <c r="F13" s="162" t="s">
        <v>24</v>
      </c>
      <c r="G13" s="144" t="s">
        <v>325</v>
      </c>
      <c r="H13" s="120" t="s">
        <v>326</v>
      </c>
      <c r="I13" s="120" t="s">
        <v>327</v>
      </c>
      <c r="J13" s="163" t="s">
        <v>328</v>
      </c>
      <c r="K13" s="164" t="s">
        <v>26</v>
      </c>
      <c r="L13" s="10" t="s">
        <v>13</v>
      </c>
    </row>
    <row r="14" spans="1:12" ht="34.5" customHeight="1">
      <c r="A14" s="50">
        <v>8</v>
      </c>
      <c r="B14" s="51"/>
      <c r="C14" s="50">
        <v>38</v>
      </c>
      <c r="D14" s="161" t="s">
        <v>368</v>
      </c>
      <c r="E14" s="139" t="s">
        <v>369</v>
      </c>
      <c r="F14" s="140">
        <v>1</v>
      </c>
      <c r="G14" s="150" t="s">
        <v>370</v>
      </c>
      <c r="H14" s="75" t="s">
        <v>371</v>
      </c>
      <c r="I14" s="140" t="s">
        <v>372</v>
      </c>
      <c r="J14" s="74" t="s">
        <v>328</v>
      </c>
      <c r="K14" s="175" t="s">
        <v>373</v>
      </c>
      <c r="L14" s="10" t="s">
        <v>13</v>
      </c>
    </row>
    <row r="15" spans="1:12" ht="34.5" customHeight="1">
      <c r="A15" s="50">
        <v>9</v>
      </c>
      <c r="B15" s="51"/>
      <c r="C15" s="50">
        <v>46</v>
      </c>
      <c r="D15" s="207" t="s">
        <v>395</v>
      </c>
      <c r="E15" s="139" t="s">
        <v>396</v>
      </c>
      <c r="F15" s="140">
        <v>2</v>
      </c>
      <c r="G15" s="150" t="s">
        <v>397</v>
      </c>
      <c r="H15" s="193" t="s">
        <v>398</v>
      </c>
      <c r="I15" s="193" t="s">
        <v>372</v>
      </c>
      <c r="J15" s="74" t="s">
        <v>328</v>
      </c>
      <c r="K15" s="175" t="s">
        <v>373</v>
      </c>
      <c r="L15" s="10" t="s">
        <v>13</v>
      </c>
    </row>
    <row r="16" spans="1:12" ht="34.5" customHeight="1">
      <c r="A16" s="50">
        <v>10</v>
      </c>
      <c r="B16" s="51"/>
      <c r="C16" s="50">
        <v>60</v>
      </c>
      <c r="D16" s="207" t="s">
        <v>395</v>
      </c>
      <c r="E16" s="139" t="s">
        <v>396</v>
      </c>
      <c r="F16" s="140">
        <v>2</v>
      </c>
      <c r="G16" s="150" t="s">
        <v>578</v>
      </c>
      <c r="H16" s="193" t="s">
        <v>579</v>
      </c>
      <c r="I16" s="193" t="s">
        <v>580</v>
      </c>
      <c r="J16" s="74" t="s">
        <v>328</v>
      </c>
      <c r="K16" s="175" t="s">
        <v>373</v>
      </c>
      <c r="L16" s="10" t="s">
        <v>13</v>
      </c>
    </row>
    <row r="17" spans="1:12" ht="34.5" customHeight="1">
      <c r="A17" s="50">
        <v>11</v>
      </c>
      <c r="B17" s="51"/>
      <c r="C17" s="50">
        <v>34</v>
      </c>
      <c r="D17" s="205" t="s">
        <v>359</v>
      </c>
      <c r="E17" s="108" t="s">
        <v>360</v>
      </c>
      <c r="F17" s="183" t="s">
        <v>27</v>
      </c>
      <c r="G17" s="184" t="s">
        <v>361</v>
      </c>
      <c r="H17" s="174" t="s">
        <v>362</v>
      </c>
      <c r="I17" s="185" t="s">
        <v>40</v>
      </c>
      <c r="J17" s="186" t="s">
        <v>72</v>
      </c>
      <c r="K17" s="74" t="s">
        <v>34</v>
      </c>
      <c r="L17" s="10" t="s">
        <v>13</v>
      </c>
    </row>
    <row r="18" spans="1:12" ht="34.5" customHeight="1">
      <c r="A18" s="50">
        <v>12</v>
      </c>
      <c r="B18" s="51"/>
      <c r="C18" s="50">
        <v>44</v>
      </c>
      <c r="D18" s="205" t="s">
        <v>359</v>
      </c>
      <c r="E18" s="118" t="s">
        <v>360</v>
      </c>
      <c r="F18" s="202" t="s">
        <v>27</v>
      </c>
      <c r="G18" s="144" t="s">
        <v>391</v>
      </c>
      <c r="H18" s="120" t="s">
        <v>392</v>
      </c>
      <c r="I18" s="203" t="s">
        <v>393</v>
      </c>
      <c r="J18" s="137" t="s">
        <v>72</v>
      </c>
      <c r="K18" s="74" t="s">
        <v>34</v>
      </c>
      <c r="L18" s="10" t="s">
        <v>13</v>
      </c>
    </row>
    <row r="19" spans="1:12" ht="34.5" customHeight="1">
      <c r="A19" s="50">
        <v>13</v>
      </c>
      <c r="B19" s="51"/>
      <c r="C19" s="50">
        <v>4</v>
      </c>
      <c r="D19" s="117" t="s">
        <v>74</v>
      </c>
      <c r="E19" s="118" t="s">
        <v>75</v>
      </c>
      <c r="F19" s="115" t="s">
        <v>27</v>
      </c>
      <c r="G19" s="119" t="s">
        <v>562</v>
      </c>
      <c r="H19" s="77" t="s">
        <v>230</v>
      </c>
      <c r="I19" s="120" t="s">
        <v>232</v>
      </c>
      <c r="J19" s="121" t="s">
        <v>72</v>
      </c>
      <c r="K19" s="74" t="s">
        <v>34</v>
      </c>
      <c r="L19" s="10" t="s">
        <v>13</v>
      </c>
    </row>
    <row r="20" spans="1:12" ht="34.5" customHeight="1">
      <c r="A20" s="50">
        <v>14</v>
      </c>
      <c r="B20" s="51"/>
      <c r="C20" s="50">
        <v>17</v>
      </c>
      <c r="D20" s="117" t="s">
        <v>74</v>
      </c>
      <c r="E20" s="118" t="s">
        <v>75</v>
      </c>
      <c r="F20" s="115" t="s">
        <v>27</v>
      </c>
      <c r="G20" s="119" t="s">
        <v>83</v>
      </c>
      <c r="H20" s="120" t="s">
        <v>84</v>
      </c>
      <c r="I20" s="120" t="s">
        <v>85</v>
      </c>
      <c r="J20" s="121" t="s">
        <v>72</v>
      </c>
      <c r="K20" s="74" t="s">
        <v>34</v>
      </c>
      <c r="L20" s="10" t="s">
        <v>13</v>
      </c>
    </row>
    <row r="21" spans="1:12" ht="34.5" customHeight="1">
      <c r="A21" s="50">
        <v>15</v>
      </c>
      <c r="B21" s="51"/>
      <c r="C21" s="50">
        <v>26</v>
      </c>
      <c r="D21" s="107" t="s">
        <v>88</v>
      </c>
      <c r="E21" s="108" t="s">
        <v>89</v>
      </c>
      <c r="F21" s="109" t="s">
        <v>31</v>
      </c>
      <c r="G21" s="72" t="s">
        <v>90</v>
      </c>
      <c r="H21" s="153" t="s">
        <v>91</v>
      </c>
      <c r="I21" s="120" t="s">
        <v>92</v>
      </c>
      <c r="J21" s="137" t="s">
        <v>93</v>
      </c>
      <c r="K21" s="148" t="s">
        <v>52</v>
      </c>
      <c r="L21" s="10" t="s">
        <v>13</v>
      </c>
    </row>
    <row r="22" spans="1:12" ht="34.5" customHeight="1">
      <c r="A22" s="50">
        <v>16</v>
      </c>
      <c r="B22" s="51"/>
      <c r="C22" s="50">
        <v>58</v>
      </c>
      <c r="D22" s="161" t="s">
        <v>95</v>
      </c>
      <c r="E22" s="194" t="s">
        <v>96</v>
      </c>
      <c r="F22" s="224">
        <v>3</v>
      </c>
      <c r="G22" s="225" t="s">
        <v>442</v>
      </c>
      <c r="H22" s="120" t="s">
        <v>97</v>
      </c>
      <c r="I22" s="154" t="s">
        <v>98</v>
      </c>
      <c r="J22" s="222" t="s">
        <v>443</v>
      </c>
      <c r="K22" s="140" t="s">
        <v>405</v>
      </c>
      <c r="L22" s="10" t="s">
        <v>13</v>
      </c>
    </row>
    <row r="23" spans="1:12" ht="34.5" customHeight="1">
      <c r="A23" s="50">
        <v>17</v>
      </c>
      <c r="B23" s="51"/>
      <c r="C23" s="50">
        <v>22</v>
      </c>
      <c r="D23" s="107" t="s">
        <v>99</v>
      </c>
      <c r="E23" s="403" t="s">
        <v>603</v>
      </c>
      <c r="F23" s="109" t="s">
        <v>31</v>
      </c>
      <c r="G23" s="173" t="s">
        <v>100</v>
      </c>
      <c r="H23" s="174" t="s">
        <v>101</v>
      </c>
      <c r="I23" s="116" t="s">
        <v>102</v>
      </c>
      <c r="J23" s="116" t="s">
        <v>94</v>
      </c>
      <c r="K23" s="148" t="s">
        <v>45</v>
      </c>
      <c r="L23" s="10" t="s">
        <v>13</v>
      </c>
    </row>
    <row r="24" spans="1:12" ht="34.5" customHeight="1">
      <c r="A24" s="50">
        <v>18</v>
      </c>
      <c r="B24" s="51"/>
      <c r="C24" s="50">
        <v>36</v>
      </c>
      <c r="D24" s="166" t="s">
        <v>103</v>
      </c>
      <c r="E24" s="77" t="s">
        <v>104</v>
      </c>
      <c r="F24" s="74" t="s">
        <v>31</v>
      </c>
      <c r="G24" s="150" t="s">
        <v>106</v>
      </c>
      <c r="H24" s="188" t="s">
        <v>107</v>
      </c>
      <c r="I24" s="140" t="s">
        <v>105</v>
      </c>
      <c r="J24" s="74" t="s">
        <v>50</v>
      </c>
      <c r="K24" s="71" t="s">
        <v>36</v>
      </c>
      <c r="L24" s="10" t="s">
        <v>13</v>
      </c>
    </row>
    <row r="25" spans="1:12" ht="34.5" customHeight="1">
      <c r="A25" s="50">
        <v>19</v>
      </c>
      <c r="B25" s="51"/>
      <c r="C25" s="50">
        <v>9</v>
      </c>
      <c r="D25" s="159" t="s">
        <v>313</v>
      </c>
      <c r="E25" s="127" t="s">
        <v>314</v>
      </c>
      <c r="F25" s="123">
        <v>2</v>
      </c>
      <c r="G25" s="144" t="s">
        <v>315</v>
      </c>
      <c r="H25" s="145" t="s">
        <v>316</v>
      </c>
      <c r="I25" s="132" t="s">
        <v>51</v>
      </c>
      <c r="J25" s="126" t="s">
        <v>66</v>
      </c>
      <c r="K25" s="146" t="s">
        <v>52</v>
      </c>
      <c r="L25" s="10" t="s">
        <v>13</v>
      </c>
    </row>
    <row r="26" spans="1:12" ht="34.5" customHeight="1">
      <c r="A26" s="50">
        <v>20</v>
      </c>
      <c r="B26" s="51"/>
      <c r="C26" s="50">
        <v>51</v>
      </c>
      <c r="D26" s="180" t="s">
        <v>415</v>
      </c>
      <c r="E26" s="110" t="s">
        <v>416</v>
      </c>
      <c r="F26" s="109" t="s">
        <v>24</v>
      </c>
      <c r="G26" s="215" t="s">
        <v>417</v>
      </c>
      <c r="H26" s="110" t="s">
        <v>185</v>
      </c>
      <c r="I26" s="111" t="s">
        <v>35</v>
      </c>
      <c r="J26" s="143" t="s">
        <v>119</v>
      </c>
      <c r="K26" s="74" t="s">
        <v>34</v>
      </c>
      <c r="L26" s="10" t="s">
        <v>13</v>
      </c>
    </row>
    <row r="27" spans="1:12" ht="34.5" customHeight="1">
      <c r="A27" s="50">
        <v>21</v>
      </c>
      <c r="B27" s="51"/>
      <c r="C27" s="50">
        <v>1</v>
      </c>
      <c r="D27" s="101" t="s">
        <v>115</v>
      </c>
      <c r="E27" s="102" t="s">
        <v>116</v>
      </c>
      <c r="F27" s="103">
        <v>1</v>
      </c>
      <c r="G27" s="104" t="s">
        <v>117</v>
      </c>
      <c r="H27" s="77" t="s">
        <v>118</v>
      </c>
      <c r="I27" s="105" t="s">
        <v>78</v>
      </c>
      <c r="J27" s="106" t="s">
        <v>72</v>
      </c>
      <c r="K27" s="74" t="s">
        <v>34</v>
      </c>
      <c r="L27" s="10" t="s">
        <v>13</v>
      </c>
    </row>
    <row r="28" spans="1:12" ht="34.5" customHeight="1">
      <c r="A28" s="50">
        <v>22</v>
      </c>
      <c r="B28" s="51"/>
      <c r="C28" s="50">
        <v>13</v>
      </c>
      <c r="D28" s="160" t="s">
        <v>115</v>
      </c>
      <c r="E28" s="102" t="s">
        <v>116</v>
      </c>
      <c r="F28" s="123">
        <v>1</v>
      </c>
      <c r="G28" s="104" t="s">
        <v>76</v>
      </c>
      <c r="H28" s="153" t="s">
        <v>77</v>
      </c>
      <c r="I28" s="154" t="s">
        <v>78</v>
      </c>
      <c r="J28" s="106" t="s">
        <v>72</v>
      </c>
      <c r="K28" s="74" t="s">
        <v>34</v>
      </c>
      <c r="L28" s="10" t="s">
        <v>13</v>
      </c>
    </row>
    <row r="29" spans="1:12" ht="34.5" customHeight="1">
      <c r="A29" s="50">
        <v>23</v>
      </c>
      <c r="B29" s="51"/>
      <c r="C29" s="50">
        <v>5</v>
      </c>
      <c r="D29" s="122" t="s">
        <v>115</v>
      </c>
      <c r="E29" s="102" t="s">
        <v>116</v>
      </c>
      <c r="F29" s="123">
        <v>1</v>
      </c>
      <c r="G29" s="124" t="s">
        <v>291</v>
      </c>
      <c r="H29" s="125" t="s">
        <v>292</v>
      </c>
      <c r="I29" s="126" t="s">
        <v>114</v>
      </c>
      <c r="J29" s="106" t="s">
        <v>72</v>
      </c>
      <c r="K29" s="74" t="s">
        <v>34</v>
      </c>
      <c r="L29" s="10" t="s">
        <v>13</v>
      </c>
    </row>
    <row r="30" spans="1:12" ht="34.5" customHeight="1">
      <c r="A30" s="50">
        <v>24</v>
      </c>
      <c r="B30" s="51"/>
      <c r="C30" s="50">
        <v>28</v>
      </c>
      <c r="D30" s="122" t="s">
        <v>115</v>
      </c>
      <c r="E30" s="102" t="s">
        <v>116</v>
      </c>
      <c r="F30" s="123">
        <v>1</v>
      </c>
      <c r="G30" s="179" t="s">
        <v>86</v>
      </c>
      <c r="H30" s="120" t="s">
        <v>87</v>
      </c>
      <c r="I30" s="120" t="s">
        <v>85</v>
      </c>
      <c r="J30" s="121" t="s">
        <v>72</v>
      </c>
      <c r="K30" s="74" t="s">
        <v>34</v>
      </c>
      <c r="L30" s="10" t="s">
        <v>13</v>
      </c>
    </row>
    <row r="31" spans="1:12" ht="34.5" customHeight="1">
      <c r="A31" s="50">
        <v>25</v>
      </c>
      <c r="B31" s="245"/>
      <c r="C31" s="50">
        <v>2</v>
      </c>
      <c r="D31" s="107" t="s">
        <v>123</v>
      </c>
      <c r="E31" s="108" t="s">
        <v>124</v>
      </c>
      <c r="F31" s="109" t="s">
        <v>31</v>
      </c>
      <c r="G31" s="104" t="s">
        <v>125</v>
      </c>
      <c r="H31" s="110" t="s">
        <v>126</v>
      </c>
      <c r="I31" s="111" t="s">
        <v>73</v>
      </c>
      <c r="J31" s="112" t="s">
        <v>72</v>
      </c>
      <c r="K31" s="74" t="s">
        <v>34</v>
      </c>
      <c r="L31" s="10" t="s">
        <v>13</v>
      </c>
    </row>
    <row r="32" spans="1:12" ht="34.5" customHeight="1">
      <c r="A32" s="50">
        <v>26</v>
      </c>
      <c r="B32" s="51"/>
      <c r="C32" s="50">
        <v>32</v>
      </c>
      <c r="D32" s="205" t="s">
        <v>123</v>
      </c>
      <c r="E32" s="108" t="s">
        <v>124</v>
      </c>
      <c r="F32" s="109" t="s">
        <v>31</v>
      </c>
      <c r="G32" s="104" t="s">
        <v>186</v>
      </c>
      <c r="H32" s="110" t="s">
        <v>187</v>
      </c>
      <c r="I32" s="111" t="s">
        <v>73</v>
      </c>
      <c r="J32" s="112" t="s">
        <v>72</v>
      </c>
      <c r="K32" s="74" t="s">
        <v>34</v>
      </c>
      <c r="L32" s="10" t="s">
        <v>13</v>
      </c>
    </row>
    <row r="33" spans="1:12" ht="34.5" customHeight="1">
      <c r="A33" s="50">
        <v>27</v>
      </c>
      <c r="B33" s="51"/>
      <c r="C33" s="50">
        <v>23</v>
      </c>
      <c r="D33" s="205" t="s">
        <v>123</v>
      </c>
      <c r="E33" s="108" t="s">
        <v>124</v>
      </c>
      <c r="F33" s="109" t="s">
        <v>31</v>
      </c>
      <c r="G33" s="104" t="s">
        <v>127</v>
      </c>
      <c r="H33" s="110" t="s">
        <v>128</v>
      </c>
      <c r="I33" s="111" t="s">
        <v>73</v>
      </c>
      <c r="J33" s="112" t="s">
        <v>72</v>
      </c>
      <c r="K33" s="74" t="s">
        <v>34</v>
      </c>
      <c r="L33" s="10" t="s">
        <v>13</v>
      </c>
    </row>
    <row r="34" spans="1:12" ht="34.5" customHeight="1">
      <c r="A34" s="50">
        <v>28</v>
      </c>
      <c r="B34" s="51"/>
      <c r="C34" s="50">
        <v>48</v>
      </c>
      <c r="D34" s="210" t="s">
        <v>406</v>
      </c>
      <c r="E34" s="108" t="s">
        <v>407</v>
      </c>
      <c r="F34" s="109" t="s">
        <v>24</v>
      </c>
      <c r="G34" s="72" t="s">
        <v>408</v>
      </c>
      <c r="H34" s="174" t="s">
        <v>409</v>
      </c>
      <c r="I34" s="116" t="s">
        <v>410</v>
      </c>
      <c r="J34" s="116" t="s">
        <v>411</v>
      </c>
      <c r="K34" s="140" t="s">
        <v>42</v>
      </c>
      <c r="L34" s="10" t="s">
        <v>13</v>
      </c>
    </row>
    <row r="35" spans="1:12" ht="34.5" customHeight="1">
      <c r="A35" s="50">
        <v>29</v>
      </c>
      <c r="B35" s="51"/>
      <c r="C35" s="50">
        <v>16</v>
      </c>
      <c r="D35" s="165" t="s">
        <v>129</v>
      </c>
      <c r="E35" s="108" t="s">
        <v>130</v>
      </c>
      <c r="F35" s="109" t="s">
        <v>31</v>
      </c>
      <c r="G35" s="104" t="s">
        <v>329</v>
      </c>
      <c r="H35" s="135" t="s">
        <v>272</v>
      </c>
      <c r="I35" s="132" t="s">
        <v>330</v>
      </c>
      <c r="J35" s="132" t="s">
        <v>94</v>
      </c>
      <c r="K35" s="148" t="s">
        <v>45</v>
      </c>
      <c r="L35" s="10" t="s">
        <v>13</v>
      </c>
    </row>
    <row r="36" spans="1:12" ht="34.5" customHeight="1">
      <c r="A36" s="50">
        <v>30</v>
      </c>
      <c r="B36" s="51"/>
      <c r="C36" s="50">
        <v>31</v>
      </c>
      <c r="D36" s="165" t="s">
        <v>129</v>
      </c>
      <c r="E36" s="108" t="s">
        <v>130</v>
      </c>
      <c r="F36" s="109" t="s">
        <v>31</v>
      </c>
      <c r="G36" s="104" t="s">
        <v>358</v>
      </c>
      <c r="H36" s="135" t="s">
        <v>235</v>
      </c>
      <c r="I36" s="132" t="s">
        <v>114</v>
      </c>
      <c r="J36" s="132" t="s">
        <v>94</v>
      </c>
      <c r="K36" s="148" t="s">
        <v>45</v>
      </c>
      <c r="L36" s="10" t="s">
        <v>13</v>
      </c>
    </row>
    <row r="37" spans="1:12" ht="34.5" customHeight="1">
      <c r="A37" s="50">
        <v>31</v>
      </c>
      <c r="B37" s="51"/>
      <c r="C37" s="50">
        <v>42</v>
      </c>
      <c r="D37" s="107" t="s">
        <v>385</v>
      </c>
      <c r="E37" s="108" t="s">
        <v>386</v>
      </c>
      <c r="F37" s="109" t="s">
        <v>24</v>
      </c>
      <c r="G37" s="198" t="s">
        <v>387</v>
      </c>
      <c r="H37" s="199" t="s">
        <v>388</v>
      </c>
      <c r="I37" s="200" t="s">
        <v>389</v>
      </c>
      <c r="J37" s="137" t="s">
        <v>50</v>
      </c>
      <c r="K37" s="74" t="s">
        <v>34</v>
      </c>
      <c r="L37" s="10" t="s">
        <v>13</v>
      </c>
    </row>
    <row r="38" spans="1:12" ht="34.5" customHeight="1">
      <c r="A38" s="50">
        <v>32</v>
      </c>
      <c r="B38" s="51"/>
      <c r="C38" s="50">
        <v>41</v>
      </c>
      <c r="D38" s="107" t="s">
        <v>379</v>
      </c>
      <c r="E38" s="194" t="s">
        <v>380</v>
      </c>
      <c r="F38" s="109" t="s">
        <v>31</v>
      </c>
      <c r="G38" s="195" t="s">
        <v>381</v>
      </c>
      <c r="H38" s="120" t="s">
        <v>382</v>
      </c>
      <c r="I38" s="196" t="s">
        <v>383</v>
      </c>
      <c r="J38" s="116" t="s">
        <v>69</v>
      </c>
      <c r="K38" s="197" t="s">
        <v>384</v>
      </c>
      <c r="L38" s="10" t="s">
        <v>13</v>
      </c>
    </row>
    <row r="39" spans="1:12" ht="34.5" customHeight="1">
      <c r="A39" s="50">
        <v>33</v>
      </c>
      <c r="B39" s="51"/>
      <c r="C39" s="50">
        <v>3</v>
      </c>
      <c r="D39" s="113" t="s">
        <v>131</v>
      </c>
      <c r="E39" s="77" t="s">
        <v>132</v>
      </c>
      <c r="F39" s="103" t="s">
        <v>31</v>
      </c>
      <c r="G39" s="104" t="s">
        <v>81</v>
      </c>
      <c r="H39" s="103" t="s">
        <v>82</v>
      </c>
      <c r="I39" s="114" t="s">
        <v>290</v>
      </c>
      <c r="J39" s="115" t="s">
        <v>194</v>
      </c>
      <c r="K39" s="116" t="s">
        <v>34</v>
      </c>
      <c r="L39" s="10" t="s">
        <v>13</v>
      </c>
    </row>
    <row r="40" spans="1:12" ht="34.5" customHeight="1">
      <c r="A40" s="50">
        <v>34</v>
      </c>
      <c r="B40" s="51"/>
      <c r="C40" s="50">
        <v>54</v>
      </c>
      <c r="D40" s="107" t="s">
        <v>425</v>
      </c>
      <c r="E40" s="182" t="s">
        <v>426</v>
      </c>
      <c r="F40" s="175" t="s">
        <v>24</v>
      </c>
      <c r="G40" s="217" t="s">
        <v>427</v>
      </c>
      <c r="H40" s="77" t="s">
        <v>428</v>
      </c>
      <c r="I40" s="132" t="s">
        <v>429</v>
      </c>
      <c r="J40" s="137" t="s">
        <v>25</v>
      </c>
      <c r="K40" s="71" t="s">
        <v>430</v>
      </c>
      <c r="L40" s="10" t="s">
        <v>13</v>
      </c>
    </row>
    <row r="41" spans="1:12" ht="34.5" customHeight="1">
      <c r="A41" s="50">
        <v>35</v>
      </c>
      <c r="B41" s="51"/>
      <c r="C41" s="50">
        <v>40</v>
      </c>
      <c r="D41" s="192" t="s">
        <v>374</v>
      </c>
      <c r="E41" s="108" t="s">
        <v>375</v>
      </c>
      <c r="F41" s="175" t="s">
        <v>31</v>
      </c>
      <c r="G41" s="141" t="s">
        <v>376</v>
      </c>
      <c r="H41" s="193" t="s">
        <v>377</v>
      </c>
      <c r="I41" s="137" t="s">
        <v>378</v>
      </c>
      <c r="J41" s="116" t="s">
        <v>41</v>
      </c>
      <c r="K41" s="71" t="s">
        <v>36</v>
      </c>
      <c r="L41" s="10" t="s">
        <v>13</v>
      </c>
    </row>
    <row r="42" spans="1:12" ht="34.5" customHeight="1">
      <c r="A42" s="50">
        <v>36</v>
      </c>
      <c r="B42" s="51"/>
      <c r="C42" s="50">
        <v>53</v>
      </c>
      <c r="D42" s="107" t="s">
        <v>419</v>
      </c>
      <c r="E42" s="108" t="s">
        <v>420</v>
      </c>
      <c r="F42" s="109" t="s">
        <v>24</v>
      </c>
      <c r="G42" s="72" t="s">
        <v>421</v>
      </c>
      <c r="H42" s="125" t="s">
        <v>422</v>
      </c>
      <c r="I42" s="174" t="s">
        <v>423</v>
      </c>
      <c r="J42" s="216" t="s">
        <v>424</v>
      </c>
      <c r="K42" s="71" t="s">
        <v>405</v>
      </c>
      <c r="L42" s="10" t="s">
        <v>13</v>
      </c>
    </row>
    <row r="43" spans="1:12" ht="34.5" customHeight="1">
      <c r="A43" s="50">
        <v>37</v>
      </c>
      <c r="B43" s="51"/>
      <c r="C43" s="50">
        <v>47</v>
      </c>
      <c r="D43" s="205" t="s">
        <v>399</v>
      </c>
      <c r="E43" s="108" t="s">
        <v>400</v>
      </c>
      <c r="F43" s="109" t="s">
        <v>24</v>
      </c>
      <c r="G43" s="144" t="s">
        <v>401</v>
      </c>
      <c r="H43" s="77" t="s">
        <v>402</v>
      </c>
      <c r="I43" s="209" t="s">
        <v>403</v>
      </c>
      <c r="J43" s="76" t="s">
        <v>404</v>
      </c>
      <c r="K43" s="71" t="s">
        <v>405</v>
      </c>
      <c r="L43" s="10" t="s">
        <v>13</v>
      </c>
    </row>
    <row r="44" spans="1:12" ht="34.5" customHeight="1">
      <c r="A44" s="50">
        <v>38</v>
      </c>
      <c r="B44" s="51"/>
      <c r="C44" s="50">
        <v>37</v>
      </c>
      <c r="D44" s="107" t="s">
        <v>364</v>
      </c>
      <c r="E44" s="108" t="s">
        <v>365</v>
      </c>
      <c r="F44" s="109" t="s">
        <v>31</v>
      </c>
      <c r="G44" s="189" t="s">
        <v>366</v>
      </c>
      <c r="H44" s="190" t="s">
        <v>367</v>
      </c>
      <c r="I44" s="191" t="s">
        <v>51</v>
      </c>
      <c r="J44" s="106" t="s">
        <v>51</v>
      </c>
      <c r="K44" s="148" t="s">
        <v>52</v>
      </c>
      <c r="L44" s="10" t="s">
        <v>13</v>
      </c>
    </row>
    <row r="45" spans="1:12" ht="34.5" customHeight="1">
      <c r="A45" s="50">
        <v>39</v>
      </c>
      <c r="B45" s="51"/>
      <c r="C45" s="50">
        <v>25</v>
      </c>
      <c r="D45" s="101" t="s">
        <v>141</v>
      </c>
      <c r="E45" s="102" t="s">
        <v>142</v>
      </c>
      <c r="F45" s="103" t="s">
        <v>31</v>
      </c>
      <c r="G45" s="72" t="s">
        <v>143</v>
      </c>
      <c r="H45" s="178" t="s">
        <v>144</v>
      </c>
      <c r="I45" s="143" t="s">
        <v>145</v>
      </c>
      <c r="J45" s="137" t="s">
        <v>69</v>
      </c>
      <c r="K45" s="174" t="s">
        <v>570</v>
      </c>
      <c r="L45" s="10" t="s">
        <v>13</v>
      </c>
    </row>
    <row r="46" spans="1:12" ht="34.5" customHeight="1">
      <c r="A46" s="50">
        <v>40</v>
      </c>
      <c r="B46" s="51"/>
      <c r="C46" s="50">
        <v>27</v>
      </c>
      <c r="D46" s="113" t="s">
        <v>148</v>
      </c>
      <c r="E46" s="108" t="s">
        <v>149</v>
      </c>
      <c r="F46" s="109">
        <v>1</v>
      </c>
      <c r="G46" s="144" t="s">
        <v>349</v>
      </c>
      <c r="H46" s="77" t="s">
        <v>233</v>
      </c>
      <c r="I46" s="151" t="s">
        <v>234</v>
      </c>
      <c r="J46" s="143" t="s">
        <v>65</v>
      </c>
      <c r="K46" s="74" t="s">
        <v>34</v>
      </c>
      <c r="L46" s="10" t="s">
        <v>13</v>
      </c>
    </row>
    <row r="47" spans="1:12" ht="34.5" customHeight="1">
      <c r="A47" s="50">
        <v>41</v>
      </c>
      <c r="B47" s="51"/>
      <c r="C47" s="50">
        <v>29</v>
      </c>
      <c r="D47" s="180" t="s">
        <v>150</v>
      </c>
      <c r="E47" s="108" t="s">
        <v>151</v>
      </c>
      <c r="F47" s="103" t="s">
        <v>31</v>
      </c>
      <c r="G47" s="104" t="s">
        <v>350</v>
      </c>
      <c r="H47" s="181" t="s">
        <v>154</v>
      </c>
      <c r="I47" s="132" t="s">
        <v>51</v>
      </c>
      <c r="J47" s="116" t="s">
        <v>51</v>
      </c>
      <c r="K47" s="148" t="s">
        <v>52</v>
      </c>
      <c r="L47" s="10" t="s">
        <v>13</v>
      </c>
    </row>
    <row r="48" spans="1:12" ht="34.5" customHeight="1">
      <c r="A48" s="50">
        <v>42</v>
      </c>
      <c r="B48" s="51"/>
      <c r="C48" s="50">
        <v>24</v>
      </c>
      <c r="D48" s="117" t="s">
        <v>347</v>
      </c>
      <c r="E48" s="108" t="s">
        <v>184</v>
      </c>
      <c r="F48" s="175" t="s">
        <v>32</v>
      </c>
      <c r="G48" s="176" t="s">
        <v>348</v>
      </c>
      <c r="H48" s="137" t="s">
        <v>43</v>
      </c>
      <c r="I48" s="177" t="s">
        <v>44</v>
      </c>
      <c r="J48" s="137" t="s">
        <v>44</v>
      </c>
      <c r="K48" s="74" t="s">
        <v>29</v>
      </c>
      <c r="L48" s="10" t="s">
        <v>13</v>
      </c>
    </row>
    <row r="49" spans="1:12" ht="34.5" customHeight="1">
      <c r="A49" s="50">
        <v>43</v>
      </c>
      <c r="B49" s="245"/>
      <c r="C49" s="50">
        <v>20</v>
      </c>
      <c r="D49" s="168" t="s">
        <v>155</v>
      </c>
      <c r="E49" s="108" t="s">
        <v>156</v>
      </c>
      <c r="F49" s="109" t="s">
        <v>31</v>
      </c>
      <c r="G49" s="104" t="s">
        <v>157</v>
      </c>
      <c r="H49" s="135" t="s">
        <v>158</v>
      </c>
      <c r="I49" s="132" t="s">
        <v>159</v>
      </c>
      <c r="J49" s="132" t="s">
        <v>50</v>
      </c>
      <c r="K49" s="148" t="s">
        <v>36</v>
      </c>
      <c r="L49" s="10" t="s">
        <v>13</v>
      </c>
    </row>
    <row r="50" spans="1:12" ht="34.5" customHeight="1">
      <c r="A50" s="50">
        <v>44</v>
      </c>
      <c r="B50" s="51"/>
      <c r="C50" s="50">
        <v>49</v>
      </c>
      <c r="D50" s="211" t="s">
        <v>160</v>
      </c>
      <c r="E50" s="212" t="s">
        <v>161</v>
      </c>
      <c r="F50" s="175">
        <v>2</v>
      </c>
      <c r="G50" s="144" t="s">
        <v>412</v>
      </c>
      <c r="H50" s="213" t="s">
        <v>413</v>
      </c>
      <c r="I50" s="214" t="s">
        <v>414</v>
      </c>
      <c r="J50" s="74" t="s">
        <v>119</v>
      </c>
      <c r="K50" s="74" t="s">
        <v>34</v>
      </c>
      <c r="L50" s="10" t="s">
        <v>13</v>
      </c>
    </row>
    <row r="51" spans="1:12" ht="34.5" customHeight="1">
      <c r="A51" s="50">
        <v>45</v>
      </c>
      <c r="B51" s="51"/>
      <c r="C51" s="50">
        <v>11</v>
      </c>
      <c r="D51" s="157" t="s">
        <v>317</v>
      </c>
      <c r="E51" s="118" t="s">
        <v>318</v>
      </c>
      <c r="F51" s="149">
        <v>2</v>
      </c>
      <c r="G51" s="150" t="s">
        <v>236</v>
      </c>
      <c r="H51" s="75" t="s">
        <v>134</v>
      </c>
      <c r="I51" s="151" t="s">
        <v>108</v>
      </c>
      <c r="J51" s="152" t="s">
        <v>93</v>
      </c>
      <c r="K51" s="74" t="s">
        <v>52</v>
      </c>
      <c r="L51" s="10" t="s">
        <v>13</v>
      </c>
    </row>
    <row r="52" spans="1:12" ht="34.5" customHeight="1">
      <c r="A52" s="50">
        <v>46</v>
      </c>
      <c r="B52" s="51"/>
      <c r="C52" s="50">
        <v>52</v>
      </c>
      <c r="D52" s="138" t="s">
        <v>247</v>
      </c>
      <c r="E52" s="139"/>
      <c r="F52" s="140" t="s">
        <v>24</v>
      </c>
      <c r="G52" s="72" t="s">
        <v>120</v>
      </c>
      <c r="H52" s="125" t="s">
        <v>121</v>
      </c>
      <c r="I52" s="116" t="s">
        <v>122</v>
      </c>
      <c r="J52" s="74" t="s">
        <v>140</v>
      </c>
      <c r="K52" s="74" t="s">
        <v>418</v>
      </c>
      <c r="L52" s="10" t="s">
        <v>13</v>
      </c>
    </row>
    <row r="53" spans="1:12" ht="34.5" customHeight="1">
      <c r="A53" s="50">
        <v>47</v>
      </c>
      <c r="B53" s="51"/>
      <c r="C53" s="50">
        <v>19</v>
      </c>
      <c r="D53" s="107" t="s">
        <v>337</v>
      </c>
      <c r="E53" s="108" t="s">
        <v>338</v>
      </c>
      <c r="F53" s="109" t="s">
        <v>31</v>
      </c>
      <c r="G53" s="104" t="s">
        <v>339</v>
      </c>
      <c r="H53" s="135" t="s">
        <v>340</v>
      </c>
      <c r="I53" s="132" t="s">
        <v>85</v>
      </c>
      <c r="J53" s="132" t="s">
        <v>341</v>
      </c>
      <c r="K53" s="148" t="s">
        <v>52</v>
      </c>
      <c r="L53" s="10" t="s">
        <v>13</v>
      </c>
    </row>
    <row r="54" spans="1:12" ht="34.5" customHeight="1">
      <c r="A54" s="50">
        <v>48</v>
      </c>
      <c r="B54" s="51"/>
      <c r="C54" s="50">
        <v>57</v>
      </c>
      <c r="D54" s="211" t="s">
        <v>436</v>
      </c>
      <c r="E54" s="212" t="s">
        <v>437</v>
      </c>
      <c r="F54" s="131" t="s">
        <v>24</v>
      </c>
      <c r="G54" s="104" t="s">
        <v>438</v>
      </c>
      <c r="H54" s="77" t="s">
        <v>439</v>
      </c>
      <c r="I54" s="105" t="s">
        <v>440</v>
      </c>
      <c r="J54" s="147" t="s">
        <v>441</v>
      </c>
      <c r="K54" s="148" t="s">
        <v>52</v>
      </c>
      <c r="L54" s="10" t="s">
        <v>13</v>
      </c>
    </row>
    <row r="55" spans="1:12" s="100" customFormat="1" ht="34.5" customHeight="1">
      <c r="A55" s="50">
        <v>49</v>
      </c>
      <c r="B55" s="245"/>
      <c r="C55" s="50">
        <v>33</v>
      </c>
      <c r="D55" s="204" t="s">
        <v>162</v>
      </c>
      <c r="E55" s="182" t="s">
        <v>163</v>
      </c>
      <c r="F55" s="109" t="s">
        <v>31</v>
      </c>
      <c r="G55" s="72" t="s">
        <v>137</v>
      </c>
      <c r="H55" s="125" t="s">
        <v>138</v>
      </c>
      <c r="I55" s="116" t="s">
        <v>139</v>
      </c>
      <c r="J55" s="154" t="s">
        <v>44</v>
      </c>
      <c r="K55" s="71" t="s">
        <v>36</v>
      </c>
      <c r="L55" s="10" t="s">
        <v>13</v>
      </c>
    </row>
    <row r="56" spans="1:12" s="100" customFormat="1" ht="34.5" customHeight="1">
      <c r="A56" s="50">
        <v>50</v>
      </c>
      <c r="B56" s="51"/>
      <c r="C56" s="50">
        <v>43</v>
      </c>
      <c r="D56" s="204" t="s">
        <v>162</v>
      </c>
      <c r="E56" s="182" t="s">
        <v>163</v>
      </c>
      <c r="F56" s="109" t="s">
        <v>31</v>
      </c>
      <c r="G56" s="201" t="s">
        <v>390</v>
      </c>
      <c r="H56" s="120" t="s">
        <v>164</v>
      </c>
      <c r="I56" s="154" t="s">
        <v>49</v>
      </c>
      <c r="J56" s="154" t="s">
        <v>44</v>
      </c>
      <c r="K56" s="71" t="s">
        <v>36</v>
      </c>
      <c r="L56" s="10" t="s">
        <v>13</v>
      </c>
    </row>
    <row r="57" spans="1:12" s="100" customFormat="1" ht="34.5" customHeight="1">
      <c r="A57" s="50">
        <v>51</v>
      </c>
      <c r="B57" s="51"/>
      <c r="C57" s="50">
        <v>56</v>
      </c>
      <c r="D57" s="101" t="s">
        <v>431</v>
      </c>
      <c r="E57" s="108" t="s">
        <v>432</v>
      </c>
      <c r="F57" s="219">
        <v>2</v>
      </c>
      <c r="G57" s="220" t="s">
        <v>433</v>
      </c>
      <c r="H57" s="221" t="s">
        <v>434</v>
      </c>
      <c r="I57" s="222" t="s">
        <v>435</v>
      </c>
      <c r="J57" s="223" t="s">
        <v>72</v>
      </c>
      <c r="K57" s="133" t="s">
        <v>304</v>
      </c>
      <c r="L57" s="10" t="s">
        <v>13</v>
      </c>
    </row>
    <row r="58" spans="1:12" s="100" customFormat="1" ht="34.5" customHeight="1">
      <c r="A58" s="50">
        <v>52</v>
      </c>
      <c r="B58" s="51"/>
      <c r="C58" s="50">
        <v>6</v>
      </c>
      <c r="D58" s="156" t="s">
        <v>298</v>
      </c>
      <c r="E58" s="127" t="s">
        <v>299</v>
      </c>
      <c r="F58" s="128">
        <v>3</v>
      </c>
      <c r="G58" s="129" t="s">
        <v>300</v>
      </c>
      <c r="H58" s="130" t="s">
        <v>301</v>
      </c>
      <c r="I58" s="131" t="s">
        <v>302</v>
      </c>
      <c r="J58" s="132" t="s">
        <v>303</v>
      </c>
      <c r="K58" s="133" t="s">
        <v>304</v>
      </c>
      <c r="L58" s="10" t="s">
        <v>13</v>
      </c>
    </row>
    <row r="59" spans="1:12" s="100" customFormat="1" ht="34.5" customHeight="1">
      <c r="A59" s="50">
        <v>53</v>
      </c>
      <c r="B59" s="51"/>
      <c r="C59" s="50">
        <v>14</v>
      </c>
      <c r="D59" s="156" t="s">
        <v>298</v>
      </c>
      <c r="E59" s="127" t="s">
        <v>299</v>
      </c>
      <c r="F59" s="128">
        <v>3</v>
      </c>
      <c r="G59" s="107" t="s">
        <v>321</v>
      </c>
      <c r="H59" s="120" t="s">
        <v>322</v>
      </c>
      <c r="I59" s="155" t="s">
        <v>39</v>
      </c>
      <c r="J59" s="132" t="s">
        <v>303</v>
      </c>
      <c r="K59" s="133" t="s">
        <v>304</v>
      </c>
      <c r="L59" s="10" t="s">
        <v>13</v>
      </c>
    </row>
    <row r="60" spans="1:12" s="100" customFormat="1" ht="34.5" customHeight="1">
      <c r="A60" s="50">
        <v>54</v>
      </c>
      <c r="B60" s="51"/>
      <c r="C60" s="50">
        <v>45</v>
      </c>
      <c r="D60" s="227" t="s">
        <v>229</v>
      </c>
      <c r="E60" s="118" t="s">
        <v>64</v>
      </c>
      <c r="F60" s="109" t="s">
        <v>24</v>
      </c>
      <c r="G60" s="104" t="s">
        <v>79</v>
      </c>
      <c r="H60" s="103" t="s">
        <v>80</v>
      </c>
      <c r="I60" s="105" t="s">
        <v>40</v>
      </c>
      <c r="J60" s="74" t="s">
        <v>119</v>
      </c>
      <c r="K60" s="74" t="s">
        <v>34</v>
      </c>
      <c r="L60" s="10" t="s">
        <v>13</v>
      </c>
    </row>
    <row r="61" spans="1:12" s="100" customFormat="1" ht="34.5" customHeight="1">
      <c r="A61" s="50">
        <v>55</v>
      </c>
      <c r="B61" s="245"/>
      <c r="C61" s="50">
        <v>59</v>
      </c>
      <c r="D61" s="227" t="s">
        <v>229</v>
      </c>
      <c r="E61" s="118" t="s">
        <v>64</v>
      </c>
      <c r="F61" s="109" t="s">
        <v>24</v>
      </c>
      <c r="G61" s="226" t="s">
        <v>167</v>
      </c>
      <c r="H61" s="174" t="s">
        <v>168</v>
      </c>
      <c r="I61" s="137" t="s">
        <v>169</v>
      </c>
      <c r="J61" s="74" t="s">
        <v>119</v>
      </c>
      <c r="K61" s="74" t="s">
        <v>34</v>
      </c>
      <c r="L61" s="10" t="s">
        <v>13</v>
      </c>
    </row>
    <row r="62" spans="1:12" s="100" customFormat="1" ht="34.5" customHeight="1">
      <c r="A62" s="50">
        <v>56</v>
      </c>
      <c r="B62" s="51"/>
      <c r="C62" s="50">
        <v>55</v>
      </c>
      <c r="D62" s="218" t="s">
        <v>196</v>
      </c>
      <c r="E62" s="75" t="s">
        <v>197</v>
      </c>
      <c r="F62" s="109" t="s">
        <v>24</v>
      </c>
      <c r="G62" s="166" t="s">
        <v>109</v>
      </c>
      <c r="H62" s="75" t="s">
        <v>110</v>
      </c>
      <c r="I62" s="74" t="s">
        <v>111</v>
      </c>
      <c r="J62" s="74" t="s">
        <v>119</v>
      </c>
      <c r="K62" s="74" t="s">
        <v>34</v>
      </c>
      <c r="L62" s="10" t="s">
        <v>13</v>
      </c>
    </row>
    <row r="63" spans="1:12" s="100" customFormat="1" ht="34.5" customHeight="1">
      <c r="A63" s="50">
        <v>57</v>
      </c>
      <c r="B63" s="51"/>
      <c r="C63" s="50">
        <v>50</v>
      </c>
      <c r="D63" s="107" t="s">
        <v>170</v>
      </c>
      <c r="E63" s="194" t="s">
        <v>248</v>
      </c>
      <c r="F63" s="109" t="s">
        <v>24</v>
      </c>
      <c r="G63" s="195" t="s">
        <v>171</v>
      </c>
      <c r="H63" s="153" t="s">
        <v>172</v>
      </c>
      <c r="I63" s="196" t="s">
        <v>173</v>
      </c>
      <c r="J63" s="116" t="s">
        <v>174</v>
      </c>
      <c r="K63" s="71" t="s">
        <v>254</v>
      </c>
      <c r="L63" s="10" t="s">
        <v>13</v>
      </c>
    </row>
    <row r="64" spans="1:12" s="100" customFormat="1" ht="34.5" customHeight="1">
      <c r="A64" s="50">
        <v>58</v>
      </c>
      <c r="B64" s="51"/>
      <c r="C64" s="50">
        <v>12</v>
      </c>
      <c r="D64" s="158" t="s">
        <v>241</v>
      </c>
      <c r="E64" s="139" t="s">
        <v>242</v>
      </c>
      <c r="F64" s="140">
        <v>1</v>
      </c>
      <c r="G64" s="72" t="s">
        <v>319</v>
      </c>
      <c r="H64" s="125" t="s">
        <v>243</v>
      </c>
      <c r="I64" s="116" t="s">
        <v>244</v>
      </c>
      <c r="J64" s="74" t="s">
        <v>69</v>
      </c>
      <c r="K64" s="74" t="s">
        <v>320</v>
      </c>
      <c r="L64" s="10" t="s">
        <v>13</v>
      </c>
    </row>
    <row r="65" spans="1:12" s="100" customFormat="1" ht="34.5" customHeight="1">
      <c r="A65" s="50">
        <v>59</v>
      </c>
      <c r="B65" s="51"/>
      <c r="C65" s="50">
        <v>30</v>
      </c>
      <c r="D65" s="107" t="s">
        <v>351</v>
      </c>
      <c r="E65" s="108" t="s">
        <v>352</v>
      </c>
      <c r="F65" s="109" t="s">
        <v>31</v>
      </c>
      <c r="G65" s="72" t="s">
        <v>353</v>
      </c>
      <c r="H65" s="174" t="s">
        <v>354</v>
      </c>
      <c r="I65" s="116" t="s">
        <v>355</v>
      </c>
      <c r="J65" s="116" t="s">
        <v>356</v>
      </c>
      <c r="K65" s="116" t="s">
        <v>569</v>
      </c>
      <c r="L65" s="10" t="s">
        <v>13</v>
      </c>
    </row>
    <row r="66" spans="1:12" ht="18.75" customHeight="1">
      <c r="D66"/>
      <c r="E66"/>
      <c r="F66"/>
      <c r="G66"/>
      <c r="H66"/>
      <c r="K66"/>
    </row>
    <row r="67" spans="1:12" ht="26.25" customHeight="1">
      <c r="D67" s="6" t="s">
        <v>182</v>
      </c>
      <c r="E67" s="6"/>
      <c r="F67" s="6"/>
      <c r="G67" s="6"/>
      <c r="H67" s="6"/>
      <c r="I67" s="14" t="s">
        <v>294</v>
      </c>
      <c r="K67" s="1"/>
    </row>
    <row r="68" spans="1:12">
      <c r="D68" s="6"/>
      <c r="E68" s="6"/>
      <c r="F68" s="6"/>
      <c r="G68" s="6"/>
      <c r="H68" s="6"/>
      <c r="I68" s="14"/>
      <c r="K68" s="1"/>
    </row>
    <row r="69" spans="1:12" ht="26.25" customHeight="1">
      <c r="D69" s="6" t="s">
        <v>12</v>
      </c>
      <c r="E69" s="6"/>
      <c r="F69" s="6"/>
      <c r="G69" s="6"/>
      <c r="H69" s="6"/>
      <c r="I69" s="14" t="s">
        <v>263</v>
      </c>
      <c r="K69" s="1"/>
    </row>
    <row r="70" spans="1:12">
      <c r="D70" s="6"/>
      <c r="E70" s="6"/>
      <c r="F70" s="6"/>
      <c r="G70" s="6"/>
      <c r="H70" s="6"/>
      <c r="I70" s="14"/>
      <c r="K70" s="1"/>
    </row>
    <row r="71" spans="1:12" ht="26.25" customHeight="1">
      <c r="D71" s="6" t="s">
        <v>23</v>
      </c>
      <c r="E71" s="6"/>
      <c r="F71" s="6"/>
      <c r="G71" s="6"/>
      <c r="H71" s="6"/>
      <c r="I71" s="14" t="s">
        <v>295</v>
      </c>
      <c r="K71" s="1"/>
    </row>
    <row r="72" spans="1:12">
      <c r="D72" s="6"/>
      <c r="E72" s="6"/>
      <c r="F72" s="6"/>
      <c r="G72" s="6"/>
      <c r="H72" s="6"/>
      <c r="I72" s="14"/>
      <c r="K72" s="1"/>
    </row>
    <row r="73" spans="1:12" ht="26.25" customHeight="1">
      <c r="D73" s="6" t="s">
        <v>17</v>
      </c>
      <c r="E73" s="6"/>
      <c r="F73" s="6"/>
      <c r="G73" s="6"/>
      <c r="H73" s="6"/>
      <c r="I73" s="14" t="s">
        <v>225</v>
      </c>
      <c r="K73" s="1"/>
    </row>
  </sheetData>
  <protectedRanges>
    <protectedRange sqref="K45:K46" name="Диапазон1_3_1_1_3_11_1_1_3_1_1_2_1_3_2_3_4_1_6"/>
    <protectedRange sqref="K44" name="Диапазон1_3_1_1_3_11_1_1_3_1_1_2_1_3_2_3_4_1"/>
    <protectedRange sqref="I58" name="Диапазон1_3_1_1_3_11_1_1_3_4_2_1_2_1_1_1_1"/>
  </protectedRanges>
  <sortState ref="A7:L67">
    <sortCondition ref="D7:D67"/>
  </sortState>
  <mergeCells count="4">
    <mergeCell ref="A1:L1"/>
    <mergeCell ref="A2:L2"/>
    <mergeCell ref="A3:L3"/>
    <mergeCell ref="A4:L4"/>
  </mergeCells>
  <phoneticPr fontId="0" type="noConversion"/>
  <pageMargins left="0" right="0.15748031496062992" top="0.42" bottom="0" header="0.51181102362204722" footer="0.19685039370078741"/>
  <pageSetup paperSize="9" scale="62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36"/>
  <sheetViews>
    <sheetView view="pageBreakPreview" zoomScale="90" zoomScaleNormal="100" zoomScaleSheetLayoutView="90" workbookViewId="0">
      <selection activeCell="N12" sqref="N12"/>
    </sheetView>
  </sheetViews>
  <sheetFormatPr defaultRowHeight="12.75"/>
  <cols>
    <col min="1" max="1" width="5" customWidth="1"/>
    <col min="2" max="2" width="4.7109375" hidden="1" customWidth="1"/>
    <col min="3" max="3" width="7.28515625" hidden="1" customWidth="1"/>
    <col min="4" max="4" width="18.7109375" customWidth="1"/>
    <col min="5" max="5" width="8.5703125" style="97" customWidth="1"/>
    <col min="6" max="6" width="4.7109375" customWidth="1"/>
    <col min="7" max="7" width="29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69" customHeight="1">
      <c r="A1" s="470" t="s">
        <v>444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20.25" hidden="1" customHeight="1">
      <c r="A2" s="459" t="s">
        <v>222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2.5" customHeight="1">
      <c r="A5" s="469" t="s">
        <v>586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85"/>
    </row>
    <row r="6" spans="1:27" ht="32.25" customHeight="1">
      <c r="A6" s="486" t="s">
        <v>583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85"/>
    </row>
    <row r="7" spans="1:27" ht="19.149999999999999" customHeight="1">
      <c r="A7" s="464" t="s">
        <v>577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</row>
    <row r="8" spans="1:27" ht="19.149999999999999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7" ht="15" customHeight="1">
      <c r="A9" s="31" t="s">
        <v>224</v>
      </c>
      <c r="B9" s="37"/>
      <c r="C9" s="37"/>
      <c r="D9" s="37"/>
      <c r="E9" s="38"/>
      <c r="F9" s="38"/>
      <c r="G9" s="38"/>
      <c r="H9" s="38"/>
      <c r="I9" s="38"/>
      <c r="J9" s="39"/>
      <c r="K9" s="39"/>
      <c r="L9" s="37"/>
      <c r="M9" s="40"/>
      <c r="Z9" s="30" t="s">
        <v>297</v>
      </c>
    </row>
    <row r="10" spans="1:27" ht="20.100000000000001" customHeight="1">
      <c r="A10" s="466" t="s">
        <v>198</v>
      </c>
      <c r="B10" s="466" t="s">
        <v>2</v>
      </c>
      <c r="C10" s="466" t="s">
        <v>14</v>
      </c>
      <c r="D10" s="463" t="s">
        <v>199</v>
      </c>
      <c r="E10" s="463" t="s">
        <v>4</v>
      </c>
      <c r="F10" s="462" t="s">
        <v>5</v>
      </c>
      <c r="G10" s="463" t="s">
        <v>200</v>
      </c>
      <c r="H10" s="463" t="s">
        <v>4</v>
      </c>
      <c r="I10" s="463" t="s">
        <v>7</v>
      </c>
      <c r="J10" s="41"/>
      <c r="K10" s="463" t="s">
        <v>9</v>
      </c>
      <c r="L10" s="463" t="s">
        <v>219</v>
      </c>
      <c r="M10" s="463"/>
      <c r="N10" s="463"/>
      <c r="O10" s="468" t="s">
        <v>215</v>
      </c>
      <c r="P10" s="468"/>
      <c r="Q10" s="468"/>
      <c r="R10" s="468" t="s">
        <v>258</v>
      </c>
      <c r="S10" s="468"/>
      <c r="T10" s="468"/>
      <c r="U10" s="466" t="s">
        <v>202</v>
      </c>
      <c r="V10" s="466" t="s">
        <v>203</v>
      </c>
      <c r="W10" s="466" t="s">
        <v>216</v>
      </c>
      <c r="X10" s="462" t="s">
        <v>217</v>
      </c>
      <c r="Y10" s="466" t="s">
        <v>205</v>
      </c>
      <c r="Z10" s="467" t="s">
        <v>206</v>
      </c>
    </row>
    <row r="11" spans="1:27" ht="39.950000000000003" customHeight="1">
      <c r="A11" s="466"/>
      <c r="B11" s="466"/>
      <c r="C11" s="466"/>
      <c r="D11" s="463"/>
      <c r="E11" s="463"/>
      <c r="F11" s="462"/>
      <c r="G11" s="463"/>
      <c r="H11" s="463"/>
      <c r="I11" s="463"/>
      <c r="J11" s="41"/>
      <c r="K11" s="463"/>
      <c r="L11" s="47" t="s">
        <v>209</v>
      </c>
      <c r="M11" s="42" t="s">
        <v>210</v>
      </c>
      <c r="N11" s="47" t="s">
        <v>198</v>
      </c>
      <c r="O11" s="47" t="s">
        <v>209</v>
      </c>
      <c r="P11" s="42" t="s">
        <v>210</v>
      </c>
      <c r="Q11" s="47" t="s">
        <v>198</v>
      </c>
      <c r="R11" s="47" t="s">
        <v>209</v>
      </c>
      <c r="S11" s="42" t="s">
        <v>210</v>
      </c>
      <c r="T11" s="47" t="s">
        <v>198</v>
      </c>
      <c r="U11" s="466"/>
      <c r="V11" s="466"/>
      <c r="W11" s="466"/>
      <c r="X11" s="462"/>
      <c r="Y11" s="466"/>
      <c r="Z11" s="467"/>
    </row>
    <row r="12" spans="1:27" s="239" customFormat="1" ht="36.75" customHeight="1">
      <c r="A12" s="366">
        <f t="shared" ref="A12:A19" si="0">RANK(Y12,Y$11:Y$19,0)</f>
        <v>1</v>
      </c>
      <c r="B12" s="45"/>
      <c r="C12" s="430"/>
      <c r="D12" s="157" t="s">
        <v>165</v>
      </c>
      <c r="E12" s="261" t="s">
        <v>166</v>
      </c>
      <c r="F12" s="292">
        <v>2</v>
      </c>
      <c r="G12" s="400" t="s">
        <v>442</v>
      </c>
      <c r="H12" s="261" t="s">
        <v>97</v>
      </c>
      <c r="I12" s="390" t="s">
        <v>98</v>
      </c>
      <c r="J12" s="259" t="s">
        <v>443</v>
      </c>
      <c r="K12" s="272" t="s">
        <v>405</v>
      </c>
      <c r="L12" s="345">
        <v>151.5</v>
      </c>
      <c r="M12" s="346">
        <f t="shared" ref="M12:M19" si="1">L12/2.2-IF($U12=1,0.5,IF($U12=2,1.5,0))</f>
        <v>68.86363636363636</v>
      </c>
      <c r="N12" s="347">
        <f t="shared" ref="N12:N19" si="2">RANK(M12,M$12:M$19,0)</f>
        <v>1</v>
      </c>
      <c r="O12" s="345">
        <v>149.5</v>
      </c>
      <c r="P12" s="346">
        <f t="shared" ref="P12:P19" si="3">O12/2.2-IF($U12=1,0.5,IF($U12=2,1.5,0))</f>
        <v>67.954545454545453</v>
      </c>
      <c r="Q12" s="347">
        <f t="shared" ref="Q12:Q19" si="4">RANK(P12,P$12:P$19,0)</f>
        <v>1</v>
      </c>
      <c r="R12" s="345">
        <v>150.5</v>
      </c>
      <c r="S12" s="346">
        <f t="shared" ref="S12:S19" si="5">R12/2.2-IF($U12=1,0.5,IF($U12=2,1.5,0))</f>
        <v>68.409090909090907</v>
      </c>
      <c r="T12" s="347">
        <f t="shared" ref="T12:T19" si="6">RANK(S12,S$12:S$19,0)</f>
        <v>1</v>
      </c>
      <c r="U12" s="369"/>
      <c r="V12" s="369"/>
      <c r="W12" s="345">
        <f t="shared" ref="W12:W19" si="7">L12+O12+R12</f>
        <v>451.5</v>
      </c>
      <c r="X12" s="350"/>
      <c r="Y12" s="346">
        <f t="shared" ref="Y12:Y19" si="8">ROUND(SUM(M12,P12,S12)/3,3)</f>
        <v>68.409000000000006</v>
      </c>
      <c r="Z12" s="370" t="s">
        <v>193</v>
      </c>
    </row>
    <row r="13" spans="1:27" s="239" customFormat="1" ht="36.75" customHeight="1">
      <c r="A13" s="366">
        <f t="shared" si="0"/>
        <v>2</v>
      </c>
      <c r="B13" s="45"/>
      <c r="C13" s="430"/>
      <c r="D13" s="205" t="s">
        <v>359</v>
      </c>
      <c r="E13" s="253" t="s">
        <v>360</v>
      </c>
      <c r="F13" s="421" t="s">
        <v>27</v>
      </c>
      <c r="G13" s="266" t="s">
        <v>467</v>
      </c>
      <c r="H13" s="306" t="s">
        <v>468</v>
      </c>
      <c r="I13" s="306" t="s">
        <v>40</v>
      </c>
      <c r="J13" s="257" t="s">
        <v>72</v>
      </c>
      <c r="K13" s="197" t="s">
        <v>34</v>
      </c>
      <c r="L13" s="345">
        <v>151</v>
      </c>
      <c r="M13" s="346">
        <f t="shared" si="1"/>
        <v>68.636363636363626</v>
      </c>
      <c r="N13" s="347">
        <f t="shared" si="2"/>
        <v>2</v>
      </c>
      <c r="O13" s="345">
        <v>147.5</v>
      </c>
      <c r="P13" s="346">
        <f t="shared" si="3"/>
        <v>67.045454545454547</v>
      </c>
      <c r="Q13" s="347">
        <f t="shared" si="4"/>
        <v>2</v>
      </c>
      <c r="R13" s="345">
        <v>150.5</v>
      </c>
      <c r="S13" s="346">
        <f t="shared" si="5"/>
        <v>68.409090909090907</v>
      </c>
      <c r="T13" s="347">
        <f t="shared" si="6"/>
        <v>1</v>
      </c>
      <c r="U13" s="369"/>
      <c r="V13" s="369">
        <v>1</v>
      </c>
      <c r="W13" s="345">
        <f t="shared" si="7"/>
        <v>449</v>
      </c>
      <c r="X13" s="350"/>
      <c r="Y13" s="346">
        <f t="shared" si="8"/>
        <v>68.03</v>
      </c>
      <c r="Z13" s="370" t="s">
        <v>193</v>
      </c>
    </row>
    <row r="14" spans="1:27" s="239" customFormat="1" ht="36.75" customHeight="1">
      <c r="A14" s="366">
        <f t="shared" si="0"/>
        <v>3</v>
      </c>
      <c r="B14" s="45"/>
      <c r="C14" s="430"/>
      <c r="D14" s="425" t="s">
        <v>459</v>
      </c>
      <c r="E14" s="283" t="s">
        <v>460</v>
      </c>
      <c r="F14" s="270" t="s">
        <v>32</v>
      </c>
      <c r="G14" s="260" t="s">
        <v>461</v>
      </c>
      <c r="H14" s="388" t="s">
        <v>462</v>
      </c>
      <c r="I14" s="389" t="s">
        <v>456</v>
      </c>
      <c r="J14" s="419" t="s">
        <v>450</v>
      </c>
      <c r="K14" s="300" t="s">
        <v>451</v>
      </c>
      <c r="L14" s="345">
        <v>149.5</v>
      </c>
      <c r="M14" s="346">
        <f t="shared" si="1"/>
        <v>67.954545454545453</v>
      </c>
      <c r="N14" s="347">
        <f t="shared" si="2"/>
        <v>3</v>
      </c>
      <c r="O14" s="345">
        <v>143.5</v>
      </c>
      <c r="P14" s="346">
        <f t="shared" si="3"/>
        <v>65.22727272727272</v>
      </c>
      <c r="Q14" s="347">
        <f t="shared" si="4"/>
        <v>3</v>
      </c>
      <c r="R14" s="345">
        <v>148</v>
      </c>
      <c r="S14" s="346">
        <f t="shared" si="5"/>
        <v>67.272727272727266</v>
      </c>
      <c r="T14" s="347">
        <f t="shared" si="6"/>
        <v>3</v>
      </c>
      <c r="U14" s="369"/>
      <c r="V14" s="369"/>
      <c r="W14" s="345">
        <f t="shared" si="7"/>
        <v>441</v>
      </c>
      <c r="X14" s="350"/>
      <c r="Y14" s="346">
        <f t="shared" si="8"/>
        <v>66.817999999999998</v>
      </c>
      <c r="Z14" s="370" t="s">
        <v>193</v>
      </c>
    </row>
    <row r="15" spans="1:27" s="239" customFormat="1" ht="36.75" customHeight="1">
      <c r="A15" s="366">
        <f t="shared" si="0"/>
        <v>4</v>
      </c>
      <c r="B15" s="45"/>
      <c r="C15" s="430"/>
      <c r="D15" s="157" t="s">
        <v>445</v>
      </c>
      <c r="E15" s="261" t="s">
        <v>446</v>
      </c>
      <c r="F15" s="292">
        <v>1</v>
      </c>
      <c r="G15" s="260" t="s">
        <v>447</v>
      </c>
      <c r="H15" s="377" t="s">
        <v>448</v>
      </c>
      <c r="I15" s="428" t="s">
        <v>449</v>
      </c>
      <c r="J15" s="197" t="s">
        <v>450</v>
      </c>
      <c r="K15" s="300" t="s">
        <v>451</v>
      </c>
      <c r="L15" s="345">
        <v>148</v>
      </c>
      <c r="M15" s="346">
        <f t="shared" si="1"/>
        <v>67.272727272727266</v>
      </c>
      <c r="N15" s="347">
        <f t="shared" si="2"/>
        <v>4</v>
      </c>
      <c r="O15" s="345">
        <v>143</v>
      </c>
      <c r="P15" s="346">
        <f t="shared" si="3"/>
        <v>65</v>
      </c>
      <c r="Q15" s="347">
        <f t="shared" si="4"/>
        <v>4</v>
      </c>
      <c r="R15" s="345">
        <v>147</v>
      </c>
      <c r="S15" s="346">
        <f t="shared" si="5"/>
        <v>66.818181818181813</v>
      </c>
      <c r="T15" s="347">
        <f t="shared" si="6"/>
        <v>4</v>
      </c>
      <c r="U15" s="369"/>
      <c r="V15" s="369"/>
      <c r="W15" s="345">
        <f t="shared" si="7"/>
        <v>438</v>
      </c>
      <c r="X15" s="350"/>
      <c r="Y15" s="346">
        <f t="shared" si="8"/>
        <v>66.364000000000004</v>
      </c>
      <c r="Z15" s="370" t="s">
        <v>193</v>
      </c>
    </row>
    <row r="16" spans="1:27" s="239" customFormat="1" ht="36.75" customHeight="1">
      <c r="A16" s="366">
        <f t="shared" si="0"/>
        <v>5</v>
      </c>
      <c r="B16" s="45"/>
      <c r="C16" s="430"/>
      <c r="D16" s="425" t="s">
        <v>469</v>
      </c>
      <c r="E16" s="279" t="s">
        <v>470</v>
      </c>
      <c r="F16" s="372" t="s">
        <v>24</v>
      </c>
      <c r="G16" s="426" t="s">
        <v>471</v>
      </c>
      <c r="H16" s="427" t="s">
        <v>472</v>
      </c>
      <c r="I16" s="282" t="s">
        <v>456</v>
      </c>
      <c r="J16" s="282" t="s">
        <v>450</v>
      </c>
      <c r="K16" s="300" t="s">
        <v>451</v>
      </c>
      <c r="L16" s="345">
        <v>143</v>
      </c>
      <c r="M16" s="346">
        <f t="shared" si="1"/>
        <v>65</v>
      </c>
      <c r="N16" s="347">
        <f t="shared" si="2"/>
        <v>5</v>
      </c>
      <c r="O16" s="345">
        <v>140.5</v>
      </c>
      <c r="P16" s="346">
        <f t="shared" si="3"/>
        <v>63.86363636363636</v>
      </c>
      <c r="Q16" s="347">
        <f t="shared" si="4"/>
        <v>5</v>
      </c>
      <c r="R16" s="345">
        <v>143</v>
      </c>
      <c r="S16" s="346">
        <f t="shared" si="5"/>
        <v>65</v>
      </c>
      <c r="T16" s="347">
        <f t="shared" si="6"/>
        <v>5</v>
      </c>
      <c r="U16" s="369"/>
      <c r="V16" s="369"/>
      <c r="W16" s="345">
        <f t="shared" si="7"/>
        <v>426.5</v>
      </c>
      <c r="X16" s="350"/>
      <c r="Y16" s="346">
        <f t="shared" si="8"/>
        <v>64.620999999999995</v>
      </c>
      <c r="Z16" s="370" t="s">
        <v>193</v>
      </c>
    </row>
    <row r="17" spans="1:27" s="239" customFormat="1" ht="36.75" customHeight="1">
      <c r="A17" s="366">
        <f t="shared" si="0"/>
        <v>6</v>
      </c>
      <c r="B17" s="45"/>
      <c r="C17" s="430"/>
      <c r="D17" s="157" t="s">
        <v>452</v>
      </c>
      <c r="E17" s="258" t="s">
        <v>453</v>
      </c>
      <c r="F17" s="434" t="s">
        <v>24</v>
      </c>
      <c r="G17" s="379" t="s">
        <v>454</v>
      </c>
      <c r="H17" s="380" t="s">
        <v>455</v>
      </c>
      <c r="I17" s="259" t="s">
        <v>456</v>
      </c>
      <c r="J17" s="259" t="s">
        <v>457</v>
      </c>
      <c r="K17" s="259" t="s">
        <v>458</v>
      </c>
      <c r="L17" s="345">
        <v>142</v>
      </c>
      <c r="M17" s="346">
        <f t="shared" si="1"/>
        <v>64.045454545454547</v>
      </c>
      <c r="N17" s="347">
        <f t="shared" si="2"/>
        <v>6</v>
      </c>
      <c r="O17" s="345">
        <v>136</v>
      </c>
      <c r="P17" s="346">
        <f t="shared" si="3"/>
        <v>61.318181818181813</v>
      </c>
      <c r="Q17" s="347">
        <f t="shared" si="4"/>
        <v>7</v>
      </c>
      <c r="R17" s="345">
        <v>142.5</v>
      </c>
      <c r="S17" s="346">
        <f t="shared" si="5"/>
        <v>64.272727272727266</v>
      </c>
      <c r="T17" s="347">
        <f t="shared" si="6"/>
        <v>7</v>
      </c>
      <c r="U17" s="369">
        <v>1</v>
      </c>
      <c r="V17" s="369"/>
      <c r="W17" s="345">
        <f t="shared" si="7"/>
        <v>420.5</v>
      </c>
      <c r="X17" s="350"/>
      <c r="Y17" s="346">
        <f t="shared" si="8"/>
        <v>63.212000000000003</v>
      </c>
      <c r="Z17" s="370" t="s">
        <v>193</v>
      </c>
    </row>
    <row r="18" spans="1:27" s="239" customFormat="1" ht="36.75" customHeight="1">
      <c r="A18" s="366">
        <f t="shared" si="0"/>
        <v>7</v>
      </c>
      <c r="B18" s="45"/>
      <c r="C18" s="430"/>
      <c r="D18" s="158" t="s">
        <v>463</v>
      </c>
      <c r="E18" s="271"/>
      <c r="F18" s="272" t="s">
        <v>24</v>
      </c>
      <c r="G18" s="260" t="s">
        <v>464</v>
      </c>
      <c r="H18" s="435" t="s">
        <v>465</v>
      </c>
      <c r="I18" s="262" t="s">
        <v>466</v>
      </c>
      <c r="J18" s="197" t="s">
        <v>33</v>
      </c>
      <c r="K18" s="197" t="s">
        <v>34</v>
      </c>
      <c r="L18" s="345">
        <v>135</v>
      </c>
      <c r="M18" s="346">
        <f t="shared" si="1"/>
        <v>61.36363636363636</v>
      </c>
      <c r="N18" s="347">
        <f t="shared" si="2"/>
        <v>7</v>
      </c>
      <c r="O18" s="345">
        <v>136.5</v>
      </c>
      <c r="P18" s="346">
        <f t="shared" si="3"/>
        <v>62.04545454545454</v>
      </c>
      <c r="Q18" s="347">
        <f t="shared" si="4"/>
        <v>6</v>
      </c>
      <c r="R18" s="345">
        <v>141.5</v>
      </c>
      <c r="S18" s="346">
        <f t="shared" si="5"/>
        <v>64.318181818181813</v>
      </c>
      <c r="T18" s="347">
        <f t="shared" si="6"/>
        <v>6</v>
      </c>
      <c r="U18" s="369"/>
      <c r="V18" s="369"/>
      <c r="W18" s="345">
        <f t="shared" si="7"/>
        <v>413</v>
      </c>
      <c r="X18" s="350"/>
      <c r="Y18" s="346">
        <f t="shared" si="8"/>
        <v>62.576000000000001</v>
      </c>
      <c r="Z18" s="370" t="s">
        <v>193</v>
      </c>
    </row>
    <row r="19" spans="1:27" s="365" customFormat="1" ht="36.75" customHeight="1">
      <c r="A19" s="366">
        <f t="shared" si="0"/>
        <v>8</v>
      </c>
      <c r="B19" s="45"/>
      <c r="C19" s="430"/>
      <c r="D19" s="158" t="s">
        <v>307</v>
      </c>
      <c r="E19" s="271" t="s">
        <v>308</v>
      </c>
      <c r="F19" s="272" t="s">
        <v>24</v>
      </c>
      <c r="G19" s="305" t="s">
        <v>309</v>
      </c>
      <c r="H19" s="267" t="s">
        <v>310</v>
      </c>
      <c r="I19" s="386" t="s">
        <v>311</v>
      </c>
      <c r="J19" s="299" t="s">
        <v>311</v>
      </c>
      <c r="K19" s="282" t="s">
        <v>312</v>
      </c>
      <c r="L19" s="345">
        <v>128</v>
      </c>
      <c r="M19" s="346">
        <f t="shared" si="1"/>
        <v>58.18181818181818</v>
      </c>
      <c r="N19" s="347">
        <f t="shared" si="2"/>
        <v>8</v>
      </c>
      <c r="O19" s="345">
        <v>120</v>
      </c>
      <c r="P19" s="346">
        <f t="shared" si="3"/>
        <v>54.54545454545454</v>
      </c>
      <c r="Q19" s="347">
        <f t="shared" si="4"/>
        <v>8</v>
      </c>
      <c r="R19" s="345">
        <v>128.5</v>
      </c>
      <c r="S19" s="346">
        <f t="shared" si="5"/>
        <v>58.409090909090907</v>
      </c>
      <c r="T19" s="347">
        <f t="shared" si="6"/>
        <v>8</v>
      </c>
      <c r="U19" s="369"/>
      <c r="V19" s="369"/>
      <c r="W19" s="345">
        <f t="shared" si="7"/>
        <v>376.5</v>
      </c>
      <c r="X19" s="350"/>
      <c r="Y19" s="346">
        <f t="shared" si="8"/>
        <v>57.045000000000002</v>
      </c>
      <c r="Z19" s="370" t="s">
        <v>193</v>
      </c>
      <c r="AA19" s="239"/>
    </row>
    <row r="20" spans="1:27" ht="20.25" customHeight="1">
      <c r="A20" s="55"/>
      <c r="B20" s="56"/>
      <c r="C20" s="86"/>
      <c r="D20" s="78"/>
      <c r="E20" s="98"/>
      <c r="F20" s="80"/>
      <c r="G20" s="81"/>
      <c r="H20" s="82"/>
      <c r="I20" s="83"/>
      <c r="J20" s="83"/>
      <c r="K20" s="84"/>
      <c r="L20" s="64"/>
      <c r="M20" s="87"/>
      <c r="N20" s="88"/>
      <c r="O20" s="89"/>
      <c r="P20" s="87"/>
      <c r="Q20" s="88"/>
      <c r="R20" s="89"/>
      <c r="S20" s="87"/>
      <c r="T20" s="88"/>
      <c r="U20" s="90"/>
      <c r="V20" s="90"/>
      <c r="W20" s="89"/>
      <c r="X20" s="91"/>
      <c r="Y20" s="87"/>
      <c r="Z20" s="69"/>
    </row>
    <row r="21" spans="1:27" ht="31.5" customHeight="1">
      <c r="D21" s="6" t="s">
        <v>182</v>
      </c>
      <c r="E21" s="6"/>
      <c r="F21" s="6"/>
      <c r="G21" s="6"/>
      <c r="H21" s="6"/>
      <c r="I21" s="14" t="s">
        <v>294</v>
      </c>
      <c r="K21" s="1"/>
      <c r="L21" s="8"/>
    </row>
    <row r="22" spans="1:27">
      <c r="D22" s="6"/>
      <c r="E22" s="6"/>
      <c r="F22" s="6"/>
      <c r="G22" s="6"/>
      <c r="H22" s="6"/>
      <c r="I22" s="14"/>
      <c r="K22" s="1"/>
      <c r="L22" s="8"/>
    </row>
    <row r="23" spans="1:27" ht="31.5" customHeight="1">
      <c r="D23" s="6" t="s">
        <v>12</v>
      </c>
      <c r="E23" s="6"/>
      <c r="F23" s="6"/>
      <c r="G23" s="6"/>
      <c r="H23" s="6"/>
      <c r="I23" s="14" t="s">
        <v>263</v>
      </c>
      <c r="K23" s="1"/>
      <c r="L23" s="8"/>
    </row>
    <row r="24" spans="1:27">
      <c r="D24" s="6"/>
      <c r="E24" s="6"/>
      <c r="F24" s="6"/>
      <c r="G24" s="6"/>
      <c r="H24" s="6"/>
      <c r="I24" s="14"/>
      <c r="K24" s="1"/>
      <c r="L24" s="8"/>
    </row>
    <row r="25" spans="1:27" ht="31.5" customHeight="1">
      <c r="D25" s="6" t="s">
        <v>23</v>
      </c>
      <c r="E25" s="6"/>
      <c r="F25" s="6"/>
      <c r="G25" s="6"/>
      <c r="H25" s="6"/>
      <c r="I25" s="14" t="s">
        <v>295</v>
      </c>
      <c r="K25" s="1"/>
      <c r="L25" s="8"/>
    </row>
    <row r="36" spans="11:11">
      <c r="K36" s="6"/>
    </row>
  </sheetData>
  <protectedRanges>
    <protectedRange sqref="K6" name="Диапазон1_3_1_1_3_11_1_1_3_1_1_2_1_3_2_3_4_2"/>
    <protectedRange sqref="K20" name="Диапазон1_3_1_1_3_11_1_1_3_1_1_2_1_3_2_3_4_4"/>
    <protectedRange sqref="K19" name="Диапазон1_3_1_1_3_11_1_1_3_1_3_1_1_1_1_4_2_2_2_1"/>
  </protectedRanges>
  <sortState ref="A12:AA19">
    <sortCondition ref="A12:A19"/>
  </sortState>
  <mergeCells count="26">
    <mergeCell ref="A1:Z1"/>
    <mergeCell ref="A3:Z3"/>
    <mergeCell ref="A7:Z7"/>
    <mergeCell ref="A10:A11"/>
    <mergeCell ref="B10:B11"/>
    <mergeCell ref="C10:C11"/>
    <mergeCell ref="D10:D11"/>
    <mergeCell ref="E10:E11"/>
    <mergeCell ref="U10:U11"/>
    <mergeCell ref="V10:V11"/>
    <mergeCell ref="O10:Q10"/>
    <mergeCell ref="R10:T10"/>
    <mergeCell ref="F10:F11"/>
    <mergeCell ref="G10:G11"/>
    <mergeCell ref="H10:H11"/>
    <mergeCell ref="I10:I11"/>
    <mergeCell ref="A2:Z2"/>
    <mergeCell ref="A4:Z4"/>
    <mergeCell ref="A6:Z6"/>
    <mergeCell ref="Y10:Y11"/>
    <mergeCell ref="Z10:Z11"/>
    <mergeCell ref="W10:W11"/>
    <mergeCell ref="X10:X11"/>
    <mergeCell ref="K10:K11"/>
    <mergeCell ref="L10:N10"/>
    <mergeCell ref="A5:Z5"/>
  </mergeCells>
  <phoneticPr fontId="0" type="noConversion"/>
  <conditionalFormatting sqref="G16:I16">
    <cfRule type="duplicateValues" dxfId="0" priority="1" stopIfTrue="1"/>
  </conditionalFormatting>
  <pageMargins left="0.19685039370078741" right="0.15748031496062992" top="0.23622047244094491" bottom="0.15748031496062992" header="0.23622047244094491" footer="0.15748031496062992"/>
  <pageSetup paperSize="9" scale="73" fitToHeight="2" orientation="landscape" r:id="rId1"/>
  <headerFooter alignWithMargins="0"/>
  <rowBreaks count="1" manualBreakCount="1">
    <brk id="5" max="2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34"/>
  <sheetViews>
    <sheetView view="pageBreakPreview" zoomScale="90" zoomScaleNormal="100" zoomScaleSheetLayoutView="90" workbookViewId="0">
      <selection activeCell="A6" sqref="A6:Z6"/>
    </sheetView>
  </sheetViews>
  <sheetFormatPr defaultRowHeight="12.75"/>
  <cols>
    <col min="1" max="1" width="5" style="342" customWidth="1"/>
    <col min="2" max="3" width="4.7109375" style="342" hidden="1" customWidth="1"/>
    <col min="4" max="4" width="15.5703125" style="342" customWidth="1"/>
    <col min="5" max="5" width="8.5703125" style="97" customWidth="1"/>
    <col min="6" max="6" width="5.7109375" style="342" customWidth="1"/>
    <col min="7" max="7" width="30.42578125" style="342" customWidth="1"/>
    <col min="8" max="8" width="8.7109375" style="342" customWidth="1"/>
    <col min="9" max="9" width="13.28515625" style="342" customWidth="1"/>
    <col min="10" max="10" width="12.7109375" style="342" hidden="1" customWidth="1"/>
    <col min="11" max="11" width="22.28515625" style="342" customWidth="1"/>
    <col min="12" max="12" width="6.28515625" style="342" customWidth="1"/>
    <col min="13" max="13" width="8.7109375" style="342" customWidth="1"/>
    <col min="14" max="14" width="3.85546875" style="342" customWidth="1"/>
    <col min="15" max="15" width="6.42578125" style="342" customWidth="1"/>
    <col min="16" max="16" width="8.7109375" style="342" customWidth="1"/>
    <col min="17" max="17" width="3.7109375" style="342" customWidth="1"/>
    <col min="18" max="18" width="6.42578125" style="342" customWidth="1"/>
    <col min="19" max="19" width="8.7109375" style="342" customWidth="1"/>
    <col min="20" max="20" width="3.7109375" style="342" customWidth="1"/>
    <col min="21" max="22" width="4.85546875" style="342" customWidth="1"/>
    <col min="23" max="23" width="6.28515625" style="342" customWidth="1"/>
    <col min="24" max="24" width="6.7109375" style="342" hidden="1" customWidth="1"/>
    <col min="25" max="25" width="10.140625" style="342" customWidth="1"/>
    <col min="26" max="26" width="6.7109375" style="342" customWidth="1"/>
    <col min="27" max="16384" width="9.140625" style="342"/>
  </cols>
  <sheetData>
    <row r="1" spans="1:26" ht="54.75" customHeight="1">
      <c r="A1" s="470" t="s">
        <v>444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ht="19.5" hidden="1" customHeight="1">
      <c r="A2" s="459" t="s">
        <v>260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21.75" customHeight="1">
      <c r="A5" s="469" t="s">
        <v>582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ht="42" customHeight="1">
      <c r="A6" s="486" t="s">
        <v>581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</row>
    <row r="7" spans="1:26" ht="19.149999999999999" customHeight="1">
      <c r="A7" s="464" t="s">
        <v>587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</row>
    <row r="8" spans="1:26" ht="12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</row>
    <row r="9" spans="1:26" ht="15" customHeight="1">
      <c r="A9" s="31" t="s">
        <v>224</v>
      </c>
      <c r="B9" s="37"/>
      <c r="C9" s="37"/>
      <c r="D9" s="37"/>
      <c r="E9" s="38"/>
      <c r="F9" s="38"/>
      <c r="G9" s="38"/>
      <c r="H9" s="38"/>
      <c r="I9" s="38"/>
      <c r="J9" s="39"/>
      <c r="K9" s="39"/>
      <c r="L9" s="37"/>
      <c r="M9" s="40"/>
      <c r="Z9" s="52" t="s">
        <v>297</v>
      </c>
    </row>
    <row r="10" spans="1:26" ht="20.100000000000001" customHeight="1">
      <c r="A10" s="462" t="s">
        <v>198</v>
      </c>
      <c r="B10" s="466" t="s">
        <v>2</v>
      </c>
      <c r="C10" s="466" t="s">
        <v>14</v>
      </c>
      <c r="D10" s="463" t="s">
        <v>199</v>
      </c>
      <c r="E10" s="463" t="s">
        <v>4</v>
      </c>
      <c r="F10" s="462" t="s">
        <v>5</v>
      </c>
      <c r="G10" s="463" t="s">
        <v>200</v>
      </c>
      <c r="H10" s="463" t="s">
        <v>4</v>
      </c>
      <c r="I10" s="463" t="s">
        <v>7</v>
      </c>
      <c r="J10" s="341"/>
      <c r="K10" s="463" t="s">
        <v>9</v>
      </c>
      <c r="L10" s="463" t="s">
        <v>219</v>
      </c>
      <c r="M10" s="463"/>
      <c r="N10" s="463"/>
      <c r="O10" s="468" t="s">
        <v>215</v>
      </c>
      <c r="P10" s="468"/>
      <c r="Q10" s="468"/>
      <c r="R10" s="468" t="s">
        <v>258</v>
      </c>
      <c r="S10" s="468"/>
      <c r="T10" s="468"/>
      <c r="U10" s="481" t="s">
        <v>202</v>
      </c>
      <c r="V10" s="481" t="s">
        <v>203</v>
      </c>
      <c r="W10" s="471" t="s">
        <v>216</v>
      </c>
      <c r="X10" s="462" t="s">
        <v>217</v>
      </c>
      <c r="Y10" s="466" t="s">
        <v>205</v>
      </c>
      <c r="Z10" s="467" t="s">
        <v>206</v>
      </c>
    </row>
    <row r="11" spans="1:26" ht="39.950000000000003" customHeight="1">
      <c r="A11" s="462"/>
      <c r="B11" s="466"/>
      <c r="C11" s="466"/>
      <c r="D11" s="463"/>
      <c r="E11" s="463"/>
      <c r="F11" s="462"/>
      <c r="G11" s="463"/>
      <c r="H11" s="463"/>
      <c r="I11" s="463"/>
      <c r="J11" s="341"/>
      <c r="K11" s="463"/>
      <c r="L11" s="47" t="s">
        <v>209</v>
      </c>
      <c r="M11" s="42" t="s">
        <v>210</v>
      </c>
      <c r="N11" s="47" t="s">
        <v>198</v>
      </c>
      <c r="O11" s="47" t="s">
        <v>209</v>
      </c>
      <c r="P11" s="42" t="s">
        <v>210</v>
      </c>
      <c r="Q11" s="47" t="s">
        <v>198</v>
      </c>
      <c r="R11" s="47" t="s">
        <v>209</v>
      </c>
      <c r="S11" s="42" t="s">
        <v>210</v>
      </c>
      <c r="T11" s="47" t="s">
        <v>198</v>
      </c>
      <c r="U11" s="482"/>
      <c r="V11" s="482"/>
      <c r="W11" s="473"/>
      <c r="X11" s="462"/>
      <c r="Y11" s="466"/>
      <c r="Z11" s="467"/>
    </row>
    <row r="12" spans="1:26" s="375" customFormat="1" ht="39.75" customHeight="1">
      <c r="A12" s="366">
        <f t="shared" ref="A12:A17" si="0">RANK(Y12,Y$12:Y$17,0)</f>
        <v>1</v>
      </c>
      <c r="B12" s="45"/>
      <c r="C12" s="437"/>
      <c r="D12" s="248" t="s">
        <v>135</v>
      </c>
      <c r="E12" s="265" t="s">
        <v>136</v>
      </c>
      <c r="F12" s="295" t="s">
        <v>24</v>
      </c>
      <c r="G12" s="275" t="s">
        <v>473</v>
      </c>
      <c r="H12" s="261" t="s">
        <v>474</v>
      </c>
      <c r="I12" s="264" t="s">
        <v>61</v>
      </c>
      <c r="J12" s="257" t="s">
        <v>25</v>
      </c>
      <c r="K12" s="264" t="s">
        <v>405</v>
      </c>
      <c r="L12" s="345">
        <v>203</v>
      </c>
      <c r="M12" s="346">
        <f t="shared" ref="M12:M17" si="1">L12/3-IF($U12=1,0.5,IF($U12=2,1.5,0))</f>
        <v>67.666666666666671</v>
      </c>
      <c r="N12" s="347">
        <f t="shared" ref="N12:N17" si="2">RANK(M12,M$12:M$17,0)</f>
        <v>1</v>
      </c>
      <c r="O12" s="345">
        <v>200.5</v>
      </c>
      <c r="P12" s="346">
        <f t="shared" ref="P12:P17" si="3">O12/3-IF($U12=1,0.5,IF($U12=2,1.5,0))</f>
        <v>66.833333333333329</v>
      </c>
      <c r="Q12" s="347">
        <f t="shared" ref="Q12:Q17" si="4">RANK(P12,P$12:P$17,0)</f>
        <v>1</v>
      </c>
      <c r="R12" s="345">
        <v>199.5</v>
      </c>
      <c r="S12" s="346">
        <f t="shared" ref="S12:S17" si="5">R12/3-IF($U12=1,0.5,IF($U12=2,1.5,0))</f>
        <v>66.5</v>
      </c>
      <c r="T12" s="347">
        <f t="shared" ref="T12:T17" si="6">RANK(S12,S$12:S$17,0)</f>
        <v>1</v>
      </c>
      <c r="U12" s="349"/>
      <c r="V12" s="349"/>
      <c r="W12" s="345">
        <f t="shared" ref="W12:W17" si="7">L12+O12+R12</f>
        <v>603</v>
      </c>
      <c r="X12" s="350"/>
      <c r="Y12" s="346">
        <f t="shared" ref="Y12:Y17" si="8">ROUND(SUM(M12,P12,S12)/3,3)</f>
        <v>67</v>
      </c>
      <c r="Z12" s="351" t="s">
        <v>193</v>
      </c>
    </row>
    <row r="13" spans="1:26" s="375" customFormat="1" ht="39.75" customHeight="1">
      <c r="A13" s="366">
        <f t="shared" si="0"/>
        <v>2</v>
      </c>
      <c r="B13" s="45"/>
      <c r="C13" s="392"/>
      <c r="D13" s="249" t="s">
        <v>152</v>
      </c>
      <c r="E13" s="265" t="s">
        <v>153</v>
      </c>
      <c r="F13" s="304" t="s">
        <v>24</v>
      </c>
      <c r="G13" s="260" t="s">
        <v>252</v>
      </c>
      <c r="H13" s="261" t="s">
        <v>253</v>
      </c>
      <c r="I13" s="262" t="s">
        <v>133</v>
      </c>
      <c r="J13" s="303" t="s">
        <v>94</v>
      </c>
      <c r="K13" s="197" t="s">
        <v>45</v>
      </c>
      <c r="L13" s="345">
        <v>201.5</v>
      </c>
      <c r="M13" s="346">
        <f t="shared" si="1"/>
        <v>67.166666666666671</v>
      </c>
      <c r="N13" s="347">
        <f t="shared" si="2"/>
        <v>2</v>
      </c>
      <c r="O13" s="345">
        <v>196.5</v>
      </c>
      <c r="P13" s="346">
        <f t="shared" si="3"/>
        <v>65.5</v>
      </c>
      <c r="Q13" s="347">
        <f t="shared" si="4"/>
        <v>2</v>
      </c>
      <c r="R13" s="345">
        <v>195</v>
      </c>
      <c r="S13" s="346">
        <f t="shared" si="5"/>
        <v>65</v>
      </c>
      <c r="T13" s="347">
        <f t="shared" si="6"/>
        <v>3</v>
      </c>
      <c r="U13" s="349"/>
      <c r="V13" s="349"/>
      <c r="W13" s="345">
        <f t="shared" si="7"/>
        <v>593</v>
      </c>
      <c r="X13" s="350"/>
      <c r="Y13" s="346">
        <f t="shared" si="8"/>
        <v>65.888999999999996</v>
      </c>
      <c r="Z13" s="351" t="s">
        <v>193</v>
      </c>
    </row>
    <row r="14" spans="1:26" s="239" customFormat="1" ht="39.75" customHeight="1">
      <c r="A14" s="366">
        <f t="shared" si="0"/>
        <v>3</v>
      </c>
      <c r="B14" s="45"/>
      <c r="C14" s="437"/>
      <c r="D14" s="248" t="s">
        <v>135</v>
      </c>
      <c r="E14" s="265" t="s">
        <v>136</v>
      </c>
      <c r="F14" s="254" t="s">
        <v>24</v>
      </c>
      <c r="G14" s="438" t="s">
        <v>486</v>
      </c>
      <c r="H14" s="439" t="s">
        <v>251</v>
      </c>
      <c r="I14" s="317" t="s">
        <v>61</v>
      </c>
      <c r="J14" s="374" t="s">
        <v>25</v>
      </c>
      <c r="K14" s="264" t="s">
        <v>405</v>
      </c>
      <c r="L14" s="345">
        <v>202</v>
      </c>
      <c r="M14" s="346">
        <f t="shared" si="1"/>
        <v>66.833333333333329</v>
      </c>
      <c r="N14" s="347">
        <f t="shared" si="2"/>
        <v>3</v>
      </c>
      <c r="O14" s="345">
        <v>196.5</v>
      </c>
      <c r="P14" s="346">
        <f t="shared" si="3"/>
        <v>65</v>
      </c>
      <c r="Q14" s="347">
        <f t="shared" si="4"/>
        <v>3</v>
      </c>
      <c r="R14" s="345">
        <v>198.5</v>
      </c>
      <c r="S14" s="346">
        <f t="shared" si="5"/>
        <v>65.666666666666671</v>
      </c>
      <c r="T14" s="347">
        <f t="shared" si="6"/>
        <v>2</v>
      </c>
      <c r="U14" s="440">
        <v>1</v>
      </c>
      <c r="V14" s="349"/>
      <c r="W14" s="345">
        <f t="shared" si="7"/>
        <v>597</v>
      </c>
      <c r="X14" s="350"/>
      <c r="Y14" s="346">
        <f t="shared" si="8"/>
        <v>65.832999999999998</v>
      </c>
      <c r="Z14" s="351" t="s">
        <v>193</v>
      </c>
    </row>
    <row r="15" spans="1:26" s="375" customFormat="1" ht="39.75" customHeight="1">
      <c r="A15" s="366">
        <f t="shared" si="0"/>
        <v>4</v>
      </c>
      <c r="B15" s="45"/>
      <c r="C15" s="437"/>
      <c r="D15" s="229" t="s">
        <v>476</v>
      </c>
      <c r="E15" s="258" t="s">
        <v>477</v>
      </c>
      <c r="F15" s="274">
        <v>3</v>
      </c>
      <c r="G15" s="250" t="s">
        <v>478</v>
      </c>
      <c r="H15" s="270" t="s">
        <v>479</v>
      </c>
      <c r="I15" s="272" t="s">
        <v>480</v>
      </c>
      <c r="J15" s="277" t="s">
        <v>328</v>
      </c>
      <c r="K15" s="278" t="s">
        <v>373</v>
      </c>
      <c r="L15" s="345">
        <v>195</v>
      </c>
      <c r="M15" s="346">
        <f t="shared" si="1"/>
        <v>65</v>
      </c>
      <c r="N15" s="347">
        <f t="shared" si="2"/>
        <v>4</v>
      </c>
      <c r="O15" s="345">
        <v>185.5</v>
      </c>
      <c r="P15" s="346">
        <f t="shared" si="3"/>
        <v>61.833333333333336</v>
      </c>
      <c r="Q15" s="347">
        <f t="shared" si="4"/>
        <v>4</v>
      </c>
      <c r="R15" s="345">
        <v>184</v>
      </c>
      <c r="S15" s="346">
        <f t="shared" si="5"/>
        <v>61.333333333333336</v>
      </c>
      <c r="T15" s="347">
        <f t="shared" si="6"/>
        <v>4</v>
      </c>
      <c r="U15" s="349"/>
      <c r="V15" s="349"/>
      <c r="W15" s="345">
        <f t="shared" si="7"/>
        <v>564.5</v>
      </c>
      <c r="X15" s="350"/>
      <c r="Y15" s="346">
        <f t="shared" si="8"/>
        <v>62.722000000000001</v>
      </c>
      <c r="Z15" s="351" t="s">
        <v>193</v>
      </c>
    </row>
    <row r="16" spans="1:26" s="251" customFormat="1" ht="39.75" customHeight="1">
      <c r="A16" s="366">
        <f t="shared" si="0"/>
        <v>5</v>
      </c>
      <c r="B16" s="45"/>
      <c r="C16" s="437"/>
      <c r="D16" s="207" t="s">
        <v>177</v>
      </c>
      <c r="E16" s="265" t="s">
        <v>178</v>
      </c>
      <c r="F16" s="254" t="s">
        <v>24</v>
      </c>
      <c r="G16" s="318" t="s">
        <v>475</v>
      </c>
      <c r="H16" s="256" t="s">
        <v>181</v>
      </c>
      <c r="I16" s="300" t="s">
        <v>180</v>
      </c>
      <c r="J16" s="300" t="s">
        <v>72</v>
      </c>
      <c r="K16" s="197" t="s">
        <v>34</v>
      </c>
      <c r="L16" s="345">
        <v>182</v>
      </c>
      <c r="M16" s="346">
        <f t="shared" si="1"/>
        <v>60.666666666666664</v>
      </c>
      <c r="N16" s="347">
        <f t="shared" si="2"/>
        <v>6</v>
      </c>
      <c r="O16" s="345">
        <v>185</v>
      </c>
      <c r="P16" s="346">
        <f t="shared" si="3"/>
        <v>61.666666666666664</v>
      </c>
      <c r="Q16" s="347">
        <f t="shared" si="4"/>
        <v>5</v>
      </c>
      <c r="R16" s="345">
        <v>181</v>
      </c>
      <c r="S16" s="346">
        <f t="shared" si="5"/>
        <v>60.333333333333336</v>
      </c>
      <c r="T16" s="347">
        <f t="shared" si="6"/>
        <v>5</v>
      </c>
      <c r="U16" s="349"/>
      <c r="V16" s="349"/>
      <c r="W16" s="345">
        <f t="shared" si="7"/>
        <v>548</v>
      </c>
      <c r="X16" s="350"/>
      <c r="Y16" s="346">
        <f t="shared" si="8"/>
        <v>60.889000000000003</v>
      </c>
      <c r="Z16" s="351" t="s">
        <v>193</v>
      </c>
    </row>
    <row r="17" spans="1:26" s="375" customFormat="1" ht="39.75" customHeight="1">
      <c r="A17" s="366">
        <f t="shared" si="0"/>
        <v>6</v>
      </c>
      <c r="B17" s="45"/>
      <c r="C17" s="437"/>
      <c r="D17" s="207" t="s">
        <v>177</v>
      </c>
      <c r="E17" s="265" t="s">
        <v>178</v>
      </c>
      <c r="F17" s="254" t="s">
        <v>24</v>
      </c>
      <c r="G17" s="318" t="s">
        <v>487</v>
      </c>
      <c r="H17" s="256" t="s">
        <v>179</v>
      </c>
      <c r="I17" s="300" t="s">
        <v>180</v>
      </c>
      <c r="J17" s="300" t="s">
        <v>72</v>
      </c>
      <c r="K17" s="197" t="s">
        <v>34</v>
      </c>
      <c r="L17" s="345">
        <v>184</v>
      </c>
      <c r="M17" s="346">
        <f t="shared" si="1"/>
        <v>61.333333333333336</v>
      </c>
      <c r="N17" s="347">
        <f t="shared" si="2"/>
        <v>5</v>
      </c>
      <c r="O17" s="345">
        <v>178</v>
      </c>
      <c r="P17" s="346">
        <f t="shared" si="3"/>
        <v>59.333333333333336</v>
      </c>
      <c r="Q17" s="347">
        <f t="shared" si="4"/>
        <v>6</v>
      </c>
      <c r="R17" s="345">
        <v>180.5</v>
      </c>
      <c r="S17" s="346">
        <f t="shared" si="5"/>
        <v>60.166666666666664</v>
      </c>
      <c r="T17" s="347">
        <f t="shared" si="6"/>
        <v>6</v>
      </c>
      <c r="U17" s="349"/>
      <c r="V17" s="349"/>
      <c r="W17" s="345">
        <f t="shared" si="7"/>
        <v>542.5</v>
      </c>
      <c r="X17" s="350"/>
      <c r="Y17" s="346">
        <f t="shared" si="8"/>
        <v>60.277999999999999</v>
      </c>
      <c r="Z17" s="351" t="s">
        <v>193</v>
      </c>
    </row>
    <row r="18" spans="1:26" ht="14.25" customHeight="1">
      <c r="A18" s="55"/>
      <c r="B18" s="56"/>
      <c r="C18" s="33"/>
      <c r="D18" s="78"/>
      <c r="E18" s="98"/>
      <c r="F18" s="80"/>
      <c r="G18" s="81"/>
      <c r="H18" s="82"/>
      <c r="I18" s="83"/>
      <c r="J18" s="83"/>
      <c r="K18" s="84"/>
      <c r="L18" s="64"/>
      <c r="M18" s="65"/>
      <c r="N18" s="66"/>
      <c r="O18" s="64"/>
      <c r="P18" s="65"/>
      <c r="Q18" s="66"/>
      <c r="R18" s="64"/>
      <c r="S18" s="65"/>
      <c r="T18" s="66"/>
      <c r="U18" s="67"/>
      <c r="V18" s="67"/>
      <c r="W18" s="64"/>
      <c r="X18" s="68"/>
      <c r="Y18" s="65"/>
      <c r="Z18" s="69"/>
    </row>
    <row r="19" spans="1:26" ht="31.5" customHeight="1">
      <c r="D19" s="6" t="s">
        <v>182</v>
      </c>
      <c r="E19" s="6"/>
      <c r="F19" s="6"/>
      <c r="G19" s="6"/>
      <c r="H19" s="6"/>
      <c r="I19" s="14" t="s">
        <v>294</v>
      </c>
      <c r="K19" s="1"/>
      <c r="L19" s="8"/>
    </row>
    <row r="20" spans="1:26">
      <c r="D20" s="6"/>
      <c r="E20" s="6"/>
      <c r="F20" s="6"/>
      <c r="G20" s="6"/>
      <c r="H20" s="6"/>
      <c r="I20" s="14"/>
      <c r="K20" s="1"/>
      <c r="L20" s="8"/>
    </row>
    <row r="21" spans="1:26" ht="31.5" customHeight="1">
      <c r="D21" s="6" t="s">
        <v>12</v>
      </c>
      <c r="E21" s="6"/>
      <c r="F21" s="6"/>
      <c r="G21" s="6"/>
      <c r="H21" s="6"/>
      <c r="I21" s="14" t="s">
        <v>263</v>
      </c>
      <c r="K21" s="1"/>
      <c r="L21" s="8"/>
    </row>
    <row r="22" spans="1:26">
      <c r="D22" s="6"/>
      <c r="E22" s="6"/>
      <c r="F22" s="6"/>
      <c r="G22" s="6"/>
      <c r="H22" s="6"/>
      <c r="I22" s="14"/>
      <c r="K22" s="1"/>
      <c r="L22" s="8"/>
    </row>
    <row r="23" spans="1:26" ht="31.5" customHeight="1">
      <c r="D23" s="6" t="s">
        <v>23</v>
      </c>
      <c r="E23" s="6"/>
      <c r="F23" s="6"/>
      <c r="G23" s="6"/>
      <c r="H23" s="6"/>
      <c r="I23" s="14" t="s">
        <v>295</v>
      </c>
      <c r="K23" s="1"/>
      <c r="L23" s="8"/>
    </row>
    <row r="34" spans="11:11">
      <c r="K34" s="6"/>
    </row>
  </sheetData>
  <sortState ref="A12:Z17">
    <sortCondition ref="A12:A17"/>
  </sortState>
  <mergeCells count="26">
    <mergeCell ref="A7:Z7"/>
    <mergeCell ref="Z10:Z11"/>
    <mergeCell ref="A6:Z6"/>
    <mergeCell ref="R10:T10"/>
    <mergeCell ref="U10:U11"/>
    <mergeCell ref="V10:V11"/>
    <mergeCell ref="W10:W11"/>
    <mergeCell ref="A10:A11"/>
    <mergeCell ref="B10:B11"/>
    <mergeCell ref="X10:X11"/>
    <mergeCell ref="Y10:Y11"/>
    <mergeCell ref="G10:G11"/>
    <mergeCell ref="H10:H11"/>
    <mergeCell ref="I10:I11"/>
    <mergeCell ref="K10:K11"/>
    <mergeCell ref="L10:N10"/>
    <mergeCell ref="A1:Z1"/>
    <mergeCell ref="A2:Z2"/>
    <mergeCell ref="A3:Z3"/>
    <mergeCell ref="A4:Z4"/>
    <mergeCell ref="A5:Z5"/>
    <mergeCell ref="O10:Q10"/>
    <mergeCell ref="C10:C11"/>
    <mergeCell ref="D10:D11"/>
    <mergeCell ref="E10:E11"/>
    <mergeCell ref="F10:F11"/>
  </mergeCells>
  <pageMargins left="0.19685039370078741" right="0.15748031496062992" top="0.23622047244094491" bottom="0.15748031496062992" header="0.23622047244094491" footer="0.15748031496062992"/>
  <pageSetup paperSize="9" scale="74" fitToHeight="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AA32"/>
  <sheetViews>
    <sheetView view="pageBreakPreview" zoomScale="90" zoomScaleNormal="100" zoomScaleSheetLayoutView="90" workbookViewId="0">
      <selection activeCell="G13" sqref="G13"/>
    </sheetView>
  </sheetViews>
  <sheetFormatPr defaultRowHeight="12.75"/>
  <cols>
    <col min="1" max="1" width="5" customWidth="1"/>
    <col min="2" max="2" width="4.7109375" hidden="1" customWidth="1"/>
    <col min="3" max="3" width="7.28515625" customWidth="1"/>
    <col min="4" max="4" width="18.7109375" customWidth="1"/>
    <col min="5" max="5" width="8.5703125" style="97" customWidth="1"/>
    <col min="6" max="6" width="4.7109375" customWidth="1"/>
    <col min="7" max="7" width="30.14062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hidden="1" customWidth="1"/>
    <col min="15" max="15" width="6.42578125" customWidth="1"/>
    <col min="16" max="16" width="8.7109375" customWidth="1"/>
    <col min="17" max="17" width="3.7109375" hidden="1" customWidth="1"/>
    <col min="18" max="18" width="6.42578125" customWidth="1"/>
    <col min="19" max="19" width="8.7109375" customWidth="1"/>
    <col min="20" max="20" width="3.7109375" hidden="1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52.5" customHeight="1">
      <c r="A1" s="470" t="s">
        <v>444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20.25" hidden="1" customHeight="1">
      <c r="A2" s="459" t="s">
        <v>222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0.25" customHeight="1">
      <c r="A5" s="469" t="s">
        <v>255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85"/>
    </row>
    <row r="6" spans="1:27" ht="19.149999999999999" customHeight="1">
      <c r="A6" s="464" t="s">
        <v>587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7" ht="6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297</v>
      </c>
    </row>
    <row r="9" spans="1:27" ht="20.100000000000001" customHeight="1">
      <c r="A9" s="466" t="s">
        <v>1</v>
      </c>
      <c r="B9" s="466" t="s">
        <v>2</v>
      </c>
      <c r="C9" s="466" t="s">
        <v>249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6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375" customFormat="1" ht="39.75" customHeight="1">
      <c r="A11" s="366" t="s">
        <v>193</v>
      </c>
      <c r="B11" s="424"/>
      <c r="C11" s="252" t="s">
        <v>195</v>
      </c>
      <c r="D11" s="157" t="s">
        <v>445</v>
      </c>
      <c r="E11" s="261" t="s">
        <v>446</v>
      </c>
      <c r="F11" s="292">
        <v>1</v>
      </c>
      <c r="G11" s="260" t="s">
        <v>447</v>
      </c>
      <c r="H11" s="377" t="s">
        <v>448</v>
      </c>
      <c r="I11" s="428" t="s">
        <v>449</v>
      </c>
      <c r="J11" s="197" t="s">
        <v>450</v>
      </c>
      <c r="K11" s="300" t="s">
        <v>451</v>
      </c>
      <c r="L11" s="345">
        <v>151</v>
      </c>
      <c r="M11" s="346">
        <f>L11/2.2-IF($U11=1,0.5,IF($U11=2,1.5,0))</f>
        <v>68.636363636363626</v>
      </c>
      <c r="N11" s="347"/>
      <c r="O11" s="345">
        <v>150.5</v>
      </c>
      <c r="P11" s="346">
        <f>O11/2.2-IF($U11=1,0.5,IF($U11=2,1.5,0))</f>
        <v>68.409090909090907</v>
      </c>
      <c r="Q11" s="348"/>
      <c r="R11" s="345">
        <v>144</v>
      </c>
      <c r="S11" s="346">
        <f>R11/2.2-IF($U11=1,0.5,IF($U11=2,1.5,0))</f>
        <v>65.454545454545453</v>
      </c>
      <c r="T11" s="348"/>
      <c r="U11" s="349"/>
      <c r="V11" s="349"/>
      <c r="W11" s="345">
        <f>L11+O11+R11</f>
        <v>445.5</v>
      </c>
      <c r="X11" s="350"/>
      <c r="Y11" s="346">
        <f>ROUND(SUM(M11,P11,S11)/3,3)</f>
        <v>67.5</v>
      </c>
      <c r="Z11" s="351" t="s">
        <v>193</v>
      </c>
      <c r="AA11" s="239"/>
    </row>
    <row r="12" spans="1:27" s="375" customFormat="1" ht="39.75" customHeight="1">
      <c r="A12" s="366" t="s">
        <v>193</v>
      </c>
      <c r="B12" s="424"/>
      <c r="C12" s="252" t="s">
        <v>195</v>
      </c>
      <c r="D12" s="425" t="s">
        <v>459</v>
      </c>
      <c r="E12" s="283" t="s">
        <v>460</v>
      </c>
      <c r="F12" s="270" t="s">
        <v>32</v>
      </c>
      <c r="G12" s="260" t="s">
        <v>461</v>
      </c>
      <c r="H12" s="388" t="s">
        <v>462</v>
      </c>
      <c r="I12" s="389" t="s">
        <v>456</v>
      </c>
      <c r="J12" s="419" t="s">
        <v>450</v>
      </c>
      <c r="K12" s="300" t="s">
        <v>451</v>
      </c>
      <c r="L12" s="345">
        <v>149.5</v>
      </c>
      <c r="M12" s="346">
        <f>L12/2.2-IF($U12=1,0.5,IF($U12=2,1.5,0))</f>
        <v>67.954545454545453</v>
      </c>
      <c r="N12" s="347"/>
      <c r="O12" s="345">
        <v>147</v>
      </c>
      <c r="P12" s="346">
        <f>O12/2.2-IF($U12=1,0.5,IF($U12=2,1.5,0))</f>
        <v>66.818181818181813</v>
      </c>
      <c r="Q12" s="348"/>
      <c r="R12" s="345">
        <v>145.5</v>
      </c>
      <c r="S12" s="346">
        <f>R12/2.2-IF($U12=1,0.5,IF($U12=2,1.5,0))</f>
        <v>66.136363636363626</v>
      </c>
      <c r="T12" s="348"/>
      <c r="U12" s="349"/>
      <c r="V12" s="349"/>
      <c r="W12" s="345">
        <f>L12+O12+R12</f>
        <v>442</v>
      </c>
      <c r="X12" s="350"/>
      <c r="Y12" s="346">
        <f>ROUND(SUM(M12,P12,S12)/3,3)</f>
        <v>66.97</v>
      </c>
      <c r="Z12" s="351" t="s">
        <v>193</v>
      </c>
    </row>
    <row r="13" spans="1:27" s="375" customFormat="1" ht="39.75" customHeight="1">
      <c r="A13" s="366" t="s">
        <v>193</v>
      </c>
      <c r="B13" s="424"/>
      <c r="C13" s="252" t="s">
        <v>195</v>
      </c>
      <c r="D13" s="425" t="s">
        <v>469</v>
      </c>
      <c r="E13" s="279" t="s">
        <v>470</v>
      </c>
      <c r="F13" s="372" t="s">
        <v>24</v>
      </c>
      <c r="G13" s="426" t="s">
        <v>471</v>
      </c>
      <c r="H13" s="427" t="s">
        <v>472</v>
      </c>
      <c r="I13" s="282" t="s">
        <v>456</v>
      </c>
      <c r="J13" s="282" t="s">
        <v>450</v>
      </c>
      <c r="K13" s="300" t="s">
        <v>451</v>
      </c>
      <c r="L13" s="345">
        <v>144.5</v>
      </c>
      <c r="M13" s="346">
        <f>L13/2.2-IF($U13=1,0.5,IF($U13=2,1.5,0))</f>
        <v>65.681818181818173</v>
      </c>
      <c r="N13" s="347"/>
      <c r="O13" s="345">
        <v>149.5</v>
      </c>
      <c r="P13" s="346">
        <f>O13/2.2-IF($U13=1,0.5,IF($U13=2,1.5,0))</f>
        <v>67.954545454545453</v>
      </c>
      <c r="Q13" s="348"/>
      <c r="R13" s="345">
        <v>144</v>
      </c>
      <c r="S13" s="346">
        <f>R13/2.2-IF($U13=1,0.5,IF($U13=2,1.5,0))</f>
        <v>65.454545454545453</v>
      </c>
      <c r="T13" s="348"/>
      <c r="U13" s="349"/>
      <c r="V13" s="349"/>
      <c r="W13" s="345">
        <f>L13+O13+R13</f>
        <v>438</v>
      </c>
      <c r="X13" s="350"/>
      <c r="Y13" s="346">
        <f>ROUND(SUM(M13,P13,S13)/3,3)</f>
        <v>66.364000000000004</v>
      </c>
      <c r="Z13" s="351" t="s">
        <v>193</v>
      </c>
    </row>
    <row r="14" spans="1:27" s="239" customFormat="1" ht="39.75" customHeight="1">
      <c r="A14" s="366" t="s">
        <v>193</v>
      </c>
      <c r="B14" s="424"/>
      <c r="C14" s="252" t="s">
        <v>195</v>
      </c>
      <c r="D14" s="436" t="s">
        <v>585</v>
      </c>
      <c r="E14" s="265" t="s">
        <v>584</v>
      </c>
      <c r="F14" s="372" t="s">
        <v>24</v>
      </c>
      <c r="G14" s="379" t="s">
        <v>300</v>
      </c>
      <c r="H14" s="380" t="s">
        <v>301</v>
      </c>
      <c r="I14" s="259" t="s">
        <v>302</v>
      </c>
      <c r="J14" s="297" t="s">
        <v>303</v>
      </c>
      <c r="K14" s="269" t="s">
        <v>304</v>
      </c>
      <c r="L14" s="345">
        <v>144.5</v>
      </c>
      <c r="M14" s="346">
        <f>L14/2.2-IF($U14=1,0.5,IF($U14=2,1.5,0))</f>
        <v>65.681818181818173</v>
      </c>
      <c r="N14" s="347"/>
      <c r="O14" s="345">
        <v>140</v>
      </c>
      <c r="P14" s="346">
        <f>O14/2.2-IF($U14=1,0.5,IF($U14=2,1.5,0))</f>
        <v>63.636363636363633</v>
      </c>
      <c r="Q14" s="348"/>
      <c r="R14" s="345">
        <v>136</v>
      </c>
      <c r="S14" s="346">
        <f>R14/2.2-IF($U14=1,0.5,IF($U14=2,1.5,0))</f>
        <v>61.818181818181813</v>
      </c>
      <c r="T14" s="348"/>
      <c r="U14" s="349"/>
      <c r="V14" s="349"/>
      <c r="W14" s="345">
        <f>L14+O14+R14</f>
        <v>420.5</v>
      </c>
      <c r="X14" s="350"/>
      <c r="Y14" s="346">
        <f>ROUND(SUM(M14,P14,S14)/3,3)</f>
        <v>63.712000000000003</v>
      </c>
      <c r="Z14" s="351" t="s">
        <v>193</v>
      </c>
      <c r="AA14" s="375"/>
    </row>
    <row r="15" spans="1:27" s="375" customFormat="1" ht="39.75" customHeight="1">
      <c r="A15" s="366" t="s">
        <v>193</v>
      </c>
      <c r="B15" s="424"/>
      <c r="C15" s="252" t="s">
        <v>494</v>
      </c>
      <c r="D15" s="250" t="s">
        <v>481</v>
      </c>
      <c r="E15" s="261" t="s">
        <v>482</v>
      </c>
      <c r="F15" s="261" t="s">
        <v>27</v>
      </c>
      <c r="G15" s="227" t="s">
        <v>483</v>
      </c>
      <c r="H15" s="270" t="s">
        <v>484</v>
      </c>
      <c r="I15" s="197" t="s">
        <v>44</v>
      </c>
      <c r="J15" s="197" t="s">
        <v>25</v>
      </c>
      <c r="K15" s="197" t="s">
        <v>430</v>
      </c>
      <c r="L15" s="345">
        <v>215</v>
      </c>
      <c r="M15" s="346">
        <f>L15/3.4-IF($U15=1,0.5,IF($U15=2,1.5,0))</f>
        <v>63.235294117647058</v>
      </c>
      <c r="N15" s="347"/>
      <c r="O15" s="345">
        <v>212.5</v>
      </c>
      <c r="P15" s="346">
        <f>O15/3.4-IF($U15=1,0.5,IF($U15=2,1.5,0))</f>
        <v>62.5</v>
      </c>
      <c r="Q15" s="348"/>
      <c r="R15" s="345">
        <v>218.5</v>
      </c>
      <c r="S15" s="346">
        <f>R15/3.4-IF($U15=1,0.5,IF($U15=2,1.5,0))</f>
        <v>64.264705882352942</v>
      </c>
      <c r="T15" s="348"/>
      <c r="U15" s="349"/>
      <c r="V15" s="349"/>
      <c r="W15" s="345">
        <v>204</v>
      </c>
      <c r="X15" s="350"/>
      <c r="Y15" s="346">
        <f t="shared" ref="Y15" si="0">ROUND(SUM(M15,P15,S15)/3,3)</f>
        <v>63.332999999999998</v>
      </c>
      <c r="Z15" s="351" t="s">
        <v>193</v>
      </c>
    </row>
    <row r="16" spans="1:27" ht="7.5" customHeight="1">
      <c r="A16" s="55"/>
      <c r="B16" s="56"/>
      <c r="C16" s="86"/>
      <c r="D16" s="78"/>
      <c r="E16" s="98"/>
      <c r="F16" s="80"/>
      <c r="G16" s="81"/>
      <c r="H16" s="82"/>
      <c r="I16" s="83"/>
      <c r="J16" s="83"/>
      <c r="K16" s="84"/>
      <c r="L16" s="64"/>
      <c r="M16" s="87"/>
      <c r="N16" s="88"/>
      <c r="O16" s="89"/>
      <c r="P16" s="87"/>
      <c r="Q16" s="88"/>
      <c r="R16" s="89"/>
      <c r="S16" s="87"/>
      <c r="T16" s="88"/>
      <c r="U16" s="90"/>
      <c r="V16" s="90"/>
      <c r="W16" s="89"/>
      <c r="X16" s="91"/>
      <c r="Y16" s="87"/>
      <c r="Z16" s="69"/>
    </row>
    <row r="17" spans="4:12" ht="31.5" customHeight="1">
      <c r="D17" s="6" t="s">
        <v>182</v>
      </c>
      <c r="E17" s="6"/>
      <c r="F17" s="6"/>
      <c r="G17" s="6"/>
      <c r="H17" s="6"/>
      <c r="I17" s="14" t="s">
        <v>294</v>
      </c>
      <c r="K17" s="1"/>
      <c r="L17" s="8"/>
    </row>
    <row r="18" spans="4:12">
      <c r="D18" s="6"/>
      <c r="E18" s="6"/>
      <c r="F18" s="6"/>
      <c r="G18" s="6"/>
      <c r="H18" s="6"/>
      <c r="I18" s="14"/>
      <c r="K18" s="1"/>
      <c r="L18" s="8"/>
    </row>
    <row r="19" spans="4:12" ht="31.5" customHeight="1">
      <c r="D19" s="6" t="s">
        <v>12</v>
      </c>
      <c r="E19" s="6"/>
      <c r="F19" s="6"/>
      <c r="G19" s="6"/>
      <c r="H19" s="6"/>
      <c r="I19" s="14" t="s">
        <v>263</v>
      </c>
      <c r="K19" s="1"/>
      <c r="L19" s="8"/>
    </row>
    <row r="20" spans="4:12">
      <c r="D20" s="6"/>
      <c r="E20" s="6"/>
      <c r="F20" s="6"/>
      <c r="G20" s="6"/>
      <c r="H20" s="6"/>
      <c r="I20" s="14"/>
      <c r="K20" s="1"/>
      <c r="L20" s="8"/>
    </row>
    <row r="21" spans="4:12" ht="31.5" customHeight="1">
      <c r="D21" s="6" t="s">
        <v>23</v>
      </c>
      <c r="E21" s="6"/>
      <c r="F21" s="6"/>
      <c r="G21" s="6"/>
      <c r="H21" s="6"/>
      <c r="I21" s="14" t="s">
        <v>295</v>
      </c>
      <c r="K21" s="1"/>
      <c r="L21" s="8"/>
    </row>
    <row r="32" spans="4:12">
      <c r="K32" s="6"/>
    </row>
  </sheetData>
  <protectedRanges>
    <protectedRange sqref="K16" name="Диапазон1_3_1_1_3_11_1_1_3_1_1_2_1_3_2_3_4_4"/>
  </protectedRanges>
  <sortState ref="A11:AA14">
    <sortCondition descending="1" ref="Y11:Y14"/>
  </sortState>
  <mergeCells count="25">
    <mergeCell ref="C9:C10"/>
    <mergeCell ref="D9:D10"/>
    <mergeCell ref="Z9:Z10"/>
    <mergeCell ref="R9:T9"/>
    <mergeCell ref="V9:V10"/>
    <mergeCell ref="W9:W10"/>
    <mergeCell ref="X9:X10"/>
    <mergeCell ref="Y9:Y10"/>
    <mergeCell ref="U9:U10"/>
    <mergeCell ref="A1:Z1"/>
    <mergeCell ref="A2:Z2"/>
    <mergeCell ref="A3:Z3"/>
    <mergeCell ref="A4:Z4"/>
    <mergeCell ref="I9:I10"/>
    <mergeCell ref="K9:K10"/>
    <mergeCell ref="L9:N9"/>
    <mergeCell ref="O9:Q9"/>
    <mergeCell ref="A5:Z5"/>
    <mergeCell ref="A6:Z6"/>
    <mergeCell ref="A9:A10"/>
    <mergeCell ref="B9:B10"/>
    <mergeCell ref="E9:E10"/>
    <mergeCell ref="F9:F10"/>
    <mergeCell ref="G9:G10"/>
    <mergeCell ref="H9:H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AA29"/>
  <sheetViews>
    <sheetView view="pageBreakPreview" zoomScale="90" zoomScaleNormal="100" zoomScaleSheetLayoutView="90" workbookViewId="0">
      <selection activeCell="N18" sqref="N18"/>
    </sheetView>
  </sheetViews>
  <sheetFormatPr defaultRowHeight="12.75"/>
  <cols>
    <col min="1" max="1" width="5" style="246" customWidth="1"/>
    <col min="2" max="2" width="4.7109375" style="246" hidden="1" customWidth="1"/>
    <col min="3" max="3" width="7.28515625" style="246" hidden="1" customWidth="1"/>
    <col min="4" max="4" width="18.7109375" style="246" customWidth="1"/>
    <col min="5" max="5" width="8.5703125" style="97" customWidth="1"/>
    <col min="6" max="6" width="4.7109375" style="246" customWidth="1"/>
    <col min="7" max="7" width="30.140625" style="246" customWidth="1"/>
    <col min="8" max="8" width="8.7109375" style="246" customWidth="1"/>
    <col min="9" max="9" width="15" style="246" customWidth="1"/>
    <col min="10" max="10" width="12.7109375" style="246" hidden="1" customWidth="1"/>
    <col min="11" max="11" width="18.7109375" style="246" customWidth="1"/>
    <col min="12" max="14" width="12.42578125" style="246" customWidth="1"/>
    <col min="15" max="16" width="15.28515625" style="246" customWidth="1"/>
    <col min="17" max="17" width="3.7109375" style="246" customWidth="1"/>
    <col min="18" max="18" width="9.85546875" style="246" customWidth="1"/>
    <col min="19" max="19" width="8.7109375" style="246" hidden="1" customWidth="1"/>
    <col min="20" max="20" width="15.28515625" style="246" customWidth="1"/>
    <col min="21" max="22" width="4.85546875" style="246" customWidth="1"/>
    <col min="23" max="23" width="6.28515625" style="246" customWidth="1"/>
    <col min="24" max="24" width="6.7109375" style="246" hidden="1" customWidth="1"/>
    <col min="25" max="25" width="10.140625" style="246" customWidth="1"/>
    <col min="26" max="26" width="6.7109375" style="246" customWidth="1"/>
    <col min="27" max="16384" width="9.140625" style="246"/>
  </cols>
  <sheetData>
    <row r="1" spans="1:27" ht="52.5" customHeight="1">
      <c r="A1" s="470" t="s">
        <v>444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363"/>
      <c r="V1" s="363"/>
      <c r="W1" s="363"/>
      <c r="X1" s="363"/>
      <c r="Y1" s="363"/>
      <c r="Z1" s="363"/>
    </row>
    <row r="2" spans="1:27" ht="20.25" hidden="1" customHeight="1">
      <c r="A2" s="459" t="s">
        <v>222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364"/>
      <c r="V3" s="364"/>
      <c r="W3" s="364"/>
      <c r="X3" s="364"/>
      <c r="Y3" s="364"/>
      <c r="Z3" s="364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53"/>
      <c r="V4" s="53"/>
      <c r="W4" s="53"/>
      <c r="X4" s="53"/>
      <c r="Y4" s="53"/>
      <c r="Z4" s="53"/>
      <c r="AA4" s="53"/>
    </row>
    <row r="5" spans="1:27" ht="20.25" customHeight="1">
      <c r="A5" s="469" t="s">
        <v>255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85"/>
      <c r="V5" s="85"/>
      <c r="W5" s="85"/>
      <c r="X5" s="85"/>
      <c r="Y5" s="85"/>
      <c r="Z5" s="85"/>
      <c r="AA5" s="85"/>
    </row>
    <row r="6" spans="1:27" ht="19.149999999999999" customHeight="1">
      <c r="A6" s="488" t="s">
        <v>556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23"/>
      <c r="V6" s="423"/>
      <c r="W6" s="423"/>
      <c r="X6" s="423"/>
      <c r="Y6" s="423"/>
      <c r="Z6" s="423"/>
    </row>
    <row r="7" spans="1:27" ht="6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T8" s="30" t="s">
        <v>297</v>
      </c>
      <c r="Z8" s="30"/>
    </row>
    <row r="9" spans="1:27" s="353" customFormat="1" ht="33.75" customHeight="1">
      <c r="A9" s="491"/>
      <c r="B9" s="489" t="s">
        <v>2</v>
      </c>
      <c r="C9" s="489" t="s">
        <v>14</v>
      </c>
      <c r="D9" s="490" t="s">
        <v>199</v>
      </c>
      <c r="E9" s="490" t="s">
        <v>4</v>
      </c>
      <c r="F9" s="491" t="s">
        <v>5</v>
      </c>
      <c r="G9" s="490" t="s">
        <v>200</v>
      </c>
      <c r="H9" s="490" t="s">
        <v>4</v>
      </c>
      <c r="I9" s="490" t="s">
        <v>7</v>
      </c>
      <c r="J9" s="352"/>
      <c r="K9" s="490" t="s">
        <v>9</v>
      </c>
      <c r="L9" s="494" t="s">
        <v>547</v>
      </c>
      <c r="M9" s="494" t="s">
        <v>548</v>
      </c>
      <c r="N9" s="494" t="s">
        <v>549</v>
      </c>
      <c r="O9" s="494" t="s">
        <v>550</v>
      </c>
      <c r="P9" s="494" t="s">
        <v>214</v>
      </c>
      <c r="Q9" s="495" t="s">
        <v>551</v>
      </c>
      <c r="R9" s="496" t="s">
        <v>552</v>
      </c>
      <c r="S9" s="497" t="s">
        <v>553</v>
      </c>
      <c r="T9" s="495" t="s">
        <v>554</v>
      </c>
    </row>
    <row r="10" spans="1:27" s="353" customFormat="1" ht="39.75" customHeight="1">
      <c r="A10" s="491"/>
      <c r="B10" s="489"/>
      <c r="C10" s="489"/>
      <c r="D10" s="490"/>
      <c r="E10" s="490"/>
      <c r="F10" s="491"/>
      <c r="G10" s="490"/>
      <c r="H10" s="490"/>
      <c r="I10" s="490"/>
      <c r="J10" s="352"/>
      <c r="K10" s="490"/>
      <c r="L10" s="494"/>
      <c r="M10" s="494"/>
      <c r="N10" s="494"/>
      <c r="O10" s="494"/>
      <c r="P10" s="494"/>
      <c r="Q10" s="495"/>
      <c r="R10" s="496"/>
      <c r="S10" s="498"/>
      <c r="T10" s="495"/>
    </row>
    <row r="11" spans="1:27" s="354" customFormat="1" ht="21.75" customHeight="1">
      <c r="A11" s="492" t="s">
        <v>555</v>
      </c>
      <c r="B11" s="492"/>
      <c r="C11" s="492"/>
      <c r="D11" s="492"/>
      <c r="E11" s="492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</row>
    <row r="12" spans="1:27" s="354" customFormat="1" ht="39.75" customHeight="1">
      <c r="A12" s="361" t="s">
        <v>193</v>
      </c>
      <c r="B12" s="355"/>
      <c r="C12" s="355"/>
      <c r="D12" s="204" t="s">
        <v>488</v>
      </c>
      <c r="E12" s="253" t="s">
        <v>489</v>
      </c>
      <c r="F12" s="274" t="s">
        <v>32</v>
      </c>
      <c r="G12" s="275" t="s">
        <v>490</v>
      </c>
      <c r="H12" s="261" t="s">
        <v>491</v>
      </c>
      <c r="I12" s="362" t="s">
        <v>492</v>
      </c>
      <c r="J12" s="263" t="s">
        <v>493</v>
      </c>
      <c r="K12" s="269" t="s">
        <v>288</v>
      </c>
      <c r="L12" s="356">
        <v>7</v>
      </c>
      <c r="M12" s="356">
        <v>7.2</v>
      </c>
      <c r="N12" s="356">
        <v>6.8</v>
      </c>
      <c r="O12" s="356">
        <v>7</v>
      </c>
      <c r="P12" s="356">
        <v>7</v>
      </c>
      <c r="Q12" s="357">
        <v>1</v>
      </c>
      <c r="R12" s="358">
        <f>L12+M12+N12+O12+P12</f>
        <v>35</v>
      </c>
      <c r="S12" s="358"/>
      <c r="T12" s="359">
        <f>R12*2-0.5</f>
        <v>69.5</v>
      </c>
      <c r="U12" s="360"/>
      <c r="V12" s="360"/>
    </row>
    <row r="13" spans="1:27" ht="19.5" customHeight="1">
      <c r="A13" s="55"/>
      <c r="B13" s="56"/>
      <c r="C13" s="86"/>
      <c r="D13" s="78"/>
      <c r="E13" s="98"/>
      <c r="F13" s="80"/>
      <c r="G13" s="81"/>
      <c r="H13" s="82"/>
      <c r="I13" s="83"/>
      <c r="J13" s="83"/>
      <c r="K13" s="84"/>
      <c r="L13" s="64"/>
      <c r="M13" s="87"/>
      <c r="N13" s="88"/>
      <c r="O13" s="89"/>
      <c r="P13" s="87"/>
      <c r="Q13" s="88"/>
      <c r="R13" s="89"/>
      <c r="S13" s="87"/>
      <c r="T13" s="88"/>
      <c r="U13" s="90"/>
      <c r="V13" s="90"/>
      <c r="W13" s="89"/>
      <c r="X13" s="91"/>
      <c r="Y13" s="87"/>
      <c r="Z13" s="69"/>
    </row>
    <row r="14" spans="1:27" ht="31.5" customHeight="1">
      <c r="D14" s="6" t="s">
        <v>182</v>
      </c>
      <c r="E14" s="6"/>
      <c r="F14" s="6"/>
      <c r="G14" s="6"/>
      <c r="H14" s="6"/>
      <c r="I14" s="14" t="s">
        <v>294</v>
      </c>
      <c r="K14" s="1"/>
      <c r="L14" s="8"/>
    </row>
    <row r="15" spans="1:27">
      <c r="D15" s="6"/>
      <c r="E15" s="6"/>
      <c r="F15" s="6"/>
      <c r="G15" s="6"/>
      <c r="H15" s="6"/>
      <c r="I15" s="14"/>
      <c r="K15" s="1"/>
      <c r="L15" s="8"/>
    </row>
    <row r="16" spans="1:27" ht="31.5" customHeight="1">
      <c r="D16" s="6" t="s">
        <v>12</v>
      </c>
      <c r="E16" s="6"/>
      <c r="F16" s="6"/>
      <c r="G16" s="6"/>
      <c r="H16" s="6"/>
      <c r="I16" s="14" t="s">
        <v>263</v>
      </c>
      <c r="K16" s="1"/>
      <c r="L16" s="8"/>
    </row>
    <row r="17" spans="4:12">
      <c r="D17" s="6"/>
      <c r="E17" s="6"/>
      <c r="F17" s="6"/>
      <c r="G17" s="6"/>
      <c r="H17" s="6"/>
      <c r="I17" s="14"/>
      <c r="K17" s="1"/>
      <c r="L17" s="8"/>
    </row>
    <row r="18" spans="4:12" ht="31.5" customHeight="1">
      <c r="D18" s="6" t="s">
        <v>23</v>
      </c>
      <c r="E18" s="6"/>
      <c r="F18" s="6"/>
      <c r="G18" s="6"/>
      <c r="H18" s="6"/>
      <c r="I18" s="14" t="s">
        <v>295</v>
      </c>
      <c r="K18" s="1"/>
      <c r="L18" s="8"/>
    </row>
    <row r="29" spans="4:12">
      <c r="K29" s="6"/>
    </row>
  </sheetData>
  <protectedRanges>
    <protectedRange sqref="K13" name="Диапазон1_3_1_1_3_11_1_1_3_1_1_2_1_3_2_3_4_4_1"/>
  </protectedRanges>
  <mergeCells count="26">
    <mergeCell ref="A11:T11"/>
    <mergeCell ref="A1:T1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G9:G10"/>
    <mergeCell ref="H9:H10"/>
    <mergeCell ref="I9:I10"/>
    <mergeCell ref="K9:K10"/>
    <mergeCell ref="A9:A10"/>
    <mergeCell ref="B9:B10"/>
    <mergeCell ref="C9:C10"/>
    <mergeCell ref="D9:D10"/>
    <mergeCell ref="E9:E10"/>
    <mergeCell ref="F9:F10"/>
    <mergeCell ref="A2:Z2"/>
    <mergeCell ref="A3:T3"/>
    <mergeCell ref="A4:T4"/>
    <mergeCell ref="A5:T5"/>
    <mergeCell ref="A6:T6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31"/>
  <sheetViews>
    <sheetView view="pageBreakPreview" zoomScale="85" zoomScaleNormal="100" zoomScaleSheetLayoutView="85" workbookViewId="0">
      <selection activeCell="W13" sqref="W13"/>
    </sheetView>
  </sheetViews>
  <sheetFormatPr defaultRowHeight="12.75"/>
  <cols>
    <col min="1" max="1" width="5" customWidth="1"/>
    <col min="2" max="2" width="7.42578125" hidden="1" customWidth="1"/>
    <col min="3" max="3" width="4.7109375" hidden="1" customWidth="1"/>
    <col min="4" max="4" width="18.7109375" customWidth="1"/>
    <col min="5" max="5" width="8.5703125" customWidth="1"/>
    <col min="6" max="6" width="6.28515625" customWidth="1"/>
    <col min="7" max="7" width="30.140625" customWidth="1"/>
    <col min="8" max="8" width="8.7109375" customWidth="1"/>
    <col min="9" max="9" width="15" customWidth="1"/>
    <col min="10" max="10" width="12.7109375" hidden="1" customWidth="1"/>
    <col min="11" max="11" width="22.5703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78.75" customHeight="1">
      <c r="A1" s="458" t="s">
        <v>564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18" customHeight="1">
      <c r="A2" s="459" t="s">
        <v>228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22.5" customHeight="1">
      <c r="A3" s="460" t="s">
        <v>226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4.75" customHeight="1">
      <c r="A5" s="465" t="s">
        <v>278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53"/>
    </row>
    <row r="6" spans="1:27" ht="19.149999999999999" customHeight="1">
      <c r="A6" s="464" t="s">
        <v>593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7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7" ht="20.100000000000001" customHeight="1">
      <c r="A9" s="462" t="s">
        <v>198</v>
      </c>
      <c r="B9" s="466" t="s">
        <v>256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239" customFormat="1" ht="48" customHeight="1">
      <c r="A11" s="366">
        <f>RANK(Y11,Y$11:Y$14,0)</f>
        <v>1</v>
      </c>
      <c r="B11" s="73"/>
      <c r="C11" s="70"/>
      <c r="D11" s="205" t="s">
        <v>123</v>
      </c>
      <c r="E11" s="265" t="s">
        <v>124</v>
      </c>
      <c r="F11" s="254" t="s">
        <v>31</v>
      </c>
      <c r="G11" s="260" t="s">
        <v>125</v>
      </c>
      <c r="H11" s="279" t="s">
        <v>126</v>
      </c>
      <c r="I11" s="281" t="s">
        <v>73</v>
      </c>
      <c r="J11" s="301" t="s">
        <v>72</v>
      </c>
      <c r="K11" s="197" t="s">
        <v>34</v>
      </c>
      <c r="L11" s="345">
        <v>261</v>
      </c>
      <c r="M11" s="346">
        <f>L11/3.7-IF($U11=1,0.5,IF($U11=2,1.5,0))</f>
        <v>70.540540540540533</v>
      </c>
      <c r="N11" s="347">
        <f>RANK(M11,M$11:M$14,0)</f>
        <v>2</v>
      </c>
      <c r="O11" s="345">
        <v>266</v>
      </c>
      <c r="P11" s="346">
        <f>O11/3.7-IF($U11=1,0.5,IF($U11=2,1.5,0))</f>
        <v>71.891891891891888</v>
      </c>
      <c r="Q11" s="347">
        <f>RANK(P11,P$11:P$14,0)</f>
        <v>1</v>
      </c>
      <c r="R11" s="345">
        <v>257.5</v>
      </c>
      <c r="S11" s="346">
        <f>R11/3.7-IF($U11=1,0.5,IF($U11=2,1.5,0))</f>
        <v>69.594594594594597</v>
      </c>
      <c r="T11" s="347">
        <f>RANK(S11,S$11:S$14,0)</f>
        <v>1</v>
      </c>
      <c r="U11" s="369"/>
      <c r="V11" s="369"/>
      <c r="W11" s="345">
        <f>L11+O11+R11</f>
        <v>784.5</v>
      </c>
      <c r="X11" s="350"/>
      <c r="Y11" s="346">
        <f>ROUND(SUM(M11,P11,S11)/3,3)</f>
        <v>70.676000000000002</v>
      </c>
      <c r="Z11" s="370" t="s">
        <v>193</v>
      </c>
    </row>
    <row r="12" spans="1:27" s="239" customFormat="1" ht="48" customHeight="1">
      <c r="A12" s="366">
        <f>RANK(Y12,Y$11:Y$14,0)</f>
        <v>2</v>
      </c>
      <c r="B12" s="73"/>
      <c r="C12" s="70"/>
      <c r="D12" s="160" t="s">
        <v>115</v>
      </c>
      <c r="E12" s="367" t="s">
        <v>116</v>
      </c>
      <c r="F12" s="372">
        <v>1</v>
      </c>
      <c r="G12" s="373" t="s">
        <v>291</v>
      </c>
      <c r="H12" s="267" t="s">
        <v>292</v>
      </c>
      <c r="I12" s="374" t="s">
        <v>114</v>
      </c>
      <c r="J12" s="368" t="s">
        <v>72</v>
      </c>
      <c r="K12" s="197" t="s">
        <v>34</v>
      </c>
      <c r="L12" s="345">
        <v>262</v>
      </c>
      <c r="M12" s="346">
        <f>L12/3.7-IF($U12=1,0.5,IF($U12=2,1.5,0))</f>
        <v>70.810810810810807</v>
      </c>
      <c r="N12" s="347">
        <f>RANK(M12,M$11:M$14,0)</f>
        <v>1</v>
      </c>
      <c r="O12" s="345">
        <v>263</v>
      </c>
      <c r="P12" s="346">
        <f>O12/3.7-IF($U12=1,0.5,IF($U12=2,1.5,0))</f>
        <v>71.081081081081081</v>
      </c>
      <c r="Q12" s="347">
        <f>RANK(P12,P$11:P$14,0)</f>
        <v>2</v>
      </c>
      <c r="R12" s="345">
        <v>257</v>
      </c>
      <c r="S12" s="346">
        <f>R12/3.7-IF($U12=1,0.5,IF($U12=2,1.5,0))</f>
        <v>69.459459459459453</v>
      </c>
      <c r="T12" s="347">
        <f>RANK(S12,S$11:S$14,0)</f>
        <v>2</v>
      </c>
      <c r="U12" s="369"/>
      <c r="V12" s="369"/>
      <c r="W12" s="345">
        <f>L12+O12+R12</f>
        <v>782</v>
      </c>
      <c r="X12" s="350"/>
      <c r="Y12" s="346">
        <f>ROUND(SUM(M12,P12,S12)/3,3)</f>
        <v>70.45</v>
      </c>
      <c r="Z12" s="370" t="s">
        <v>193</v>
      </c>
    </row>
    <row r="13" spans="1:27" s="239" customFormat="1" ht="48" customHeight="1">
      <c r="A13" s="366">
        <f>RANK(Y13,Y$11:Y$14,0)</f>
        <v>3</v>
      </c>
      <c r="B13" s="73"/>
      <c r="C13" s="70"/>
      <c r="D13" s="157" t="s">
        <v>131</v>
      </c>
      <c r="E13" s="261" t="s">
        <v>132</v>
      </c>
      <c r="F13" s="292" t="s">
        <v>31</v>
      </c>
      <c r="G13" s="260" t="s">
        <v>81</v>
      </c>
      <c r="H13" s="292" t="s">
        <v>82</v>
      </c>
      <c r="I13" s="371" t="s">
        <v>290</v>
      </c>
      <c r="J13" s="299" t="s">
        <v>194</v>
      </c>
      <c r="K13" s="264" t="s">
        <v>34</v>
      </c>
      <c r="L13" s="345">
        <v>248.5</v>
      </c>
      <c r="M13" s="346">
        <f>L13/3.7-IF($U13=1,0.5,IF($U13=2,1.5,0))</f>
        <v>67.162162162162161</v>
      </c>
      <c r="N13" s="347">
        <f>RANK(M13,M$11:M$14,0)</f>
        <v>4</v>
      </c>
      <c r="O13" s="345">
        <v>254</v>
      </c>
      <c r="P13" s="346">
        <f>O13/3.7-IF($U13=1,0.5,IF($U13=2,1.5,0))</f>
        <v>68.648648648648646</v>
      </c>
      <c r="Q13" s="347">
        <f>RANK(P13,P$11:P$14,0)</f>
        <v>3</v>
      </c>
      <c r="R13" s="345">
        <v>251.5</v>
      </c>
      <c r="S13" s="346">
        <f>R13/3.7-IF($U13=1,0.5,IF($U13=2,1.5,0))</f>
        <v>67.972972972972968</v>
      </c>
      <c r="T13" s="347">
        <f>RANK(S13,S$11:S$14,0)</f>
        <v>3</v>
      </c>
      <c r="U13" s="369"/>
      <c r="V13" s="369"/>
      <c r="W13" s="345">
        <f>L13+O13+R13</f>
        <v>754</v>
      </c>
      <c r="X13" s="350"/>
      <c r="Y13" s="346">
        <f>ROUND(SUM(M13,P13,S13)/3,3)</f>
        <v>67.927999999999997</v>
      </c>
      <c r="Z13" s="370" t="s">
        <v>193</v>
      </c>
    </row>
    <row r="14" spans="1:27" s="365" customFormat="1" ht="48" customHeight="1">
      <c r="A14" s="366">
        <f>RANK(Y14,Y$11:Y$14,0)</f>
        <v>4</v>
      </c>
      <c r="B14" s="73"/>
      <c r="C14" s="344"/>
      <c r="D14" s="231" t="s">
        <v>115</v>
      </c>
      <c r="E14" s="367" t="s">
        <v>116</v>
      </c>
      <c r="F14" s="292">
        <v>1</v>
      </c>
      <c r="G14" s="260" t="s">
        <v>117</v>
      </c>
      <c r="H14" s="261" t="s">
        <v>118</v>
      </c>
      <c r="I14" s="262" t="s">
        <v>78</v>
      </c>
      <c r="J14" s="368" t="s">
        <v>72</v>
      </c>
      <c r="K14" s="197" t="s">
        <v>34</v>
      </c>
      <c r="L14" s="345">
        <v>251</v>
      </c>
      <c r="M14" s="346">
        <f>L14/3.7-IF($U14=1,0.5,IF($U14=2,1.5,0))</f>
        <v>67.837837837837839</v>
      </c>
      <c r="N14" s="347">
        <f>RANK(M14,M$11:M$14,0)</f>
        <v>3</v>
      </c>
      <c r="O14" s="345">
        <v>241.5</v>
      </c>
      <c r="P14" s="346">
        <f>O14/3.7-IF($U14=1,0.5,IF($U14=2,1.5,0))</f>
        <v>65.270270270270274</v>
      </c>
      <c r="Q14" s="347">
        <f>RANK(P14,P$11:P$14,0)</f>
        <v>4</v>
      </c>
      <c r="R14" s="345">
        <v>239.5</v>
      </c>
      <c r="S14" s="346">
        <f>R14/3.7-IF($U14=1,0.5,IF($U14=2,1.5,0))</f>
        <v>64.729729729729726</v>
      </c>
      <c r="T14" s="347">
        <f>RANK(S14,S$11:S$14,0)</f>
        <v>4</v>
      </c>
      <c r="U14" s="369"/>
      <c r="V14" s="369"/>
      <c r="W14" s="345">
        <f>L14+O14+R14</f>
        <v>732</v>
      </c>
      <c r="X14" s="350"/>
      <c r="Y14" s="346">
        <f>ROUND(SUM(M14,P14,S14)/3,3)</f>
        <v>65.945999999999998</v>
      </c>
      <c r="Z14" s="370" t="s">
        <v>193</v>
      </c>
      <c r="AA14" s="239"/>
    </row>
    <row r="15" spans="1:27" ht="29.25" customHeight="1">
      <c r="A15" s="55"/>
      <c r="B15" s="96"/>
      <c r="C15" s="33"/>
      <c r="D15" s="78"/>
      <c r="E15" s="79"/>
      <c r="F15" s="80"/>
      <c r="G15" s="81"/>
      <c r="H15" s="82"/>
      <c r="I15" s="83"/>
      <c r="J15" s="83"/>
      <c r="K15" s="84"/>
      <c r="L15" s="64"/>
      <c r="M15" s="65"/>
      <c r="N15" s="66"/>
      <c r="O15" s="64"/>
      <c r="P15" s="65"/>
      <c r="Q15" s="66"/>
      <c r="R15" s="64"/>
      <c r="S15" s="65"/>
      <c r="T15" s="66"/>
      <c r="U15" s="67"/>
      <c r="V15" s="67"/>
      <c r="W15" s="64"/>
      <c r="X15" s="68"/>
      <c r="Y15" s="65"/>
      <c r="Z15" s="69"/>
    </row>
    <row r="16" spans="1:27" ht="31.5" customHeight="1">
      <c r="D16" s="6" t="s">
        <v>182</v>
      </c>
      <c r="E16" s="6"/>
      <c r="F16" s="6"/>
      <c r="G16" s="6"/>
      <c r="H16" s="6"/>
      <c r="I16" s="14" t="s">
        <v>294</v>
      </c>
      <c r="K16" s="1"/>
      <c r="L16" s="8"/>
    </row>
    <row r="17" spans="4:12">
      <c r="D17" s="6"/>
      <c r="E17" s="6"/>
      <c r="F17" s="6"/>
      <c r="G17" s="6"/>
      <c r="H17" s="6"/>
      <c r="I17" s="14"/>
      <c r="K17" s="1"/>
      <c r="L17" s="8"/>
    </row>
    <row r="18" spans="4:12" ht="31.5" customHeight="1">
      <c r="D18" s="6" t="s">
        <v>12</v>
      </c>
      <c r="E18" s="6"/>
      <c r="F18" s="6"/>
      <c r="G18" s="6"/>
      <c r="H18" s="6"/>
      <c r="I18" s="14" t="s">
        <v>263</v>
      </c>
      <c r="K18" s="1"/>
      <c r="L18" s="8"/>
    </row>
    <row r="19" spans="4:12">
      <c r="D19" s="6"/>
      <c r="E19" s="6"/>
      <c r="F19" s="6"/>
      <c r="G19" s="6"/>
      <c r="H19" s="6"/>
      <c r="I19" s="14"/>
      <c r="K19" s="1"/>
      <c r="L19" s="8"/>
    </row>
    <row r="20" spans="4:12" ht="31.5" customHeight="1">
      <c r="D20" s="6" t="s">
        <v>23</v>
      </c>
      <c r="E20" s="6"/>
      <c r="F20" s="6"/>
      <c r="G20" s="6"/>
      <c r="H20" s="6"/>
      <c r="I20" s="14" t="s">
        <v>295</v>
      </c>
      <c r="K20" s="1"/>
      <c r="L20" s="8"/>
    </row>
    <row r="31" spans="4:12">
      <c r="K31" s="6"/>
    </row>
  </sheetData>
  <protectedRanges>
    <protectedRange sqref="K15" name="Диапазон1_3_1_1_3_11_1_1_3_1_1_2_1_3_2_3_5_1"/>
  </protectedRanges>
  <sortState ref="A11:AA14">
    <sortCondition ref="A11:A14"/>
  </sortState>
  <mergeCells count="25">
    <mergeCell ref="L9:N9"/>
    <mergeCell ref="O9:Q9"/>
    <mergeCell ref="Z9:Z10"/>
    <mergeCell ref="R9:T9"/>
    <mergeCell ref="U9:U10"/>
    <mergeCell ref="V9:V10"/>
    <mergeCell ref="W9:W10"/>
    <mergeCell ref="X9:X10"/>
    <mergeCell ref="Y9:Y10"/>
    <mergeCell ref="A1:Z1"/>
    <mergeCell ref="A2:Z2"/>
    <mergeCell ref="A3:Z3"/>
    <mergeCell ref="A4:Z4"/>
    <mergeCell ref="F9:F10"/>
    <mergeCell ref="G9:G10"/>
    <mergeCell ref="H9:H10"/>
    <mergeCell ref="A5:Z5"/>
    <mergeCell ref="A6:Z6"/>
    <mergeCell ref="A9:A10"/>
    <mergeCell ref="B9:B10"/>
    <mergeCell ref="C9:C10"/>
    <mergeCell ref="D9:D10"/>
    <mergeCell ref="E9:E10"/>
    <mergeCell ref="I9:I10"/>
    <mergeCell ref="K9:K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28"/>
  <sheetViews>
    <sheetView view="pageBreakPreview" zoomScale="85" zoomScaleNormal="100" zoomScaleSheetLayoutView="85" workbookViewId="0">
      <selection activeCell="AB15" sqref="AB15"/>
    </sheetView>
  </sheetViews>
  <sheetFormatPr defaultRowHeight="12.75"/>
  <cols>
    <col min="1" max="1" width="5" customWidth="1"/>
    <col min="2" max="2" width="7.42578125" hidden="1" customWidth="1"/>
    <col min="3" max="3" width="4.7109375" hidden="1" customWidth="1"/>
    <col min="4" max="4" width="18.7109375" customWidth="1"/>
    <col min="5" max="5" width="8.5703125" customWidth="1"/>
    <col min="6" max="6" width="6.28515625" customWidth="1"/>
    <col min="7" max="7" width="30.140625" customWidth="1"/>
    <col min="8" max="8" width="8.7109375" customWidth="1"/>
    <col min="9" max="9" width="15" customWidth="1"/>
    <col min="10" max="10" width="12.7109375" hidden="1" customWidth="1"/>
    <col min="11" max="11" width="22.5703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5.5" customHeight="1">
      <c r="A1" s="458" t="s">
        <v>565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18" customHeight="1">
      <c r="A2" s="459" t="s">
        <v>260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7.25" customHeight="1">
      <c r="A3" s="460" t="s">
        <v>261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1" customHeight="1">
      <c r="A5" s="465" t="s">
        <v>279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53"/>
    </row>
    <row r="6" spans="1:27" ht="19.149999999999999" customHeight="1">
      <c r="A6" s="464" t="s">
        <v>593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7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7" ht="20.100000000000001" customHeight="1">
      <c r="A9" s="462" t="s">
        <v>198</v>
      </c>
      <c r="B9" s="466" t="s">
        <v>256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239" customFormat="1" ht="48" customHeight="1">
      <c r="A11" s="366">
        <v>1</v>
      </c>
      <c r="B11" s="73"/>
      <c r="C11" s="70"/>
      <c r="D11" s="204" t="s">
        <v>74</v>
      </c>
      <c r="E11" s="261" t="s">
        <v>75</v>
      </c>
      <c r="F11" s="197" t="s">
        <v>27</v>
      </c>
      <c r="G11" s="266" t="s">
        <v>231</v>
      </c>
      <c r="H11" s="270" t="s">
        <v>230</v>
      </c>
      <c r="I11" s="443" t="s">
        <v>232</v>
      </c>
      <c r="J11" s="277" t="s">
        <v>72</v>
      </c>
      <c r="K11" s="278" t="s">
        <v>34</v>
      </c>
      <c r="L11" s="345">
        <v>239.5</v>
      </c>
      <c r="M11" s="346">
        <f>L11/3.9-IF($U11=1,0.5,IF($U11=2,1.5,0))</f>
        <v>61.410256410256409</v>
      </c>
      <c r="N11" s="347">
        <f>RANK(M11,M$11:M$11,0)</f>
        <v>1</v>
      </c>
      <c r="O11" s="345">
        <v>249.5</v>
      </c>
      <c r="P11" s="346">
        <f>O11/3.9-IF($U11=1,0.5,IF($U11=2,1.5,0))</f>
        <v>63.974358974358978</v>
      </c>
      <c r="Q11" s="347">
        <f>RANK(P11,P$11:P$11,0)</f>
        <v>1</v>
      </c>
      <c r="R11" s="345">
        <v>251.5</v>
      </c>
      <c r="S11" s="346">
        <f>R11/3.9-IF($U11=1,0.5,IF($U11=2,1.5,0))</f>
        <v>64.487179487179489</v>
      </c>
      <c r="T11" s="347">
        <f>RANK(S11,S$11:S$11,0)</f>
        <v>1</v>
      </c>
      <c r="U11" s="369"/>
      <c r="V11" s="369"/>
      <c r="W11" s="345">
        <f>L11+O11+R11</f>
        <v>740.5</v>
      </c>
      <c r="X11" s="350"/>
      <c r="Y11" s="346">
        <f>ROUND(SUM(M11,P11,S11)/3,3)</f>
        <v>63.290999999999997</v>
      </c>
      <c r="Z11" s="370" t="s">
        <v>193</v>
      </c>
    </row>
    <row r="12" spans="1:27" ht="29.25" customHeight="1">
      <c r="A12" s="55"/>
      <c r="B12" s="96"/>
      <c r="C12" s="33"/>
      <c r="D12" s="78"/>
      <c r="E12" s="79"/>
      <c r="F12" s="80"/>
      <c r="G12" s="81"/>
      <c r="H12" s="82"/>
      <c r="I12" s="83"/>
      <c r="J12" s="83"/>
      <c r="K12" s="84"/>
      <c r="L12" s="64"/>
      <c r="M12" s="65"/>
      <c r="N12" s="66"/>
      <c r="O12" s="64"/>
      <c r="P12" s="65"/>
      <c r="Q12" s="66"/>
      <c r="R12" s="64"/>
      <c r="S12" s="65"/>
      <c r="T12" s="66"/>
      <c r="U12" s="67"/>
      <c r="V12" s="67"/>
      <c r="W12" s="64"/>
      <c r="X12" s="68"/>
      <c r="Y12" s="65"/>
      <c r="Z12" s="69"/>
    </row>
    <row r="13" spans="1:27" ht="31.5" customHeight="1">
      <c r="D13" s="6" t="s">
        <v>182</v>
      </c>
      <c r="E13" s="6"/>
      <c r="F13" s="6"/>
      <c r="G13" s="6"/>
      <c r="H13" s="6"/>
      <c r="I13" s="14" t="s">
        <v>294</v>
      </c>
      <c r="K13" s="1"/>
      <c r="L13" s="8"/>
    </row>
    <row r="14" spans="1:27">
      <c r="D14" s="6"/>
      <c r="E14" s="6"/>
      <c r="F14" s="6"/>
      <c r="G14" s="6"/>
      <c r="H14" s="6"/>
      <c r="I14" s="14"/>
      <c r="K14" s="1"/>
      <c r="L14" s="8"/>
    </row>
    <row r="15" spans="1:27" ht="31.5" customHeight="1">
      <c r="D15" s="6" t="s">
        <v>12</v>
      </c>
      <c r="E15" s="6"/>
      <c r="F15" s="6"/>
      <c r="G15" s="6"/>
      <c r="H15" s="6"/>
      <c r="I15" s="14" t="s">
        <v>263</v>
      </c>
      <c r="K15" s="1"/>
      <c r="L15" s="8"/>
    </row>
    <row r="16" spans="1:27">
      <c r="D16" s="6"/>
      <c r="E16" s="6"/>
      <c r="F16" s="6"/>
      <c r="G16" s="6"/>
      <c r="H16" s="6"/>
      <c r="I16" s="14"/>
      <c r="K16" s="1"/>
      <c r="L16" s="8"/>
    </row>
    <row r="17" spans="4:12" ht="31.5" customHeight="1">
      <c r="D17" s="6" t="s">
        <v>23</v>
      </c>
      <c r="E17" s="6"/>
      <c r="F17" s="6"/>
      <c r="G17" s="6"/>
      <c r="H17" s="6"/>
      <c r="I17" s="14" t="s">
        <v>295</v>
      </c>
      <c r="K17" s="1"/>
      <c r="L17" s="8"/>
    </row>
    <row r="28" spans="4:12">
      <c r="K28" s="6"/>
    </row>
  </sheetData>
  <protectedRanges>
    <protectedRange sqref="K11" name="Диапазон1_3_1_1_3_11_1_1_3_1_1_2_1_3_2_3_4_1"/>
    <protectedRange sqref="K12" name="Диапазон1_3_1_1_3_11_1_1_3_1_1_2_1_3_2_3_5_1"/>
  </protectedRanges>
  <mergeCells count="25">
    <mergeCell ref="C9:C10"/>
    <mergeCell ref="D9:D10"/>
    <mergeCell ref="Z9:Z10"/>
    <mergeCell ref="R9:T9"/>
    <mergeCell ref="V9:V10"/>
    <mergeCell ref="W9:W10"/>
    <mergeCell ref="X9:X10"/>
    <mergeCell ref="Y9:Y10"/>
    <mergeCell ref="U9:U10"/>
    <mergeCell ref="A1:Z1"/>
    <mergeCell ref="A2:Z2"/>
    <mergeCell ref="A3:Z3"/>
    <mergeCell ref="A4:Z4"/>
    <mergeCell ref="I9:I10"/>
    <mergeCell ref="K9:K10"/>
    <mergeCell ref="L9:N9"/>
    <mergeCell ref="O9:Q9"/>
    <mergeCell ref="A5:Z5"/>
    <mergeCell ref="A6:Z6"/>
    <mergeCell ref="A9:A10"/>
    <mergeCell ref="B9:B10"/>
    <mergeCell ref="E9:E10"/>
    <mergeCell ref="F9:F10"/>
    <mergeCell ref="G9:G10"/>
    <mergeCell ref="H9:H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18"/>
  <sheetViews>
    <sheetView view="pageBreakPreview" zoomScale="85" zoomScaleNormal="100" zoomScaleSheetLayoutView="85" workbookViewId="0">
      <selection activeCell="AA17" sqref="AA17"/>
    </sheetView>
  </sheetViews>
  <sheetFormatPr defaultRowHeight="12.75"/>
  <cols>
    <col min="1" max="1" width="5" customWidth="1"/>
    <col min="2" max="2" width="8.140625" customWidth="1"/>
    <col min="3" max="3" width="4.7109375" hidden="1" customWidth="1"/>
    <col min="4" max="4" width="18.7109375" customWidth="1"/>
    <col min="5" max="5" width="8.5703125" customWidth="1"/>
    <col min="6" max="6" width="7.28515625" customWidth="1"/>
    <col min="7" max="7" width="26.7109375" customWidth="1"/>
    <col min="8" max="8" width="9.85546875" customWidth="1"/>
    <col min="9" max="9" width="15" customWidth="1"/>
    <col min="10" max="10" width="12.7109375" hidden="1" customWidth="1"/>
    <col min="11" max="11" width="23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ht="60" customHeight="1">
      <c r="A1" s="470" t="s">
        <v>496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ht="19.5" hidden="1" customHeigh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24.75" customHeight="1">
      <c r="A5" s="469" t="s">
        <v>255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ht="19.149999999999999" customHeight="1">
      <c r="A6" s="464" t="s">
        <v>593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6" ht="12.75" customHeight="1"/>
    <row r="8" spans="1:26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6" ht="20.100000000000001" customHeight="1">
      <c r="A9" s="462" t="s">
        <v>198</v>
      </c>
      <c r="B9" s="466" t="s">
        <v>249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6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6" s="239" customFormat="1" ht="45.75" customHeight="1">
      <c r="A11" s="366" t="s">
        <v>193</v>
      </c>
      <c r="B11" s="252" t="s">
        <v>195</v>
      </c>
      <c r="C11" s="344"/>
      <c r="D11" s="158" t="s">
        <v>463</v>
      </c>
      <c r="E11" s="271"/>
      <c r="F11" s="272" t="s">
        <v>24</v>
      </c>
      <c r="G11" s="260" t="s">
        <v>464</v>
      </c>
      <c r="H11" s="435" t="s">
        <v>465</v>
      </c>
      <c r="I11" s="262" t="s">
        <v>466</v>
      </c>
      <c r="J11" s="197" t="s">
        <v>33</v>
      </c>
      <c r="K11" s="197" t="s">
        <v>34</v>
      </c>
      <c r="L11" s="345">
        <v>146.5</v>
      </c>
      <c r="M11" s="346">
        <f>L11/2.2-IF($U11=1,0.5,IF($U11=2,1.5,0))</f>
        <v>66.090909090909079</v>
      </c>
      <c r="N11" s="347"/>
      <c r="O11" s="345">
        <v>138</v>
      </c>
      <c r="P11" s="346">
        <f>O11/2.2-IF($U11=1,0.5,IF($U11=2,1.5,0))</f>
        <v>62.22727272727272</v>
      </c>
      <c r="Q11" s="347"/>
      <c r="R11" s="345">
        <v>143.5</v>
      </c>
      <c r="S11" s="346">
        <f>R11/2.2-IF($U11=1,0.5,IF($U11=2,1.5,0))</f>
        <v>64.72727272727272</v>
      </c>
      <c r="T11" s="347"/>
      <c r="U11" s="369">
        <v>1</v>
      </c>
      <c r="V11" s="369"/>
      <c r="W11" s="345">
        <f>L11+O11+R11</f>
        <v>428</v>
      </c>
      <c r="X11" s="350"/>
      <c r="Y11" s="346">
        <f>ROUND(SUM(M11,P11,S11)/3,3)</f>
        <v>64.347999999999999</v>
      </c>
      <c r="Z11" s="370" t="s">
        <v>193</v>
      </c>
    </row>
    <row r="12" spans="1:26" s="239" customFormat="1" ht="45.75" customHeight="1">
      <c r="A12" s="366" t="s">
        <v>193</v>
      </c>
      <c r="B12" s="252" t="s">
        <v>195</v>
      </c>
      <c r="C12" s="344"/>
      <c r="D12" s="205" t="s">
        <v>175</v>
      </c>
      <c r="E12" s="265" t="s">
        <v>176</v>
      </c>
      <c r="F12" s="254" t="s">
        <v>24</v>
      </c>
      <c r="G12" s="266" t="s">
        <v>146</v>
      </c>
      <c r="H12" s="257" t="s">
        <v>147</v>
      </c>
      <c r="I12" s="257" t="s">
        <v>65</v>
      </c>
      <c r="J12" s="257" t="s">
        <v>65</v>
      </c>
      <c r="K12" s="197" t="s">
        <v>34</v>
      </c>
      <c r="L12" s="345">
        <v>136</v>
      </c>
      <c r="M12" s="346">
        <f>L12/2.2-IF($U12=1,0.5,IF($U12=2,1.5,0))</f>
        <v>61.818181818181813</v>
      </c>
      <c r="N12" s="347"/>
      <c r="O12" s="345">
        <v>129.5</v>
      </c>
      <c r="P12" s="346">
        <f>O12/2.2-IF($U12=1,0.5,IF($U12=2,1.5,0))</f>
        <v>58.86363636363636</v>
      </c>
      <c r="Q12" s="347"/>
      <c r="R12" s="345">
        <v>136</v>
      </c>
      <c r="S12" s="346">
        <f>R12/2.2-IF($U12=1,0.5,IF($U12=2,1.5,0))</f>
        <v>61.818181818181813</v>
      </c>
      <c r="T12" s="347"/>
      <c r="U12" s="369"/>
      <c r="V12" s="369"/>
      <c r="W12" s="345">
        <f>L12+O12+R12</f>
        <v>401.5</v>
      </c>
      <c r="X12" s="350"/>
      <c r="Y12" s="346">
        <f>ROUND(SUM(M12,P12,S12)/3,3)</f>
        <v>60.832999999999998</v>
      </c>
      <c r="Z12" s="370" t="s">
        <v>193</v>
      </c>
    </row>
    <row r="14" spans="1:26" ht="31.5" customHeight="1">
      <c r="D14" s="6" t="s">
        <v>182</v>
      </c>
      <c r="E14" s="6"/>
      <c r="F14" s="6"/>
      <c r="G14" s="6"/>
      <c r="H14" s="6"/>
      <c r="I14" s="14" t="s">
        <v>294</v>
      </c>
      <c r="K14" s="1"/>
      <c r="L14" s="8"/>
    </row>
    <row r="15" spans="1:26">
      <c r="D15" s="6"/>
      <c r="E15" s="6"/>
      <c r="F15" s="6"/>
      <c r="G15" s="6"/>
      <c r="H15" s="6"/>
      <c r="I15" s="14"/>
      <c r="K15" s="1"/>
      <c r="L15" s="8"/>
    </row>
    <row r="16" spans="1:26" ht="31.5" customHeight="1">
      <c r="D16" s="6" t="s">
        <v>12</v>
      </c>
      <c r="E16" s="6"/>
      <c r="F16" s="6"/>
      <c r="G16" s="6"/>
      <c r="H16" s="6"/>
      <c r="I16" s="14" t="s">
        <v>263</v>
      </c>
      <c r="K16" s="1"/>
      <c r="L16" s="8"/>
    </row>
    <row r="17" spans="4:12">
      <c r="D17" s="6"/>
      <c r="E17" s="6"/>
      <c r="F17" s="6"/>
      <c r="G17" s="6"/>
      <c r="H17" s="6"/>
      <c r="I17" s="14"/>
      <c r="K17" s="1"/>
      <c r="L17" s="8"/>
    </row>
    <row r="18" spans="4:12" ht="31.5" customHeight="1">
      <c r="D18" s="6" t="s">
        <v>23</v>
      </c>
      <c r="E18" s="6"/>
      <c r="F18" s="6"/>
      <c r="G18" s="6"/>
      <c r="H18" s="6"/>
      <c r="I18" s="14" t="s">
        <v>295</v>
      </c>
      <c r="K18" s="1"/>
      <c r="L18" s="8"/>
    </row>
  </sheetData>
  <mergeCells count="25">
    <mergeCell ref="C9:C10"/>
    <mergeCell ref="D9:D10"/>
    <mergeCell ref="Z9:Z10"/>
    <mergeCell ref="R9:T9"/>
    <mergeCell ref="V9:V10"/>
    <mergeCell ref="W9:W10"/>
    <mergeCell ref="X9:X10"/>
    <mergeCell ref="Y9:Y10"/>
    <mergeCell ref="U9:U10"/>
    <mergeCell ref="A1:Z1"/>
    <mergeCell ref="A2:Z2"/>
    <mergeCell ref="A3:Z3"/>
    <mergeCell ref="A4:Z4"/>
    <mergeCell ref="I9:I10"/>
    <mergeCell ref="K9:K10"/>
    <mergeCell ref="L9:N9"/>
    <mergeCell ref="O9:Q9"/>
    <mergeCell ref="A5:Z5"/>
    <mergeCell ref="A6:Z6"/>
    <mergeCell ref="A9:A10"/>
    <mergeCell ref="B9:B10"/>
    <mergeCell ref="E9:E10"/>
    <mergeCell ref="F9:F10"/>
    <mergeCell ref="G9:G10"/>
    <mergeCell ref="H9:H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view="pageBreakPreview" zoomScale="85" zoomScaleNormal="75" zoomScaleSheetLayoutView="85" workbookViewId="0">
      <selection activeCell="AB15" sqref="AB15"/>
    </sheetView>
  </sheetViews>
  <sheetFormatPr defaultRowHeight="12.75"/>
  <cols>
    <col min="1" max="1" width="6" customWidth="1"/>
    <col min="2" max="2" width="7.7109375" hidden="1" customWidth="1"/>
    <col min="3" max="3" width="6.5703125" hidden="1" customWidth="1"/>
    <col min="4" max="4" width="20.7109375" customWidth="1"/>
    <col min="5" max="5" width="8.28515625" style="97" customWidth="1"/>
    <col min="6" max="6" width="5.28515625" customWidth="1"/>
    <col min="7" max="7" width="32.85546875" customWidth="1"/>
    <col min="8" max="8" width="8.7109375" customWidth="1"/>
    <col min="9" max="9" width="18" customWidth="1"/>
    <col min="10" max="10" width="12.7109375" hidden="1" customWidth="1"/>
    <col min="11" max="11" width="23.28515625" customWidth="1"/>
    <col min="12" max="12" width="6.28515625" customWidth="1"/>
    <col min="13" max="13" width="8.7109375" customWidth="1"/>
    <col min="14" max="14" width="3.85546875" customWidth="1"/>
    <col min="15" max="15" width="5" customWidth="1"/>
    <col min="16" max="16" width="6" customWidth="1"/>
    <col min="17" max="18" width="5" customWidth="1"/>
    <col min="19" max="19" width="6.28515625" customWidth="1"/>
    <col min="20" max="20" width="9.85546875" customWidth="1"/>
    <col min="21" max="21" width="3.7109375" customWidth="1"/>
    <col min="22" max="23" width="4.85546875" customWidth="1"/>
    <col min="24" max="24" width="6.28515625" hidden="1" customWidth="1"/>
    <col min="25" max="25" width="6.7109375" hidden="1" customWidth="1"/>
    <col min="26" max="26" width="9.7109375" customWidth="1"/>
    <col min="27" max="27" width="6.85546875" customWidth="1"/>
  </cols>
  <sheetData>
    <row r="1" spans="1:27" ht="64.5" customHeight="1">
      <c r="A1" s="458" t="s">
        <v>564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</row>
    <row r="2" spans="1:27" ht="18.75" customHeight="1">
      <c r="A2" s="459" t="s">
        <v>221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</row>
    <row r="5" spans="1:27" ht="23.25" customHeight="1">
      <c r="A5" s="469" t="s">
        <v>268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</row>
    <row r="6" spans="1:27" ht="6" customHeight="1">
      <c r="A6" s="469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</row>
    <row r="7" spans="1:27" ht="19.149999999999999" customHeight="1">
      <c r="A7" s="464" t="s">
        <v>594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</row>
    <row r="8" spans="1:27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" customHeight="1">
      <c r="A9" s="31" t="s">
        <v>224</v>
      </c>
      <c r="AA9" s="30" t="s">
        <v>495</v>
      </c>
    </row>
    <row r="10" spans="1:27" ht="20.100000000000001" customHeight="1">
      <c r="A10" s="462" t="s">
        <v>198</v>
      </c>
      <c r="B10" s="466" t="s">
        <v>249</v>
      </c>
      <c r="C10" s="471" t="s">
        <v>14</v>
      </c>
      <c r="D10" s="463" t="s">
        <v>199</v>
      </c>
      <c r="E10" s="463" t="s">
        <v>4</v>
      </c>
      <c r="F10" s="462" t="s">
        <v>5</v>
      </c>
      <c r="G10" s="463" t="s">
        <v>200</v>
      </c>
      <c r="H10" s="463" t="s">
        <v>4</v>
      </c>
      <c r="I10" s="463" t="s">
        <v>7</v>
      </c>
      <c r="J10" s="41"/>
      <c r="K10" s="463" t="s">
        <v>9</v>
      </c>
      <c r="L10" s="468" t="s">
        <v>201</v>
      </c>
      <c r="M10" s="468"/>
      <c r="N10" s="468"/>
      <c r="O10" s="474" t="s">
        <v>258</v>
      </c>
      <c r="P10" s="475"/>
      <c r="Q10" s="475"/>
      <c r="R10" s="475"/>
      <c r="S10" s="475"/>
      <c r="T10" s="475"/>
      <c r="U10" s="476"/>
      <c r="V10" s="466" t="s">
        <v>202</v>
      </c>
      <c r="W10" s="478" t="s">
        <v>203</v>
      </c>
      <c r="X10" s="462"/>
      <c r="Y10" s="466" t="s">
        <v>204</v>
      </c>
      <c r="Z10" s="467" t="s">
        <v>205</v>
      </c>
      <c r="AA10" s="467" t="s">
        <v>206</v>
      </c>
    </row>
    <row r="11" spans="1:27" ht="20.100000000000001" customHeight="1">
      <c r="A11" s="462"/>
      <c r="B11" s="466"/>
      <c r="C11" s="472"/>
      <c r="D11" s="463"/>
      <c r="E11" s="463"/>
      <c r="F11" s="462"/>
      <c r="G11" s="463"/>
      <c r="H11" s="463"/>
      <c r="I11" s="463"/>
      <c r="J11" s="41"/>
      <c r="K11" s="463"/>
      <c r="L11" s="468" t="s">
        <v>207</v>
      </c>
      <c r="M11" s="468"/>
      <c r="N11" s="468"/>
      <c r="O11" s="474" t="s">
        <v>208</v>
      </c>
      <c r="P11" s="475"/>
      <c r="Q11" s="475"/>
      <c r="R11" s="475"/>
      <c r="S11" s="475"/>
      <c r="T11" s="475"/>
      <c r="U11" s="476"/>
      <c r="V11" s="477"/>
      <c r="W11" s="472"/>
      <c r="X11" s="462"/>
      <c r="Y11" s="466"/>
      <c r="Z11" s="467"/>
      <c r="AA11" s="467"/>
    </row>
    <row r="12" spans="1:27" ht="79.5" customHeight="1">
      <c r="A12" s="462"/>
      <c r="B12" s="466"/>
      <c r="C12" s="473"/>
      <c r="D12" s="463"/>
      <c r="E12" s="463"/>
      <c r="F12" s="462"/>
      <c r="G12" s="463"/>
      <c r="H12" s="463"/>
      <c r="I12" s="463"/>
      <c r="J12" s="41"/>
      <c r="K12" s="463"/>
      <c r="L12" s="42" t="s">
        <v>209</v>
      </c>
      <c r="M12" s="43" t="s">
        <v>210</v>
      </c>
      <c r="N12" s="42" t="s">
        <v>198</v>
      </c>
      <c r="O12" s="44" t="s">
        <v>211</v>
      </c>
      <c r="P12" s="44" t="s">
        <v>212</v>
      </c>
      <c r="Q12" s="44" t="s">
        <v>213</v>
      </c>
      <c r="R12" s="44" t="s">
        <v>214</v>
      </c>
      <c r="S12" s="43" t="s">
        <v>209</v>
      </c>
      <c r="T12" s="42" t="s">
        <v>210</v>
      </c>
      <c r="U12" s="42" t="s">
        <v>198</v>
      </c>
      <c r="V12" s="466"/>
      <c r="W12" s="479"/>
      <c r="X12" s="462"/>
      <c r="Y12" s="466"/>
      <c r="Z12" s="467"/>
      <c r="AA12" s="467"/>
    </row>
    <row r="13" spans="1:27" s="375" customFormat="1" ht="45" customHeight="1">
      <c r="A13" s="366">
        <f>RANK(Z13,Z$13:Z$16,0)</f>
        <v>1</v>
      </c>
      <c r="B13" s="73"/>
      <c r="C13" s="376"/>
      <c r="D13" s="160" t="s">
        <v>115</v>
      </c>
      <c r="E13" s="367" t="s">
        <v>116</v>
      </c>
      <c r="F13" s="372">
        <v>1</v>
      </c>
      <c r="G13" s="260" t="s">
        <v>76</v>
      </c>
      <c r="H13" s="285" t="s">
        <v>77</v>
      </c>
      <c r="I13" s="390" t="s">
        <v>78</v>
      </c>
      <c r="J13" s="368" t="s">
        <v>72</v>
      </c>
      <c r="K13" s="197" t="s">
        <v>34</v>
      </c>
      <c r="L13" s="345">
        <v>190.5</v>
      </c>
      <c r="M13" s="346">
        <f>L13/2.7</f>
        <v>70.555555555555557</v>
      </c>
      <c r="N13" s="347">
        <f>RANK(M13,M$13:M$16,0)</f>
        <v>2</v>
      </c>
      <c r="O13" s="381">
        <v>7.1</v>
      </c>
      <c r="P13" s="381">
        <v>7.7</v>
      </c>
      <c r="Q13" s="347">
        <v>7.3</v>
      </c>
      <c r="R13" s="381">
        <v>7.4</v>
      </c>
      <c r="S13" s="345">
        <f>O13+P13+Q13+R13</f>
        <v>29.5</v>
      </c>
      <c r="T13" s="346">
        <f>S13/0.4</f>
        <v>73.75</v>
      </c>
      <c r="U13" s="347">
        <f>RANK(T13,T$13:T$16,0)</f>
        <v>1</v>
      </c>
      <c r="V13" s="382"/>
      <c r="W13" s="382"/>
      <c r="X13" s="344"/>
      <c r="Y13" s="344"/>
      <c r="Z13" s="346">
        <f>(M13+T13)/2-IF($V13=1,0.5,IF($V13=2,1.5,0))</f>
        <v>72.152777777777771</v>
      </c>
      <c r="AA13" s="382" t="s">
        <v>193</v>
      </c>
    </row>
    <row r="14" spans="1:27" s="375" customFormat="1" ht="45" customHeight="1">
      <c r="A14" s="366">
        <f>RANK(Z14,Z$13:Z$16,0)</f>
        <v>2</v>
      </c>
      <c r="B14" s="73"/>
      <c r="C14" s="376"/>
      <c r="D14" s="158" t="s">
        <v>241</v>
      </c>
      <c r="E14" s="271" t="s">
        <v>242</v>
      </c>
      <c r="F14" s="272">
        <v>1</v>
      </c>
      <c r="G14" s="266" t="s">
        <v>319</v>
      </c>
      <c r="H14" s="267" t="s">
        <v>243</v>
      </c>
      <c r="I14" s="264" t="s">
        <v>244</v>
      </c>
      <c r="J14" s="197" t="s">
        <v>69</v>
      </c>
      <c r="K14" s="197" t="s">
        <v>320</v>
      </c>
      <c r="L14" s="345">
        <v>191.5</v>
      </c>
      <c r="M14" s="346">
        <f>L14/2.7</f>
        <v>70.925925925925924</v>
      </c>
      <c r="N14" s="347">
        <f>RANK(M14,M$13:M$16,0)</f>
        <v>1</v>
      </c>
      <c r="O14" s="381">
        <v>7.2</v>
      </c>
      <c r="P14" s="381">
        <v>6.7</v>
      </c>
      <c r="Q14" s="347">
        <v>7.2</v>
      </c>
      <c r="R14" s="381">
        <v>7</v>
      </c>
      <c r="S14" s="345">
        <f>O14+P14+Q14+R14</f>
        <v>28.1</v>
      </c>
      <c r="T14" s="346">
        <f>S14/0.4</f>
        <v>70.25</v>
      </c>
      <c r="U14" s="347">
        <f>RANK(T14,T$13:T$16,0)</f>
        <v>2</v>
      </c>
      <c r="V14" s="382"/>
      <c r="W14" s="382"/>
      <c r="X14" s="344"/>
      <c r="Y14" s="344"/>
      <c r="Z14" s="346">
        <f>(M14+T14)/2-IF($V14=1,0.5,IF($V14=2,1.5,0))</f>
        <v>70.587962962962962</v>
      </c>
      <c r="AA14" s="382" t="s">
        <v>193</v>
      </c>
    </row>
    <row r="15" spans="1:27" s="375" customFormat="1" ht="45" customHeight="1">
      <c r="A15" s="366">
        <f>RANK(Z15,Z$13:Z$16,0)</f>
        <v>3</v>
      </c>
      <c r="B15" s="73"/>
      <c r="C15" s="376"/>
      <c r="D15" s="157" t="s">
        <v>46</v>
      </c>
      <c r="E15" s="265" t="s">
        <v>47</v>
      </c>
      <c r="F15" s="254" t="s">
        <v>30</v>
      </c>
      <c r="G15" s="383" t="s">
        <v>305</v>
      </c>
      <c r="H15" s="384" t="s">
        <v>48</v>
      </c>
      <c r="I15" s="385" t="s">
        <v>306</v>
      </c>
      <c r="J15" s="257" t="s">
        <v>69</v>
      </c>
      <c r="K15" s="278" t="s">
        <v>240</v>
      </c>
      <c r="L15" s="345">
        <v>188.5</v>
      </c>
      <c r="M15" s="346">
        <f>L15/2.7</f>
        <v>69.81481481481481</v>
      </c>
      <c r="N15" s="347">
        <f>RANK(M15,M$13:M$16,0)</f>
        <v>3</v>
      </c>
      <c r="O15" s="381">
        <v>6.8</v>
      </c>
      <c r="P15" s="381">
        <v>6.8</v>
      </c>
      <c r="Q15" s="381">
        <v>6.7</v>
      </c>
      <c r="R15" s="381">
        <v>6.7</v>
      </c>
      <c r="S15" s="345">
        <f>O15+P15+Q15+R15</f>
        <v>27</v>
      </c>
      <c r="T15" s="346">
        <f>S15/0.4</f>
        <v>67.5</v>
      </c>
      <c r="U15" s="347">
        <f>RANK(T15,T$13:T$16,0)</f>
        <v>3</v>
      </c>
      <c r="V15" s="382"/>
      <c r="W15" s="382"/>
      <c r="X15" s="344"/>
      <c r="Y15" s="344"/>
      <c r="Z15" s="346">
        <f>(M15+T15)/2-IF($V15=1,0.5,IF($V15=2,1.5,0))</f>
        <v>68.657407407407405</v>
      </c>
      <c r="AA15" s="382" t="s">
        <v>193</v>
      </c>
    </row>
    <row r="16" spans="1:27" s="375" customFormat="1" ht="45" customHeight="1">
      <c r="A16" s="366">
        <v>4</v>
      </c>
      <c r="B16" s="73"/>
      <c r="C16" s="376"/>
      <c r="D16" s="156" t="s">
        <v>298</v>
      </c>
      <c r="E16" s="377" t="s">
        <v>299</v>
      </c>
      <c r="F16" s="378">
        <v>3</v>
      </c>
      <c r="G16" s="205" t="s">
        <v>321</v>
      </c>
      <c r="H16" s="306" t="s">
        <v>322</v>
      </c>
      <c r="I16" s="391" t="s">
        <v>39</v>
      </c>
      <c r="J16" s="297" t="s">
        <v>303</v>
      </c>
      <c r="K16" s="269" t="s">
        <v>304</v>
      </c>
      <c r="L16" s="345">
        <v>175.5</v>
      </c>
      <c r="M16" s="346">
        <f>L16/2.7</f>
        <v>65</v>
      </c>
      <c r="N16" s="347">
        <f>RANK(M16,M$13:M$16,0)</f>
        <v>4</v>
      </c>
      <c r="O16" s="381">
        <v>6.8</v>
      </c>
      <c r="P16" s="381">
        <v>6.5</v>
      </c>
      <c r="Q16" s="347">
        <v>6.7</v>
      </c>
      <c r="R16" s="381">
        <v>6.7</v>
      </c>
      <c r="S16" s="345">
        <f>O16+P16+Q16+R16</f>
        <v>26.7</v>
      </c>
      <c r="T16" s="346">
        <f>S16/0.4</f>
        <v>66.75</v>
      </c>
      <c r="U16" s="347">
        <f>RANK(T16,T$13:T$16,0)</f>
        <v>4</v>
      </c>
      <c r="V16" s="382"/>
      <c r="W16" s="382"/>
      <c r="X16" s="344"/>
      <c r="Y16" s="344"/>
      <c r="Z16" s="346">
        <f>(M16+T16)/2-IF($V16=1,0.5,IF($V16=2,1.5,0))</f>
        <v>65.875</v>
      </c>
      <c r="AA16" s="382" t="s">
        <v>193</v>
      </c>
    </row>
    <row r="17" spans="4:12" ht="18" customHeight="1"/>
    <row r="18" spans="4:12" ht="31.5" customHeight="1">
      <c r="D18" s="6" t="s">
        <v>182</v>
      </c>
      <c r="E18" s="6"/>
      <c r="F18" s="6"/>
      <c r="G18" s="6"/>
      <c r="H18" s="6"/>
      <c r="I18" s="14" t="s">
        <v>294</v>
      </c>
      <c r="K18" s="1"/>
      <c r="L18" s="8"/>
    </row>
    <row r="19" spans="4:12">
      <c r="D19" s="6"/>
      <c r="E19" s="6"/>
      <c r="F19" s="6"/>
      <c r="G19" s="6"/>
      <c r="H19" s="6"/>
      <c r="I19" s="14"/>
      <c r="K19" s="1"/>
      <c r="L19" s="8"/>
    </row>
    <row r="20" spans="4:12" ht="31.5" customHeight="1">
      <c r="D20" s="6" t="s">
        <v>12</v>
      </c>
      <c r="E20" s="6"/>
      <c r="F20" s="6"/>
      <c r="G20" s="6"/>
      <c r="H20" s="6"/>
      <c r="I20" s="14" t="s">
        <v>263</v>
      </c>
      <c r="K20" s="1"/>
      <c r="L20" s="8"/>
    </row>
    <row r="21" spans="4:12">
      <c r="D21" s="6"/>
      <c r="E21" s="6"/>
      <c r="F21" s="6"/>
      <c r="G21" s="6"/>
      <c r="H21" s="6"/>
      <c r="I21" s="14"/>
      <c r="K21" s="1"/>
      <c r="L21" s="8"/>
    </row>
    <row r="22" spans="4:12" ht="31.5" customHeight="1">
      <c r="D22" s="6" t="s">
        <v>23</v>
      </c>
      <c r="E22" s="6"/>
      <c r="F22" s="6"/>
      <c r="G22" s="6"/>
      <c r="H22" s="6"/>
      <c r="I22" s="14" t="s">
        <v>295</v>
      </c>
      <c r="K22" s="1"/>
      <c r="L22" s="8"/>
    </row>
  </sheetData>
  <sortState ref="A13:AA17">
    <sortCondition descending="1" ref="Z13:Z17"/>
  </sortState>
  <mergeCells count="27">
    <mergeCell ref="A1:AA1"/>
    <mergeCell ref="A2:AA2"/>
    <mergeCell ref="A3:AA3"/>
    <mergeCell ref="A4:AA4"/>
    <mergeCell ref="A5:AA5"/>
    <mergeCell ref="A6:AA6"/>
    <mergeCell ref="B10:B12"/>
    <mergeCell ref="C10:C12"/>
    <mergeCell ref="D10:D12"/>
    <mergeCell ref="E10:E12"/>
    <mergeCell ref="X10:X12"/>
    <mergeCell ref="A7:AA7"/>
    <mergeCell ref="A10:A12"/>
    <mergeCell ref="V10:V12"/>
    <mergeCell ref="F10:F12"/>
    <mergeCell ref="G10:G12"/>
    <mergeCell ref="I10:I12"/>
    <mergeCell ref="W10:W12"/>
    <mergeCell ref="H10:H12"/>
    <mergeCell ref="K10:K12"/>
    <mergeCell ref="Y10:Y12"/>
    <mergeCell ref="Z10:Z12"/>
    <mergeCell ref="AA10:AA12"/>
    <mergeCell ref="L11:N11"/>
    <mergeCell ref="O11:U11"/>
    <mergeCell ref="L10:N10"/>
    <mergeCell ref="O10:U10"/>
  </mergeCells>
  <phoneticPr fontId="0" type="noConversion"/>
  <pageMargins left="0.15748031496062992" right="0.15748031496062992" top="0.35433070866141736" bottom="0.23622047244094491" header="0.31496062992125984" footer="0.15748031496062992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view="pageBreakPreview" topLeftCell="A2" zoomScale="90" zoomScaleNormal="100" zoomScaleSheetLayoutView="90" workbookViewId="0">
      <selection activeCell="R13" sqref="R13"/>
    </sheetView>
  </sheetViews>
  <sheetFormatPr defaultRowHeight="12.75"/>
  <cols>
    <col min="1" max="1" width="4.42578125" style="323" customWidth="1"/>
    <col min="2" max="2" width="4.7109375" style="323" hidden="1" customWidth="1"/>
    <col min="3" max="3" width="5.5703125" style="323" hidden="1" customWidth="1"/>
    <col min="4" max="4" width="16.7109375" style="323" customWidth="1"/>
    <col min="5" max="5" width="8" style="323" customWidth="1"/>
    <col min="6" max="6" width="5.7109375" style="323" customWidth="1"/>
    <col min="7" max="7" width="33.42578125" style="323" customWidth="1"/>
    <col min="8" max="8" width="8.28515625" style="323" customWidth="1"/>
    <col min="9" max="9" width="16.140625" style="323" customWidth="1"/>
    <col min="10" max="10" width="12.7109375" style="323" hidden="1" customWidth="1"/>
    <col min="11" max="11" width="21.5703125" style="323" customWidth="1"/>
    <col min="12" max="12" width="11.42578125" style="323" customWidth="1"/>
    <col min="13" max="13" width="20.42578125" style="340" customWidth="1"/>
    <col min="14" max="14" width="20.42578125" style="323" customWidth="1"/>
    <col min="15" max="15" width="9.140625" style="323" hidden="1" customWidth="1"/>
    <col min="16" max="256" width="9.140625" style="323"/>
    <col min="257" max="257" width="4.42578125" style="323" customWidth="1"/>
    <col min="258" max="258" width="0" style="323" hidden="1" customWidth="1"/>
    <col min="259" max="259" width="5.5703125" style="323" customWidth="1"/>
    <col min="260" max="260" width="16.7109375" style="323" customWidth="1"/>
    <col min="261" max="261" width="8" style="323" customWidth="1"/>
    <col min="262" max="262" width="5.7109375" style="323" customWidth="1"/>
    <col min="263" max="263" width="33.42578125" style="323" customWidth="1"/>
    <col min="264" max="264" width="8.28515625" style="323" customWidth="1"/>
    <col min="265" max="265" width="16.140625" style="323" customWidth="1"/>
    <col min="266" max="266" width="0" style="323" hidden="1" customWidth="1"/>
    <col min="267" max="267" width="21.5703125" style="323" customWidth="1"/>
    <col min="268" max="268" width="11.42578125" style="323" customWidth="1"/>
    <col min="269" max="269" width="12.7109375" style="323" customWidth="1"/>
    <col min="270" max="270" width="12.28515625" style="323" customWidth="1"/>
    <col min="271" max="512" width="9.140625" style="323"/>
    <col min="513" max="513" width="4.42578125" style="323" customWidth="1"/>
    <col min="514" max="514" width="0" style="323" hidden="1" customWidth="1"/>
    <col min="515" max="515" width="5.5703125" style="323" customWidth="1"/>
    <col min="516" max="516" width="16.7109375" style="323" customWidth="1"/>
    <col min="517" max="517" width="8" style="323" customWidth="1"/>
    <col min="518" max="518" width="5.7109375" style="323" customWidth="1"/>
    <col min="519" max="519" width="33.42578125" style="323" customWidth="1"/>
    <col min="520" max="520" width="8.28515625" style="323" customWidth="1"/>
    <col min="521" max="521" width="16.140625" style="323" customWidth="1"/>
    <col min="522" max="522" width="0" style="323" hidden="1" customWidth="1"/>
    <col min="523" max="523" width="21.5703125" style="323" customWidth="1"/>
    <col min="524" max="524" width="11.42578125" style="323" customWidth="1"/>
    <col min="525" max="525" width="12.7109375" style="323" customWidth="1"/>
    <col min="526" max="526" width="12.28515625" style="323" customWidth="1"/>
    <col min="527" max="768" width="9.140625" style="323"/>
    <col min="769" max="769" width="4.42578125" style="323" customWidth="1"/>
    <col min="770" max="770" width="0" style="323" hidden="1" customWidth="1"/>
    <col min="771" max="771" width="5.5703125" style="323" customWidth="1"/>
    <col min="772" max="772" width="16.7109375" style="323" customWidth="1"/>
    <col min="773" max="773" width="8" style="323" customWidth="1"/>
    <col min="774" max="774" width="5.7109375" style="323" customWidth="1"/>
    <col min="775" max="775" width="33.42578125" style="323" customWidth="1"/>
    <col min="776" max="776" width="8.28515625" style="323" customWidth="1"/>
    <col min="777" max="777" width="16.140625" style="323" customWidth="1"/>
    <col min="778" max="778" width="0" style="323" hidden="1" customWidth="1"/>
    <col min="779" max="779" width="21.5703125" style="323" customWidth="1"/>
    <col min="780" max="780" width="11.42578125" style="323" customWidth="1"/>
    <col min="781" max="781" width="12.7109375" style="323" customWidth="1"/>
    <col min="782" max="782" width="12.28515625" style="323" customWidth="1"/>
    <col min="783" max="1024" width="9.140625" style="323"/>
    <col min="1025" max="1025" width="4.42578125" style="323" customWidth="1"/>
    <col min="1026" max="1026" width="0" style="323" hidden="1" customWidth="1"/>
    <col min="1027" max="1027" width="5.5703125" style="323" customWidth="1"/>
    <col min="1028" max="1028" width="16.7109375" style="323" customWidth="1"/>
    <col min="1029" max="1029" width="8" style="323" customWidth="1"/>
    <col min="1030" max="1030" width="5.7109375" style="323" customWidth="1"/>
    <col min="1031" max="1031" width="33.42578125" style="323" customWidth="1"/>
    <col min="1032" max="1032" width="8.28515625" style="323" customWidth="1"/>
    <col min="1033" max="1033" width="16.140625" style="323" customWidth="1"/>
    <col min="1034" max="1034" width="0" style="323" hidden="1" customWidth="1"/>
    <col min="1035" max="1035" width="21.5703125" style="323" customWidth="1"/>
    <col min="1036" max="1036" width="11.42578125" style="323" customWidth="1"/>
    <col min="1037" max="1037" width="12.7109375" style="323" customWidth="1"/>
    <col min="1038" max="1038" width="12.28515625" style="323" customWidth="1"/>
    <col min="1039" max="1280" width="9.140625" style="323"/>
    <col min="1281" max="1281" width="4.42578125" style="323" customWidth="1"/>
    <col min="1282" max="1282" width="0" style="323" hidden="1" customWidth="1"/>
    <col min="1283" max="1283" width="5.5703125" style="323" customWidth="1"/>
    <col min="1284" max="1284" width="16.7109375" style="323" customWidth="1"/>
    <col min="1285" max="1285" width="8" style="323" customWidth="1"/>
    <col min="1286" max="1286" width="5.7109375" style="323" customWidth="1"/>
    <col min="1287" max="1287" width="33.42578125" style="323" customWidth="1"/>
    <col min="1288" max="1288" width="8.28515625" style="323" customWidth="1"/>
    <col min="1289" max="1289" width="16.140625" style="323" customWidth="1"/>
    <col min="1290" max="1290" width="0" style="323" hidden="1" customWidth="1"/>
    <col min="1291" max="1291" width="21.5703125" style="323" customWidth="1"/>
    <col min="1292" max="1292" width="11.42578125" style="323" customWidth="1"/>
    <col min="1293" max="1293" width="12.7109375" style="323" customWidth="1"/>
    <col min="1294" max="1294" width="12.28515625" style="323" customWidth="1"/>
    <col min="1295" max="1536" width="9.140625" style="323"/>
    <col min="1537" max="1537" width="4.42578125" style="323" customWidth="1"/>
    <col min="1538" max="1538" width="0" style="323" hidden="1" customWidth="1"/>
    <col min="1539" max="1539" width="5.5703125" style="323" customWidth="1"/>
    <col min="1540" max="1540" width="16.7109375" style="323" customWidth="1"/>
    <col min="1541" max="1541" width="8" style="323" customWidth="1"/>
    <col min="1542" max="1542" width="5.7109375" style="323" customWidth="1"/>
    <col min="1543" max="1543" width="33.42578125" style="323" customWidth="1"/>
    <col min="1544" max="1544" width="8.28515625" style="323" customWidth="1"/>
    <col min="1545" max="1545" width="16.140625" style="323" customWidth="1"/>
    <col min="1546" max="1546" width="0" style="323" hidden="1" customWidth="1"/>
    <col min="1547" max="1547" width="21.5703125" style="323" customWidth="1"/>
    <col min="1548" max="1548" width="11.42578125" style="323" customWidth="1"/>
    <col min="1549" max="1549" width="12.7109375" style="323" customWidth="1"/>
    <col min="1550" max="1550" width="12.28515625" style="323" customWidth="1"/>
    <col min="1551" max="1792" width="9.140625" style="323"/>
    <col min="1793" max="1793" width="4.42578125" style="323" customWidth="1"/>
    <col min="1794" max="1794" width="0" style="323" hidden="1" customWidth="1"/>
    <col min="1795" max="1795" width="5.5703125" style="323" customWidth="1"/>
    <col min="1796" max="1796" width="16.7109375" style="323" customWidth="1"/>
    <col min="1797" max="1797" width="8" style="323" customWidth="1"/>
    <col min="1798" max="1798" width="5.7109375" style="323" customWidth="1"/>
    <col min="1799" max="1799" width="33.42578125" style="323" customWidth="1"/>
    <col min="1800" max="1800" width="8.28515625" style="323" customWidth="1"/>
    <col min="1801" max="1801" width="16.140625" style="323" customWidth="1"/>
    <col min="1802" max="1802" width="0" style="323" hidden="1" customWidth="1"/>
    <col min="1803" max="1803" width="21.5703125" style="323" customWidth="1"/>
    <col min="1804" max="1804" width="11.42578125" style="323" customWidth="1"/>
    <col min="1805" max="1805" width="12.7109375" style="323" customWidth="1"/>
    <col min="1806" max="1806" width="12.28515625" style="323" customWidth="1"/>
    <col min="1807" max="2048" width="9.140625" style="323"/>
    <col min="2049" max="2049" width="4.42578125" style="323" customWidth="1"/>
    <col min="2050" max="2050" width="0" style="323" hidden="1" customWidth="1"/>
    <col min="2051" max="2051" width="5.5703125" style="323" customWidth="1"/>
    <col min="2052" max="2052" width="16.7109375" style="323" customWidth="1"/>
    <col min="2053" max="2053" width="8" style="323" customWidth="1"/>
    <col min="2054" max="2054" width="5.7109375" style="323" customWidth="1"/>
    <col min="2055" max="2055" width="33.42578125" style="323" customWidth="1"/>
    <col min="2056" max="2056" width="8.28515625" style="323" customWidth="1"/>
    <col min="2057" max="2057" width="16.140625" style="323" customWidth="1"/>
    <col min="2058" max="2058" width="0" style="323" hidden="1" customWidth="1"/>
    <col min="2059" max="2059" width="21.5703125" style="323" customWidth="1"/>
    <col min="2060" max="2060" width="11.42578125" style="323" customWidth="1"/>
    <col min="2061" max="2061" width="12.7109375" style="323" customWidth="1"/>
    <col min="2062" max="2062" width="12.28515625" style="323" customWidth="1"/>
    <col min="2063" max="2304" width="9.140625" style="323"/>
    <col min="2305" max="2305" width="4.42578125" style="323" customWidth="1"/>
    <col min="2306" max="2306" width="0" style="323" hidden="1" customWidth="1"/>
    <col min="2307" max="2307" width="5.5703125" style="323" customWidth="1"/>
    <col min="2308" max="2308" width="16.7109375" style="323" customWidth="1"/>
    <col min="2309" max="2309" width="8" style="323" customWidth="1"/>
    <col min="2310" max="2310" width="5.7109375" style="323" customWidth="1"/>
    <col min="2311" max="2311" width="33.42578125" style="323" customWidth="1"/>
    <col min="2312" max="2312" width="8.28515625" style="323" customWidth="1"/>
    <col min="2313" max="2313" width="16.140625" style="323" customWidth="1"/>
    <col min="2314" max="2314" width="0" style="323" hidden="1" customWidth="1"/>
    <col min="2315" max="2315" width="21.5703125" style="323" customWidth="1"/>
    <col min="2316" max="2316" width="11.42578125" style="323" customWidth="1"/>
    <col min="2317" max="2317" width="12.7109375" style="323" customWidth="1"/>
    <col min="2318" max="2318" width="12.28515625" style="323" customWidth="1"/>
    <col min="2319" max="2560" width="9.140625" style="323"/>
    <col min="2561" max="2561" width="4.42578125" style="323" customWidth="1"/>
    <col min="2562" max="2562" width="0" style="323" hidden="1" customWidth="1"/>
    <col min="2563" max="2563" width="5.5703125" style="323" customWidth="1"/>
    <col min="2564" max="2564" width="16.7109375" style="323" customWidth="1"/>
    <col min="2565" max="2565" width="8" style="323" customWidth="1"/>
    <col min="2566" max="2566" width="5.7109375" style="323" customWidth="1"/>
    <col min="2567" max="2567" width="33.42578125" style="323" customWidth="1"/>
    <col min="2568" max="2568" width="8.28515625" style="323" customWidth="1"/>
    <col min="2569" max="2569" width="16.140625" style="323" customWidth="1"/>
    <col min="2570" max="2570" width="0" style="323" hidden="1" customWidth="1"/>
    <col min="2571" max="2571" width="21.5703125" style="323" customWidth="1"/>
    <col min="2572" max="2572" width="11.42578125" style="323" customWidth="1"/>
    <col min="2573" max="2573" width="12.7109375" style="323" customWidth="1"/>
    <col min="2574" max="2574" width="12.28515625" style="323" customWidth="1"/>
    <col min="2575" max="2816" width="9.140625" style="323"/>
    <col min="2817" max="2817" width="4.42578125" style="323" customWidth="1"/>
    <col min="2818" max="2818" width="0" style="323" hidden="1" customWidth="1"/>
    <col min="2819" max="2819" width="5.5703125" style="323" customWidth="1"/>
    <col min="2820" max="2820" width="16.7109375" style="323" customWidth="1"/>
    <col min="2821" max="2821" width="8" style="323" customWidth="1"/>
    <col min="2822" max="2822" width="5.7109375" style="323" customWidth="1"/>
    <col min="2823" max="2823" width="33.42578125" style="323" customWidth="1"/>
    <col min="2824" max="2824" width="8.28515625" style="323" customWidth="1"/>
    <col min="2825" max="2825" width="16.140625" style="323" customWidth="1"/>
    <col min="2826" max="2826" width="0" style="323" hidden="1" customWidth="1"/>
    <col min="2827" max="2827" width="21.5703125" style="323" customWidth="1"/>
    <col min="2828" max="2828" width="11.42578125" style="323" customWidth="1"/>
    <col min="2829" max="2829" width="12.7109375" style="323" customWidth="1"/>
    <col min="2830" max="2830" width="12.28515625" style="323" customWidth="1"/>
    <col min="2831" max="3072" width="9.140625" style="323"/>
    <col min="3073" max="3073" width="4.42578125" style="323" customWidth="1"/>
    <col min="3074" max="3074" width="0" style="323" hidden="1" customWidth="1"/>
    <col min="3075" max="3075" width="5.5703125" style="323" customWidth="1"/>
    <col min="3076" max="3076" width="16.7109375" style="323" customWidth="1"/>
    <col min="3077" max="3077" width="8" style="323" customWidth="1"/>
    <col min="3078" max="3078" width="5.7109375" style="323" customWidth="1"/>
    <col min="3079" max="3079" width="33.42578125" style="323" customWidth="1"/>
    <col min="3080" max="3080" width="8.28515625" style="323" customWidth="1"/>
    <col min="3081" max="3081" width="16.140625" style="323" customWidth="1"/>
    <col min="3082" max="3082" width="0" style="323" hidden="1" customWidth="1"/>
    <col min="3083" max="3083" width="21.5703125" style="323" customWidth="1"/>
    <col min="3084" max="3084" width="11.42578125" style="323" customWidth="1"/>
    <col min="3085" max="3085" width="12.7109375" style="323" customWidth="1"/>
    <col min="3086" max="3086" width="12.28515625" style="323" customWidth="1"/>
    <col min="3087" max="3328" width="9.140625" style="323"/>
    <col min="3329" max="3329" width="4.42578125" style="323" customWidth="1"/>
    <col min="3330" max="3330" width="0" style="323" hidden="1" customWidth="1"/>
    <col min="3331" max="3331" width="5.5703125" style="323" customWidth="1"/>
    <col min="3332" max="3332" width="16.7109375" style="323" customWidth="1"/>
    <col min="3333" max="3333" width="8" style="323" customWidth="1"/>
    <col min="3334" max="3334" width="5.7109375" style="323" customWidth="1"/>
    <col min="3335" max="3335" width="33.42578125" style="323" customWidth="1"/>
    <col min="3336" max="3336" width="8.28515625" style="323" customWidth="1"/>
    <col min="3337" max="3337" width="16.140625" style="323" customWidth="1"/>
    <col min="3338" max="3338" width="0" style="323" hidden="1" customWidth="1"/>
    <col min="3339" max="3339" width="21.5703125" style="323" customWidth="1"/>
    <col min="3340" max="3340" width="11.42578125" style="323" customWidth="1"/>
    <col min="3341" max="3341" width="12.7109375" style="323" customWidth="1"/>
    <col min="3342" max="3342" width="12.28515625" style="323" customWidth="1"/>
    <col min="3343" max="3584" width="9.140625" style="323"/>
    <col min="3585" max="3585" width="4.42578125" style="323" customWidth="1"/>
    <col min="3586" max="3586" width="0" style="323" hidden="1" customWidth="1"/>
    <col min="3587" max="3587" width="5.5703125" style="323" customWidth="1"/>
    <col min="3588" max="3588" width="16.7109375" style="323" customWidth="1"/>
    <col min="3589" max="3589" width="8" style="323" customWidth="1"/>
    <col min="3590" max="3590" width="5.7109375" style="323" customWidth="1"/>
    <col min="3591" max="3591" width="33.42578125" style="323" customWidth="1"/>
    <col min="3592" max="3592" width="8.28515625" style="323" customWidth="1"/>
    <col min="3593" max="3593" width="16.140625" style="323" customWidth="1"/>
    <col min="3594" max="3594" width="0" style="323" hidden="1" customWidth="1"/>
    <col min="3595" max="3595" width="21.5703125" style="323" customWidth="1"/>
    <col min="3596" max="3596" width="11.42578125" style="323" customWidth="1"/>
    <col min="3597" max="3597" width="12.7109375" style="323" customWidth="1"/>
    <col min="3598" max="3598" width="12.28515625" style="323" customWidth="1"/>
    <col min="3599" max="3840" width="9.140625" style="323"/>
    <col min="3841" max="3841" width="4.42578125" style="323" customWidth="1"/>
    <col min="3842" max="3842" width="0" style="323" hidden="1" customWidth="1"/>
    <col min="3843" max="3843" width="5.5703125" style="323" customWidth="1"/>
    <col min="3844" max="3844" width="16.7109375" style="323" customWidth="1"/>
    <col min="3845" max="3845" width="8" style="323" customWidth="1"/>
    <col min="3846" max="3846" width="5.7109375" style="323" customWidth="1"/>
    <col min="3847" max="3847" width="33.42578125" style="323" customWidth="1"/>
    <col min="3848" max="3848" width="8.28515625" style="323" customWidth="1"/>
    <col min="3849" max="3849" width="16.140625" style="323" customWidth="1"/>
    <col min="3850" max="3850" width="0" style="323" hidden="1" customWidth="1"/>
    <col min="3851" max="3851" width="21.5703125" style="323" customWidth="1"/>
    <col min="3852" max="3852" width="11.42578125" style="323" customWidth="1"/>
    <col min="3853" max="3853" width="12.7109375" style="323" customWidth="1"/>
    <col min="3854" max="3854" width="12.28515625" style="323" customWidth="1"/>
    <col min="3855" max="4096" width="9.140625" style="323"/>
    <col min="4097" max="4097" width="4.42578125" style="323" customWidth="1"/>
    <col min="4098" max="4098" width="0" style="323" hidden="1" customWidth="1"/>
    <col min="4099" max="4099" width="5.5703125" style="323" customWidth="1"/>
    <col min="4100" max="4100" width="16.7109375" style="323" customWidth="1"/>
    <col min="4101" max="4101" width="8" style="323" customWidth="1"/>
    <col min="4102" max="4102" width="5.7109375" style="323" customWidth="1"/>
    <col min="4103" max="4103" width="33.42578125" style="323" customWidth="1"/>
    <col min="4104" max="4104" width="8.28515625" style="323" customWidth="1"/>
    <col min="4105" max="4105" width="16.140625" style="323" customWidth="1"/>
    <col min="4106" max="4106" width="0" style="323" hidden="1" customWidth="1"/>
    <col min="4107" max="4107" width="21.5703125" style="323" customWidth="1"/>
    <col min="4108" max="4108" width="11.42578125" style="323" customWidth="1"/>
    <col min="4109" max="4109" width="12.7109375" style="323" customWidth="1"/>
    <col min="4110" max="4110" width="12.28515625" style="323" customWidth="1"/>
    <col min="4111" max="4352" width="9.140625" style="323"/>
    <col min="4353" max="4353" width="4.42578125" style="323" customWidth="1"/>
    <col min="4354" max="4354" width="0" style="323" hidden="1" customWidth="1"/>
    <col min="4355" max="4355" width="5.5703125" style="323" customWidth="1"/>
    <col min="4356" max="4356" width="16.7109375" style="323" customWidth="1"/>
    <col min="4357" max="4357" width="8" style="323" customWidth="1"/>
    <col min="4358" max="4358" width="5.7109375" style="323" customWidth="1"/>
    <col min="4359" max="4359" width="33.42578125" style="323" customWidth="1"/>
    <col min="4360" max="4360" width="8.28515625" style="323" customWidth="1"/>
    <col min="4361" max="4361" width="16.140625" style="323" customWidth="1"/>
    <col min="4362" max="4362" width="0" style="323" hidden="1" customWidth="1"/>
    <col min="4363" max="4363" width="21.5703125" style="323" customWidth="1"/>
    <col min="4364" max="4364" width="11.42578125" style="323" customWidth="1"/>
    <col min="4365" max="4365" width="12.7109375" style="323" customWidth="1"/>
    <col min="4366" max="4366" width="12.28515625" style="323" customWidth="1"/>
    <col min="4367" max="4608" width="9.140625" style="323"/>
    <col min="4609" max="4609" width="4.42578125" style="323" customWidth="1"/>
    <col min="4610" max="4610" width="0" style="323" hidden="1" customWidth="1"/>
    <col min="4611" max="4611" width="5.5703125" style="323" customWidth="1"/>
    <col min="4612" max="4612" width="16.7109375" style="323" customWidth="1"/>
    <col min="4613" max="4613" width="8" style="323" customWidth="1"/>
    <col min="4614" max="4614" width="5.7109375" style="323" customWidth="1"/>
    <col min="4615" max="4615" width="33.42578125" style="323" customWidth="1"/>
    <col min="4616" max="4616" width="8.28515625" style="323" customWidth="1"/>
    <col min="4617" max="4617" width="16.140625" style="323" customWidth="1"/>
    <col min="4618" max="4618" width="0" style="323" hidden="1" customWidth="1"/>
    <col min="4619" max="4619" width="21.5703125" style="323" customWidth="1"/>
    <col min="4620" max="4620" width="11.42578125" style="323" customWidth="1"/>
    <col min="4621" max="4621" width="12.7109375" style="323" customWidth="1"/>
    <col min="4622" max="4622" width="12.28515625" style="323" customWidth="1"/>
    <col min="4623" max="4864" width="9.140625" style="323"/>
    <col min="4865" max="4865" width="4.42578125" style="323" customWidth="1"/>
    <col min="4866" max="4866" width="0" style="323" hidden="1" customWidth="1"/>
    <col min="4867" max="4867" width="5.5703125" style="323" customWidth="1"/>
    <col min="4868" max="4868" width="16.7109375" style="323" customWidth="1"/>
    <col min="4869" max="4869" width="8" style="323" customWidth="1"/>
    <col min="4870" max="4870" width="5.7109375" style="323" customWidth="1"/>
    <col min="4871" max="4871" width="33.42578125" style="323" customWidth="1"/>
    <col min="4872" max="4872" width="8.28515625" style="323" customWidth="1"/>
    <col min="4873" max="4873" width="16.140625" style="323" customWidth="1"/>
    <col min="4874" max="4874" width="0" style="323" hidden="1" customWidth="1"/>
    <col min="4875" max="4875" width="21.5703125" style="323" customWidth="1"/>
    <col min="4876" max="4876" width="11.42578125" style="323" customWidth="1"/>
    <col min="4877" max="4877" width="12.7109375" style="323" customWidth="1"/>
    <col min="4878" max="4878" width="12.28515625" style="323" customWidth="1"/>
    <col min="4879" max="5120" width="9.140625" style="323"/>
    <col min="5121" max="5121" width="4.42578125" style="323" customWidth="1"/>
    <col min="5122" max="5122" width="0" style="323" hidden="1" customWidth="1"/>
    <col min="5123" max="5123" width="5.5703125" style="323" customWidth="1"/>
    <col min="5124" max="5124" width="16.7109375" style="323" customWidth="1"/>
    <col min="5125" max="5125" width="8" style="323" customWidth="1"/>
    <col min="5126" max="5126" width="5.7109375" style="323" customWidth="1"/>
    <col min="5127" max="5127" width="33.42578125" style="323" customWidth="1"/>
    <col min="5128" max="5128" width="8.28515625" style="323" customWidth="1"/>
    <col min="5129" max="5129" width="16.140625" style="323" customWidth="1"/>
    <col min="5130" max="5130" width="0" style="323" hidden="1" customWidth="1"/>
    <col min="5131" max="5131" width="21.5703125" style="323" customWidth="1"/>
    <col min="5132" max="5132" width="11.42578125" style="323" customWidth="1"/>
    <col min="5133" max="5133" width="12.7109375" style="323" customWidth="1"/>
    <col min="5134" max="5134" width="12.28515625" style="323" customWidth="1"/>
    <col min="5135" max="5376" width="9.140625" style="323"/>
    <col min="5377" max="5377" width="4.42578125" style="323" customWidth="1"/>
    <col min="5378" max="5378" width="0" style="323" hidden="1" customWidth="1"/>
    <col min="5379" max="5379" width="5.5703125" style="323" customWidth="1"/>
    <col min="5380" max="5380" width="16.7109375" style="323" customWidth="1"/>
    <col min="5381" max="5381" width="8" style="323" customWidth="1"/>
    <col min="5382" max="5382" width="5.7109375" style="323" customWidth="1"/>
    <col min="5383" max="5383" width="33.42578125" style="323" customWidth="1"/>
    <col min="5384" max="5384" width="8.28515625" style="323" customWidth="1"/>
    <col min="5385" max="5385" width="16.140625" style="323" customWidth="1"/>
    <col min="5386" max="5386" width="0" style="323" hidden="1" customWidth="1"/>
    <col min="5387" max="5387" width="21.5703125" style="323" customWidth="1"/>
    <col min="5388" max="5388" width="11.42578125" style="323" customWidth="1"/>
    <col min="5389" max="5389" width="12.7109375" style="323" customWidth="1"/>
    <col min="5390" max="5390" width="12.28515625" style="323" customWidth="1"/>
    <col min="5391" max="5632" width="9.140625" style="323"/>
    <col min="5633" max="5633" width="4.42578125" style="323" customWidth="1"/>
    <col min="5634" max="5634" width="0" style="323" hidden="1" customWidth="1"/>
    <col min="5635" max="5635" width="5.5703125" style="323" customWidth="1"/>
    <col min="5636" max="5636" width="16.7109375" style="323" customWidth="1"/>
    <col min="5637" max="5637" width="8" style="323" customWidth="1"/>
    <col min="5638" max="5638" width="5.7109375" style="323" customWidth="1"/>
    <col min="5639" max="5639" width="33.42578125" style="323" customWidth="1"/>
    <col min="5640" max="5640" width="8.28515625" style="323" customWidth="1"/>
    <col min="5641" max="5641" width="16.140625" style="323" customWidth="1"/>
    <col min="5642" max="5642" width="0" style="323" hidden="1" customWidth="1"/>
    <col min="5643" max="5643" width="21.5703125" style="323" customWidth="1"/>
    <col min="5644" max="5644" width="11.42578125" style="323" customWidth="1"/>
    <col min="5645" max="5645" width="12.7109375" style="323" customWidth="1"/>
    <col min="5646" max="5646" width="12.28515625" style="323" customWidth="1"/>
    <col min="5647" max="5888" width="9.140625" style="323"/>
    <col min="5889" max="5889" width="4.42578125" style="323" customWidth="1"/>
    <col min="5890" max="5890" width="0" style="323" hidden="1" customWidth="1"/>
    <col min="5891" max="5891" width="5.5703125" style="323" customWidth="1"/>
    <col min="5892" max="5892" width="16.7109375" style="323" customWidth="1"/>
    <col min="5893" max="5893" width="8" style="323" customWidth="1"/>
    <col min="5894" max="5894" width="5.7109375" style="323" customWidth="1"/>
    <col min="5895" max="5895" width="33.42578125" style="323" customWidth="1"/>
    <col min="5896" max="5896" width="8.28515625" style="323" customWidth="1"/>
    <col min="5897" max="5897" width="16.140625" style="323" customWidth="1"/>
    <col min="5898" max="5898" width="0" style="323" hidden="1" customWidth="1"/>
    <col min="5899" max="5899" width="21.5703125" style="323" customWidth="1"/>
    <col min="5900" max="5900" width="11.42578125" style="323" customWidth="1"/>
    <col min="5901" max="5901" width="12.7109375" style="323" customWidth="1"/>
    <col min="5902" max="5902" width="12.28515625" style="323" customWidth="1"/>
    <col min="5903" max="6144" width="9.140625" style="323"/>
    <col min="6145" max="6145" width="4.42578125" style="323" customWidth="1"/>
    <col min="6146" max="6146" width="0" style="323" hidden="1" customWidth="1"/>
    <col min="6147" max="6147" width="5.5703125" style="323" customWidth="1"/>
    <col min="6148" max="6148" width="16.7109375" style="323" customWidth="1"/>
    <col min="6149" max="6149" width="8" style="323" customWidth="1"/>
    <col min="6150" max="6150" width="5.7109375" style="323" customWidth="1"/>
    <col min="6151" max="6151" width="33.42578125" style="323" customWidth="1"/>
    <col min="6152" max="6152" width="8.28515625" style="323" customWidth="1"/>
    <col min="6153" max="6153" width="16.140625" style="323" customWidth="1"/>
    <col min="6154" max="6154" width="0" style="323" hidden="1" customWidth="1"/>
    <col min="6155" max="6155" width="21.5703125" style="323" customWidth="1"/>
    <col min="6156" max="6156" width="11.42578125" style="323" customWidth="1"/>
    <col min="6157" max="6157" width="12.7109375" style="323" customWidth="1"/>
    <col min="6158" max="6158" width="12.28515625" style="323" customWidth="1"/>
    <col min="6159" max="6400" width="9.140625" style="323"/>
    <col min="6401" max="6401" width="4.42578125" style="323" customWidth="1"/>
    <col min="6402" max="6402" width="0" style="323" hidden="1" customWidth="1"/>
    <col min="6403" max="6403" width="5.5703125" style="323" customWidth="1"/>
    <col min="6404" max="6404" width="16.7109375" style="323" customWidth="1"/>
    <col min="6405" max="6405" width="8" style="323" customWidth="1"/>
    <col min="6406" max="6406" width="5.7109375" style="323" customWidth="1"/>
    <col min="6407" max="6407" width="33.42578125" style="323" customWidth="1"/>
    <col min="6408" max="6408" width="8.28515625" style="323" customWidth="1"/>
    <col min="6409" max="6409" width="16.140625" style="323" customWidth="1"/>
    <col min="6410" max="6410" width="0" style="323" hidden="1" customWidth="1"/>
    <col min="6411" max="6411" width="21.5703125" style="323" customWidth="1"/>
    <col min="6412" max="6412" width="11.42578125" style="323" customWidth="1"/>
    <col min="6413" max="6413" width="12.7109375" style="323" customWidth="1"/>
    <col min="6414" max="6414" width="12.28515625" style="323" customWidth="1"/>
    <col min="6415" max="6656" width="9.140625" style="323"/>
    <col min="6657" max="6657" width="4.42578125" style="323" customWidth="1"/>
    <col min="6658" max="6658" width="0" style="323" hidden="1" customWidth="1"/>
    <col min="6659" max="6659" width="5.5703125" style="323" customWidth="1"/>
    <col min="6660" max="6660" width="16.7109375" style="323" customWidth="1"/>
    <col min="6661" max="6661" width="8" style="323" customWidth="1"/>
    <col min="6662" max="6662" width="5.7109375" style="323" customWidth="1"/>
    <col min="6663" max="6663" width="33.42578125" style="323" customWidth="1"/>
    <col min="6664" max="6664" width="8.28515625" style="323" customWidth="1"/>
    <col min="6665" max="6665" width="16.140625" style="323" customWidth="1"/>
    <col min="6666" max="6666" width="0" style="323" hidden="1" customWidth="1"/>
    <col min="6667" max="6667" width="21.5703125" style="323" customWidth="1"/>
    <col min="6668" max="6668" width="11.42578125" style="323" customWidth="1"/>
    <col min="6669" max="6669" width="12.7109375" style="323" customWidth="1"/>
    <col min="6670" max="6670" width="12.28515625" style="323" customWidth="1"/>
    <col min="6671" max="6912" width="9.140625" style="323"/>
    <col min="6913" max="6913" width="4.42578125" style="323" customWidth="1"/>
    <col min="6914" max="6914" width="0" style="323" hidden="1" customWidth="1"/>
    <col min="6915" max="6915" width="5.5703125" style="323" customWidth="1"/>
    <col min="6916" max="6916" width="16.7109375" style="323" customWidth="1"/>
    <col min="6917" max="6917" width="8" style="323" customWidth="1"/>
    <col min="6918" max="6918" width="5.7109375" style="323" customWidth="1"/>
    <col min="6919" max="6919" width="33.42578125" style="323" customWidth="1"/>
    <col min="6920" max="6920" width="8.28515625" style="323" customWidth="1"/>
    <col min="6921" max="6921" width="16.140625" style="323" customWidth="1"/>
    <col min="6922" max="6922" width="0" style="323" hidden="1" customWidth="1"/>
    <col min="6923" max="6923" width="21.5703125" style="323" customWidth="1"/>
    <col min="6924" max="6924" width="11.42578125" style="323" customWidth="1"/>
    <col min="6925" max="6925" width="12.7109375" style="323" customWidth="1"/>
    <col min="6926" max="6926" width="12.28515625" style="323" customWidth="1"/>
    <col min="6927" max="7168" width="9.140625" style="323"/>
    <col min="7169" max="7169" width="4.42578125" style="323" customWidth="1"/>
    <col min="7170" max="7170" width="0" style="323" hidden="1" customWidth="1"/>
    <col min="7171" max="7171" width="5.5703125" style="323" customWidth="1"/>
    <col min="7172" max="7172" width="16.7109375" style="323" customWidth="1"/>
    <col min="7173" max="7173" width="8" style="323" customWidth="1"/>
    <col min="7174" max="7174" width="5.7109375" style="323" customWidth="1"/>
    <col min="7175" max="7175" width="33.42578125" style="323" customWidth="1"/>
    <col min="7176" max="7176" width="8.28515625" style="323" customWidth="1"/>
    <col min="7177" max="7177" width="16.140625" style="323" customWidth="1"/>
    <col min="7178" max="7178" width="0" style="323" hidden="1" customWidth="1"/>
    <col min="7179" max="7179" width="21.5703125" style="323" customWidth="1"/>
    <col min="7180" max="7180" width="11.42578125" style="323" customWidth="1"/>
    <col min="7181" max="7181" width="12.7109375" style="323" customWidth="1"/>
    <col min="7182" max="7182" width="12.28515625" style="323" customWidth="1"/>
    <col min="7183" max="7424" width="9.140625" style="323"/>
    <col min="7425" max="7425" width="4.42578125" style="323" customWidth="1"/>
    <col min="7426" max="7426" width="0" style="323" hidden="1" customWidth="1"/>
    <col min="7427" max="7427" width="5.5703125" style="323" customWidth="1"/>
    <col min="7428" max="7428" width="16.7109375" style="323" customWidth="1"/>
    <col min="7429" max="7429" width="8" style="323" customWidth="1"/>
    <col min="7430" max="7430" width="5.7109375" style="323" customWidth="1"/>
    <col min="7431" max="7431" width="33.42578125" style="323" customWidth="1"/>
    <col min="7432" max="7432" width="8.28515625" style="323" customWidth="1"/>
    <col min="7433" max="7433" width="16.140625" style="323" customWidth="1"/>
    <col min="7434" max="7434" width="0" style="323" hidden="1" customWidth="1"/>
    <col min="7435" max="7435" width="21.5703125" style="323" customWidth="1"/>
    <col min="7436" max="7436" width="11.42578125" style="323" customWidth="1"/>
    <col min="7437" max="7437" width="12.7109375" style="323" customWidth="1"/>
    <col min="7438" max="7438" width="12.28515625" style="323" customWidth="1"/>
    <col min="7439" max="7680" width="9.140625" style="323"/>
    <col min="7681" max="7681" width="4.42578125" style="323" customWidth="1"/>
    <col min="7682" max="7682" width="0" style="323" hidden="1" customWidth="1"/>
    <col min="7683" max="7683" width="5.5703125" style="323" customWidth="1"/>
    <col min="7684" max="7684" width="16.7109375" style="323" customWidth="1"/>
    <col min="7685" max="7685" width="8" style="323" customWidth="1"/>
    <col min="7686" max="7686" width="5.7109375" style="323" customWidth="1"/>
    <col min="7687" max="7687" width="33.42578125" style="323" customWidth="1"/>
    <col min="7688" max="7688" width="8.28515625" style="323" customWidth="1"/>
    <col min="7689" max="7689" width="16.140625" style="323" customWidth="1"/>
    <col min="7690" max="7690" width="0" style="323" hidden="1" customWidth="1"/>
    <col min="7691" max="7691" width="21.5703125" style="323" customWidth="1"/>
    <col min="7692" max="7692" width="11.42578125" style="323" customWidth="1"/>
    <col min="7693" max="7693" width="12.7109375" style="323" customWidth="1"/>
    <col min="7694" max="7694" width="12.28515625" style="323" customWidth="1"/>
    <col min="7695" max="7936" width="9.140625" style="323"/>
    <col min="7937" max="7937" width="4.42578125" style="323" customWidth="1"/>
    <col min="7938" max="7938" width="0" style="323" hidden="1" customWidth="1"/>
    <col min="7939" max="7939" width="5.5703125" style="323" customWidth="1"/>
    <col min="7940" max="7940" width="16.7109375" style="323" customWidth="1"/>
    <col min="7941" max="7941" width="8" style="323" customWidth="1"/>
    <col min="7942" max="7942" width="5.7109375" style="323" customWidth="1"/>
    <col min="7943" max="7943" width="33.42578125" style="323" customWidth="1"/>
    <col min="7944" max="7944" width="8.28515625" style="323" customWidth="1"/>
    <col min="7945" max="7945" width="16.140625" style="323" customWidth="1"/>
    <col min="7946" max="7946" width="0" style="323" hidden="1" customWidth="1"/>
    <col min="7947" max="7947" width="21.5703125" style="323" customWidth="1"/>
    <col min="7948" max="7948" width="11.42578125" style="323" customWidth="1"/>
    <col min="7949" max="7949" width="12.7109375" style="323" customWidth="1"/>
    <col min="7950" max="7950" width="12.28515625" style="323" customWidth="1"/>
    <col min="7951" max="8192" width="9.140625" style="323"/>
    <col min="8193" max="8193" width="4.42578125" style="323" customWidth="1"/>
    <col min="8194" max="8194" width="0" style="323" hidden="1" customWidth="1"/>
    <col min="8195" max="8195" width="5.5703125" style="323" customWidth="1"/>
    <col min="8196" max="8196" width="16.7109375" style="323" customWidth="1"/>
    <col min="8197" max="8197" width="8" style="323" customWidth="1"/>
    <col min="8198" max="8198" width="5.7109375" style="323" customWidth="1"/>
    <col min="8199" max="8199" width="33.42578125" style="323" customWidth="1"/>
    <col min="8200" max="8200" width="8.28515625" style="323" customWidth="1"/>
    <col min="8201" max="8201" width="16.140625" style="323" customWidth="1"/>
    <col min="8202" max="8202" width="0" style="323" hidden="1" customWidth="1"/>
    <col min="8203" max="8203" width="21.5703125" style="323" customWidth="1"/>
    <col min="8204" max="8204" width="11.42578125" style="323" customWidth="1"/>
    <col min="8205" max="8205" width="12.7109375" style="323" customWidth="1"/>
    <col min="8206" max="8206" width="12.28515625" style="323" customWidth="1"/>
    <col min="8207" max="8448" width="9.140625" style="323"/>
    <col min="8449" max="8449" width="4.42578125" style="323" customWidth="1"/>
    <col min="8450" max="8450" width="0" style="323" hidden="1" customWidth="1"/>
    <col min="8451" max="8451" width="5.5703125" style="323" customWidth="1"/>
    <col min="8452" max="8452" width="16.7109375" style="323" customWidth="1"/>
    <col min="8453" max="8453" width="8" style="323" customWidth="1"/>
    <col min="8454" max="8454" width="5.7109375" style="323" customWidth="1"/>
    <col min="8455" max="8455" width="33.42578125" style="323" customWidth="1"/>
    <col min="8456" max="8456" width="8.28515625" style="323" customWidth="1"/>
    <col min="8457" max="8457" width="16.140625" style="323" customWidth="1"/>
    <col min="8458" max="8458" width="0" style="323" hidden="1" customWidth="1"/>
    <col min="8459" max="8459" width="21.5703125" style="323" customWidth="1"/>
    <col min="8460" max="8460" width="11.42578125" style="323" customWidth="1"/>
    <col min="8461" max="8461" width="12.7109375" style="323" customWidth="1"/>
    <col min="8462" max="8462" width="12.28515625" style="323" customWidth="1"/>
    <col min="8463" max="8704" width="9.140625" style="323"/>
    <col min="8705" max="8705" width="4.42578125" style="323" customWidth="1"/>
    <col min="8706" max="8706" width="0" style="323" hidden="1" customWidth="1"/>
    <col min="8707" max="8707" width="5.5703125" style="323" customWidth="1"/>
    <col min="8708" max="8708" width="16.7109375" style="323" customWidth="1"/>
    <col min="8709" max="8709" width="8" style="323" customWidth="1"/>
    <col min="8710" max="8710" width="5.7109375" style="323" customWidth="1"/>
    <col min="8711" max="8711" width="33.42578125" style="323" customWidth="1"/>
    <col min="8712" max="8712" width="8.28515625" style="323" customWidth="1"/>
    <col min="8713" max="8713" width="16.140625" style="323" customWidth="1"/>
    <col min="8714" max="8714" width="0" style="323" hidden="1" customWidth="1"/>
    <col min="8715" max="8715" width="21.5703125" style="323" customWidth="1"/>
    <col min="8716" max="8716" width="11.42578125" style="323" customWidth="1"/>
    <col min="8717" max="8717" width="12.7109375" style="323" customWidth="1"/>
    <col min="8718" max="8718" width="12.28515625" style="323" customWidth="1"/>
    <col min="8719" max="8960" width="9.140625" style="323"/>
    <col min="8961" max="8961" width="4.42578125" style="323" customWidth="1"/>
    <col min="8962" max="8962" width="0" style="323" hidden="1" customWidth="1"/>
    <col min="8963" max="8963" width="5.5703125" style="323" customWidth="1"/>
    <col min="8964" max="8964" width="16.7109375" style="323" customWidth="1"/>
    <col min="8965" max="8965" width="8" style="323" customWidth="1"/>
    <col min="8966" max="8966" width="5.7109375" style="323" customWidth="1"/>
    <col min="8967" max="8967" width="33.42578125" style="323" customWidth="1"/>
    <col min="8968" max="8968" width="8.28515625" style="323" customWidth="1"/>
    <col min="8969" max="8969" width="16.140625" style="323" customWidth="1"/>
    <col min="8970" max="8970" width="0" style="323" hidden="1" customWidth="1"/>
    <col min="8971" max="8971" width="21.5703125" style="323" customWidth="1"/>
    <col min="8972" max="8972" width="11.42578125" style="323" customWidth="1"/>
    <col min="8973" max="8973" width="12.7109375" style="323" customWidth="1"/>
    <col min="8974" max="8974" width="12.28515625" style="323" customWidth="1"/>
    <col min="8975" max="9216" width="9.140625" style="323"/>
    <col min="9217" max="9217" width="4.42578125" style="323" customWidth="1"/>
    <col min="9218" max="9218" width="0" style="323" hidden="1" customWidth="1"/>
    <col min="9219" max="9219" width="5.5703125" style="323" customWidth="1"/>
    <col min="9220" max="9220" width="16.7109375" style="323" customWidth="1"/>
    <col min="9221" max="9221" width="8" style="323" customWidth="1"/>
    <col min="9222" max="9222" width="5.7109375" style="323" customWidth="1"/>
    <col min="9223" max="9223" width="33.42578125" style="323" customWidth="1"/>
    <col min="9224" max="9224" width="8.28515625" style="323" customWidth="1"/>
    <col min="9225" max="9225" width="16.140625" style="323" customWidth="1"/>
    <col min="9226" max="9226" width="0" style="323" hidden="1" customWidth="1"/>
    <col min="9227" max="9227" width="21.5703125" style="323" customWidth="1"/>
    <col min="9228" max="9228" width="11.42578125" style="323" customWidth="1"/>
    <col min="9229" max="9229" width="12.7109375" style="323" customWidth="1"/>
    <col min="9230" max="9230" width="12.28515625" style="323" customWidth="1"/>
    <col min="9231" max="9472" width="9.140625" style="323"/>
    <col min="9473" max="9473" width="4.42578125" style="323" customWidth="1"/>
    <col min="9474" max="9474" width="0" style="323" hidden="1" customWidth="1"/>
    <col min="9475" max="9475" width="5.5703125" style="323" customWidth="1"/>
    <col min="9476" max="9476" width="16.7109375" style="323" customWidth="1"/>
    <col min="9477" max="9477" width="8" style="323" customWidth="1"/>
    <col min="9478" max="9478" width="5.7109375" style="323" customWidth="1"/>
    <col min="9479" max="9479" width="33.42578125" style="323" customWidth="1"/>
    <col min="9480" max="9480" width="8.28515625" style="323" customWidth="1"/>
    <col min="9481" max="9481" width="16.140625" style="323" customWidth="1"/>
    <col min="9482" max="9482" width="0" style="323" hidden="1" customWidth="1"/>
    <col min="9483" max="9483" width="21.5703125" style="323" customWidth="1"/>
    <col min="9484" max="9484" width="11.42578125" style="323" customWidth="1"/>
    <col min="9485" max="9485" width="12.7109375" style="323" customWidth="1"/>
    <col min="9486" max="9486" width="12.28515625" style="323" customWidth="1"/>
    <col min="9487" max="9728" width="9.140625" style="323"/>
    <col min="9729" max="9729" width="4.42578125" style="323" customWidth="1"/>
    <col min="9730" max="9730" width="0" style="323" hidden="1" customWidth="1"/>
    <col min="9731" max="9731" width="5.5703125" style="323" customWidth="1"/>
    <col min="9732" max="9732" width="16.7109375" style="323" customWidth="1"/>
    <col min="9733" max="9733" width="8" style="323" customWidth="1"/>
    <col min="9734" max="9734" width="5.7109375" style="323" customWidth="1"/>
    <col min="9735" max="9735" width="33.42578125" style="323" customWidth="1"/>
    <col min="9736" max="9736" width="8.28515625" style="323" customWidth="1"/>
    <col min="9737" max="9737" width="16.140625" style="323" customWidth="1"/>
    <col min="9738" max="9738" width="0" style="323" hidden="1" customWidth="1"/>
    <col min="9739" max="9739" width="21.5703125" style="323" customWidth="1"/>
    <col min="9740" max="9740" width="11.42578125" style="323" customWidth="1"/>
    <col min="9741" max="9741" width="12.7109375" style="323" customWidth="1"/>
    <col min="9742" max="9742" width="12.28515625" style="323" customWidth="1"/>
    <col min="9743" max="9984" width="9.140625" style="323"/>
    <col min="9985" max="9985" width="4.42578125" style="323" customWidth="1"/>
    <col min="9986" max="9986" width="0" style="323" hidden="1" customWidth="1"/>
    <col min="9987" max="9987" width="5.5703125" style="323" customWidth="1"/>
    <col min="9988" max="9988" width="16.7109375" style="323" customWidth="1"/>
    <col min="9989" max="9989" width="8" style="323" customWidth="1"/>
    <col min="9990" max="9990" width="5.7109375" style="323" customWidth="1"/>
    <col min="9991" max="9991" width="33.42578125" style="323" customWidth="1"/>
    <col min="9992" max="9992" width="8.28515625" style="323" customWidth="1"/>
    <col min="9993" max="9993" width="16.140625" style="323" customWidth="1"/>
    <col min="9994" max="9994" width="0" style="323" hidden="1" customWidth="1"/>
    <col min="9995" max="9995" width="21.5703125" style="323" customWidth="1"/>
    <col min="9996" max="9996" width="11.42578125" style="323" customWidth="1"/>
    <col min="9997" max="9997" width="12.7109375" style="323" customWidth="1"/>
    <col min="9998" max="9998" width="12.28515625" style="323" customWidth="1"/>
    <col min="9999" max="10240" width="9.140625" style="323"/>
    <col min="10241" max="10241" width="4.42578125" style="323" customWidth="1"/>
    <col min="10242" max="10242" width="0" style="323" hidden="1" customWidth="1"/>
    <col min="10243" max="10243" width="5.5703125" style="323" customWidth="1"/>
    <col min="10244" max="10244" width="16.7109375" style="323" customWidth="1"/>
    <col min="10245" max="10245" width="8" style="323" customWidth="1"/>
    <col min="10246" max="10246" width="5.7109375" style="323" customWidth="1"/>
    <col min="10247" max="10247" width="33.42578125" style="323" customWidth="1"/>
    <col min="10248" max="10248" width="8.28515625" style="323" customWidth="1"/>
    <col min="10249" max="10249" width="16.140625" style="323" customWidth="1"/>
    <col min="10250" max="10250" width="0" style="323" hidden="1" customWidth="1"/>
    <col min="10251" max="10251" width="21.5703125" style="323" customWidth="1"/>
    <col min="10252" max="10252" width="11.42578125" style="323" customWidth="1"/>
    <col min="10253" max="10253" width="12.7109375" style="323" customWidth="1"/>
    <col min="10254" max="10254" width="12.28515625" style="323" customWidth="1"/>
    <col min="10255" max="10496" width="9.140625" style="323"/>
    <col min="10497" max="10497" width="4.42578125" style="323" customWidth="1"/>
    <col min="10498" max="10498" width="0" style="323" hidden="1" customWidth="1"/>
    <col min="10499" max="10499" width="5.5703125" style="323" customWidth="1"/>
    <col min="10500" max="10500" width="16.7109375" style="323" customWidth="1"/>
    <col min="10501" max="10501" width="8" style="323" customWidth="1"/>
    <col min="10502" max="10502" width="5.7109375" style="323" customWidth="1"/>
    <col min="10503" max="10503" width="33.42578125" style="323" customWidth="1"/>
    <col min="10504" max="10504" width="8.28515625" style="323" customWidth="1"/>
    <col min="10505" max="10505" width="16.140625" style="323" customWidth="1"/>
    <col min="10506" max="10506" width="0" style="323" hidden="1" customWidth="1"/>
    <col min="10507" max="10507" width="21.5703125" style="323" customWidth="1"/>
    <col min="10508" max="10508" width="11.42578125" style="323" customWidth="1"/>
    <col min="10509" max="10509" width="12.7109375" style="323" customWidth="1"/>
    <col min="10510" max="10510" width="12.28515625" style="323" customWidth="1"/>
    <col min="10511" max="10752" width="9.140625" style="323"/>
    <col min="10753" max="10753" width="4.42578125" style="323" customWidth="1"/>
    <col min="10754" max="10754" width="0" style="323" hidden="1" customWidth="1"/>
    <col min="10755" max="10755" width="5.5703125" style="323" customWidth="1"/>
    <col min="10756" max="10756" width="16.7109375" style="323" customWidth="1"/>
    <col min="10757" max="10757" width="8" style="323" customWidth="1"/>
    <col min="10758" max="10758" width="5.7109375" style="323" customWidth="1"/>
    <col min="10759" max="10759" width="33.42578125" style="323" customWidth="1"/>
    <col min="10760" max="10760" width="8.28515625" style="323" customWidth="1"/>
    <col min="10761" max="10761" width="16.140625" style="323" customWidth="1"/>
    <col min="10762" max="10762" width="0" style="323" hidden="1" customWidth="1"/>
    <col min="10763" max="10763" width="21.5703125" style="323" customWidth="1"/>
    <col min="10764" max="10764" width="11.42578125" style="323" customWidth="1"/>
    <col min="10765" max="10765" width="12.7109375" style="323" customWidth="1"/>
    <col min="10766" max="10766" width="12.28515625" style="323" customWidth="1"/>
    <col min="10767" max="11008" width="9.140625" style="323"/>
    <col min="11009" max="11009" width="4.42578125" style="323" customWidth="1"/>
    <col min="11010" max="11010" width="0" style="323" hidden="1" customWidth="1"/>
    <col min="11011" max="11011" width="5.5703125" style="323" customWidth="1"/>
    <col min="11012" max="11012" width="16.7109375" style="323" customWidth="1"/>
    <col min="11013" max="11013" width="8" style="323" customWidth="1"/>
    <col min="11014" max="11014" width="5.7109375" style="323" customWidth="1"/>
    <col min="11015" max="11015" width="33.42578125" style="323" customWidth="1"/>
    <col min="11016" max="11016" width="8.28515625" style="323" customWidth="1"/>
    <col min="11017" max="11017" width="16.140625" style="323" customWidth="1"/>
    <col min="11018" max="11018" width="0" style="323" hidden="1" customWidth="1"/>
    <col min="11019" max="11019" width="21.5703125" style="323" customWidth="1"/>
    <col min="11020" max="11020" width="11.42578125" style="323" customWidth="1"/>
    <col min="11021" max="11021" width="12.7109375" style="323" customWidth="1"/>
    <col min="11022" max="11022" width="12.28515625" style="323" customWidth="1"/>
    <col min="11023" max="11264" width="9.140625" style="323"/>
    <col min="11265" max="11265" width="4.42578125" style="323" customWidth="1"/>
    <col min="11266" max="11266" width="0" style="323" hidden="1" customWidth="1"/>
    <col min="11267" max="11267" width="5.5703125" style="323" customWidth="1"/>
    <col min="11268" max="11268" width="16.7109375" style="323" customWidth="1"/>
    <col min="11269" max="11269" width="8" style="323" customWidth="1"/>
    <col min="11270" max="11270" width="5.7109375" style="323" customWidth="1"/>
    <col min="11271" max="11271" width="33.42578125" style="323" customWidth="1"/>
    <col min="11272" max="11272" width="8.28515625" style="323" customWidth="1"/>
    <col min="11273" max="11273" width="16.140625" style="323" customWidth="1"/>
    <col min="11274" max="11274" width="0" style="323" hidden="1" customWidth="1"/>
    <col min="11275" max="11275" width="21.5703125" style="323" customWidth="1"/>
    <col min="11276" max="11276" width="11.42578125" style="323" customWidth="1"/>
    <col min="11277" max="11277" width="12.7109375" style="323" customWidth="1"/>
    <col min="11278" max="11278" width="12.28515625" style="323" customWidth="1"/>
    <col min="11279" max="11520" width="9.140625" style="323"/>
    <col min="11521" max="11521" width="4.42578125" style="323" customWidth="1"/>
    <col min="11522" max="11522" width="0" style="323" hidden="1" customWidth="1"/>
    <col min="11523" max="11523" width="5.5703125" style="323" customWidth="1"/>
    <col min="11524" max="11524" width="16.7109375" style="323" customWidth="1"/>
    <col min="11525" max="11525" width="8" style="323" customWidth="1"/>
    <col min="11526" max="11526" width="5.7109375" style="323" customWidth="1"/>
    <col min="11527" max="11527" width="33.42578125" style="323" customWidth="1"/>
    <col min="11528" max="11528" width="8.28515625" style="323" customWidth="1"/>
    <col min="11529" max="11529" width="16.140625" style="323" customWidth="1"/>
    <col min="11530" max="11530" width="0" style="323" hidden="1" customWidth="1"/>
    <col min="11531" max="11531" width="21.5703125" style="323" customWidth="1"/>
    <col min="11532" max="11532" width="11.42578125" style="323" customWidth="1"/>
    <col min="11533" max="11533" width="12.7109375" style="323" customWidth="1"/>
    <col min="11534" max="11534" width="12.28515625" style="323" customWidth="1"/>
    <col min="11535" max="11776" width="9.140625" style="323"/>
    <col min="11777" max="11777" width="4.42578125" style="323" customWidth="1"/>
    <col min="11778" max="11778" width="0" style="323" hidden="1" customWidth="1"/>
    <col min="11779" max="11779" width="5.5703125" style="323" customWidth="1"/>
    <col min="11780" max="11780" width="16.7109375" style="323" customWidth="1"/>
    <col min="11781" max="11781" width="8" style="323" customWidth="1"/>
    <col min="11782" max="11782" width="5.7109375" style="323" customWidth="1"/>
    <col min="11783" max="11783" width="33.42578125" style="323" customWidth="1"/>
    <col min="11784" max="11784" width="8.28515625" style="323" customWidth="1"/>
    <col min="11785" max="11785" width="16.140625" style="323" customWidth="1"/>
    <col min="11786" max="11786" width="0" style="323" hidden="1" customWidth="1"/>
    <col min="11787" max="11787" width="21.5703125" style="323" customWidth="1"/>
    <col min="11788" max="11788" width="11.42578125" style="323" customWidth="1"/>
    <col min="11789" max="11789" width="12.7109375" style="323" customWidth="1"/>
    <col min="11790" max="11790" width="12.28515625" style="323" customWidth="1"/>
    <col min="11791" max="12032" width="9.140625" style="323"/>
    <col min="12033" max="12033" width="4.42578125" style="323" customWidth="1"/>
    <col min="12034" max="12034" width="0" style="323" hidden="1" customWidth="1"/>
    <col min="12035" max="12035" width="5.5703125" style="323" customWidth="1"/>
    <col min="12036" max="12036" width="16.7109375" style="323" customWidth="1"/>
    <col min="12037" max="12037" width="8" style="323" customWidth="1"/>
    <col min="12038" max="12038" width="5.7109375" style="323" customWidth="1"/>
    <col min="12039" max="12039" width="33.42578125" style="323" customWidth="1"/>
    <col min="12040" max="12040" width="8.28515625" style="323" customWidth="1"/>
    <col min="12041" max="12041" width="16.140625" style="323" customWidth="1"/>
    <col min="12042" max="12042" width="0" style="323" hidden="1" customWidth="1"/>
    <col min="12043" max="12043" width="21.5703125" style="323" customWidth="1"/>
    <col min="12044" max="12044" width="11.42578125" style="323" customWidth="1"/>
    <col min="12045" max="12045" width="12.7109375" style="323" customWidth="1"/>
    <col min="12046" max="12046" width="12.28515625" style="323" customWidth="1"/>
    <col min="12047" max="12288" width="9.140625" style="323"/>
    <col min="12289" max="12289" width="4.42578125" style="323" customWidth="1"/>
    <col min="12290" max="12290" width="0" style="323" hidden="1" customWidth="1"/>
    <col min="12291" max="12291" width="5.5703125" style="323" customWidth="1"/>
    <col min="12292" max="12292" width="16.7109375" style="323" customWidth="1"/>
    <col min="12293" max="12293" width="8" style="323" customWidth="1"/>
    <col min="12294" max="12294" width="5.7109375" style="323" customWidth="1"/>
    <col min="12295" max="12295" width="33.42578125" style="323" customWidth="1"/>
    <col min="12296" max="12296" width="8.28515625" style="323" customWidth="1"/>
    <col min="12297" max="12297" width="16.140625" style="323" customWidth="1"/>
    <col min="12298" max="12298" width="0" style="323" hidden="1" customWidth="1"/>
    <col min="12299" max="12299" width="21.5703125" style="323" customWidth="1"/>
    <col min="12300" max="12300" width="11.42578125" style="323" customWidth="1"/>
    <col min="12301" max="12301" width="12.7109375" style="323" customWidth="1"/>
    <col min="12302" max="12302" width="12.28515625" style="323" customWidth="1"/>
    <col min="12303" max="12544" width="9.140625" style="323"/>
    <col min="12545" max="12545" width="4.42578125" style="323" customWidth="1"/>
    <col min="12546" max="12546" width="0" style="323" hidden="1" customWidth="1"/>
    <col min="12547" max="12547" width="5.5703125" style="323" customWidth="1"/>
    <col min="12548" max="12548" width="16.7109375" style="323" customWidth="1"/>
    <col min="12549" max="12549" width="8" style="323" customWidth="1"/>
    <col min="12550" max="12550" width="5.7109375" style="323" customWidth="1"/>
    <col min="12551" max="12551" width="33.42578125" style="323" customWidth="1"/>
    <col min="12552" max="12552" width="8.28515625" style="323" customWidth="1"/>
    <col min="12553" max="12553" width="16.140625" style="323" customWidth="1"/>
    <col min="12554" max="12554" width="0" style="323" hidden="1" customWidth="1"/>
    <col min="12555" max="12555" width="21.5703125" style="323" customWidth="1"/>
    <col min="12556" max="12556" width="11.42578125" style="323" customWidth="1"/>
    <col min="12557" max="12557" width="12.7109375" style="323" customWidth="1"/>
    <col min="12558" max="12558" width="12.28515625" style="323" customWidth="1"/>
    <col min="12559" max="12800" width="9.140625" style="323"/>
    <col min="12801" max="12801" width="4.42578125" style="323" customWidth="1"/>
    <col min="12802" max="12802" width="0" style="323" hidden="1" customWidth="1"/>
    <col min="12803" max="12803" width="5.5703125" style="323" customWidth="1"/>
    <col min="12804" max="12804" width="16.7109375" style="323" customWidth="1"/>
    <col min="12805" max="12805" width="8" style="323" customWidth="1"/>
    <col min="12806" max="12806" width="5.7109375" style="323" customWidth="1"/>
    <col min="12807" max="12807" width="33.42578125" style="323" customWidth="1"/>
    <col min="12808" max="12808" width="8.28515625" style="323" customWidth="1"/>
    <col min="12809" max="12809" width="16.140625" style="323" customWidth="1"/>
    <col min="12810" max="12810" width="0" style="323" hidden="1" customWidth="1"/>
    <col min="12811" max="12811" width="21.5703125" style="323" customWidth="1"/>
    <col min="12812" max="12812" width="11.42578125" style="323" customWidth="1"/>
    <col min="12813" max="12813" width="12.7109375" style="323" customWidth="1"/>
    <col min="12814" max="12814" width="12.28515625" style="323" customWidth="1"/>
    <col min="12815" max="13056" width="9.140625" style="323"/>
    <col min="13057" max="13057" width="4.42578125" style="323" customWidth="1"/>
    <col min="13058" max="13058" width="0" style="323" hidden="1" customWidth="1"/>
    <col min="13059" max="13059" width="5.5703125" style="323" customWidth="1"/>
    <col min="13060" max="13060" width="16.7109375" style="323" customWidth="1"/>
    <col min="13061" max="13061" width="8" style="323" customWidth="1"/>
    <col min="13062" max="13062" width="5.7109375" style="323" customWidth="1"/>
    <col min="13063" max="13063" width="33.42578125" style="323" customWidth="1"/>
    <col min="13064" max="13064" width="8.28515625" style="323" customWidth="1"/>
    <col min="13065" max="13065" width="16.140625" style="323" customWidth="1"/>
    <col min="13066" max="13066" width="0" style="323" hidden="1" customWidth="1"/>
    <col min="13067" max="13067" width="21.5703125" style="323" customWidth="1"/>
    <col min="13068" max="13068" width="11.42578125" style="323" customWidth="1"/>
    <col min="13069" max="13069" width="12.7109375" style="323" customWidth="1"/>
    <col min="13070" max="13070" width="12.28515625" style="323" customWidth="1"/>
    <col min="13071" max="13312" width="9.140625" style="323"/>
    <col min="13313" max="13313" width="4.42578125" style="323" customWidth="1"/>
    <col min="13314" max="13314" width="0" style="323" hidden="1" customWidth="1"/>
    <col min="13315" max="13315" width="5.5703125" style="323" customWidth="1"/>
    <col min="13316" max="13316" width="16.7109375" style="323" customWidth="1"/>
    <col min="13317" max="13317" width="8" style="323" customWidth="1"/>
    <col min="13318" max="13318" width="5.7109375" style="323" customWidth="1"/>
    <col min="13319" max="13319" width="33.42578125" style="323" customWidth="1"/>
    <col min="13320" max="13320" width="8.28515625" style="323" customWidth="1"/>
    <col min="13321" max="13321" width="16.140625" style="323" customWidth="1"/>
    <col min="13322" max="13322" width="0" style="323" hidden="1" customWidth="1"/>
    <col min="13323" max="13323" width="21.5703125" style="323" customWidth="1"/>
    <col min="13324" max="13324" width="11.42578125" style="323" customWidth="1"/>
    <col min="13325" max="13325" width="12.7109375" style="323" customWidth="1"/>
    <col min="13326" max="13326" width="12.28515625" style="323" customWidth="1"/>
    <col min="13327" max="13568" width="9.140625" style="323"/>
    <col min="13569" max="13569" width="4.42578125" style="323" customWidth="1"/>
    <col min="13570" max="13570" width="0" style="323" hidden="1" customWidth="1"/>
    <col min="13571" max="13571" width="5.5703125" style="323" customWidth="1"/>
    <col min="13572" max="13572" width="16.7109375" style="323" customWidth="1"/>
    <col min="13573" max="13573" width="8" style="323" customWidth="1"/>
    <col min="13574" max="13574" width="5.7109375" style="323" customWidth="1"/>
    <col min="13575" max="13575" width="33.42578125" style="323" customWidth="1"/>
    <col min="13576" max="13576" width="8.28515625" style="323" customWidth="1"/>
    <col min="13577" max="13577" width="16.140625" style="323" customWidth="1"/>
    <col min="13578" max="13578" width="0" style="323" hidden="1" customWidth="1"/>
    <col min="13579" max="13579" width="21.5703125" style="323" customWidth="1"/>
    <col min="13580" max="13580" width="11.42578125" style="323" customWidth="1"/>
    <col min="13581" max="13581" width="12.7109375" style="323" customWidth="1"/>
    <col min="13582" max="13582" width="12.28515625" style="323" customWidth="1"/>
    <col min="13583" max="13824" width="9.140625" style="323"/>
    <col min="13825" max="13825" width="4.42578125" style="323" customWidth="1"/>
    <col min="13826" max="13826" width="0" style="323" hidden="1" customWidth="1"/>
    <col min="13827" max="13827" width="5.5703125" style="323" customWidth="1"/>
    <col min="13828" max="13828" width="16.7109375" style="323" customWidth="1"/>
    <col min="13829" max="13829" width="8" style="323" customWidth="1"/>
    <col min="13830" max="13830" width="5.7109375" style="323" customWidth="1"/>
    <col min="13831" max="13831" width="33.42578125" style="323" customWidth="1"/>
    <col min="13832" max="13832" width="8.28515625" style="323" customWidth="1"/>
    <col min="13833" max="13833" width="16.140625" style="323" customWidth="1"/>
    <col min="13834" max="13834" width="0" style="323" hidden="1" customWidth="1"/>
    <col min="13835" max="13835" width="21.5703125" style="323" customWidth="1"/>
    <col min="13836" max="13836" width="11.42578125" style="323" customWidth="1"/>
    <col min="13837" max="13837" width="12.7109375" style="323" customWidth="1"/>
    <col min="13838" max="13838" width="12.28515625" style="323" customWidth="1"/>
    <col min="13839" max="14080" width="9.140625" style="323"/>
    <col min="14081" max="14081" width="4.42578125" style="323" customWidth="1"/>
    <col min="14082" max="14082" width="0" style="323" hidden="1" customWidth="1"/>
    <col min="14083" max="14083" width="5.5703125" style="323" customWidth="1"/>
    <col min="14084" max="14084" width="16.7109375" style="323" customWidth="1"/>
    <col min="14085" max="14085" width="8" style="323" customWidth="1"/>
    <col min="14086" max="14086" width="5.7109375" style="323" customWidth="1"/>
    <col min="14087" max="14087" width="33.42578125" style="323" customWidth="1"/>
    <col min="14088" max="14088" width="8.28515625" style="323" customWidth="1"/>
    <col min="14089" max="14089" width="16.140625" style="323" customWidth="1"/>
    <col min="14090" max="14090" width="0" style="323" hidden="1" customWidth="1"/>
    <col min="14091" max="14091" width="21.5703125" style="323" customWidth="1"/>
    <col min="14092" max="14092" width="11.42578125" style="323" customWidth="1"/>
    <col min="14093" max="14093" width="12.7109375" style="323" customWidth="1"/>
    <col min="14094" max="14094" width="12.28515625" style="323" customWidth="1"/>
    <col min="14095" max="14336" width="9.140625" style="323"/>
    <col min="14337" max="14337" width="4.42578125" style="323" customWidth="1"/>
    <col min="14338" max="14338" width="0" style="323" hidden="1" customWidth="1"/>
    <col min="14339" max="14339" width="5.5703125" style="323" customWidth="1"/>
    <col min="14340" max="14340" width="16.7109375" style="323" customWidth="1"/>
    <col min="14341" max="14341" width="8" style="323" customWidth="1"/>
    <col min="14342" max="14342" width="5.7109375" style="323" customWidth="1"/>
    <col min="14343" max="14343" width="33.42578125" style="323" customWidth="1"/>
    <col min="14344" max="14344" width="8.28515625" style="323" customWidth="1"/>
    <col min="14345" max="14345" width="16.140625" style="323" customWidth="1"/>
    <col min="14346" max="14346" width="0" style="323" hidden="1" customWidth="1"/>
    <col min="14347" max="14347" width="21.5703125" style="323" customWidth="1"/>
    <col min="14348" max="14348" width="11.42578125" style="323" customWidth="1"/>
    <col min="14349" max="14349" width="12.7109375" style="323" customWidth="1"/>
    <col min="14350" max="14350" width="12.28515625" style="323" customWidth="1"/>
    <col min="14351" max="14592" width="9.140625" style="323"/>
    <col min="14593" max="14593" width="4.42578125" style="323" customWidth="1"/>
    <col min="14594" max="14594" width="0" style="323" hidden="1" customWidth="1"/>
    <col min="14595" max="14595" width="5.5703125" style="323" customWidth="1"/>
    <col min="14596" max="14596" width="16.7109375" style="323" customWidth="1"/>
    <col min="14597" max="14597" width="8" style="323" customWidth="1"/>
    <col min="14598" max="14598" width="5.7109375" style="323" customWidth="1"/>
    <col min="14599" max="14599" width="33.42578125" style="323" customWidth="1"/>
    <col min="14600" max="14600" width="8.28515625" style="323" customWidth="1"/>
    <col min="14601" max="14601" width="16.140625" style="323" customWidth="1"/>
    <col min="14602" max="14602" width="0" style="323" hidden="1" customWidth="1"/>
    <col min="14603" max="14603" width="21.5703125" style="323" customWidth="1"/>
    <col min="14604" max="14604" width="11.42578125" style="323" customWidth="1"/>
    <col min="14605" max="14605" width="12.7109375" style="323" customWidth="1"/>
    <col min="14606" max="14606" width="12.28515625" style="323" customWidth="1"/>
    <col min="14607" max="14848" width="9.140625" style="323"/>
    <col min="14849" max="14849" width="4.42578125" style="323" customWidth="1"/>
    <col min="14850" max="14850" width="0" style="323" hidden="1" customWidth="1"/>
    <col min="14851" max="14851" width="5.5703125" style="323" customWidth="1"/>
    <col min="14852" max="14852" width="16.7109375" style="323" customWidth="1"/>
    <col min="14853" max="14853" width="8" style="323" customWidth="1"/>
    <col min="14854" max="14854" width="5.7109375" style="323" customWidth="1"/>
    <col min="14855" max="14855" width="33.42578125" style="323" customWidth="1"/>
    <col min="14856" max="14856" width="8.28515625" style="323" customWidth="1"/>
    <col min="14857" max="14857" width="16.140625" style="323" customWidth="1"/>
    <col min="14858" max="14858" width="0" style="323" hidden="1" customWidth="1"/>
    <col min="14859" max="14859" width="21.5703125" style="323" customWidth="1"/>
    <col min="14860" max="14860" width="11.42578125" style="323" customWidth="1"/>
    <col min="14861" max="14861" width="12.7109375" style="323" customWidth="1"/>
    <col min="14862" max="14862" width="12.28515625" style="323" customWidth="1"/>
    <col min="14863" max="15104" width="9.140625" style="323"/>
    <col min="15105" max="15105" width="4.42578125" style="323" customWidth="1"/>
    <col min="15106" max="15106" width="0" style="323" hidden="1" customWidth="1"/>
    <col min="15107" max="15107" width="5.5703125" style="323" customWidth="1"/>
    <col min="15108" max="15108" width="16.7109375" style="323" customWidth="1"/>
    <col min="15109" max="15109" width="8" style="323" customWidth="1"/>
    <col min="15110" max="15110" width="5.7109375" style="323" customWidth="1"/>
    <col min="15111" max="15111" width="33.42578125" style="323" customWidth="1"/>
    <col min="15112" max="15112" width="8.28515625" style="323" customWidth="1"/>
    <col min="15113" max="15113" width="16.140625" style="323" customWidth="1"/>
    <col min="15114" max="15114" width="0" style="323" hidden="1" customWidth="1"/>
    <col min="15115" max="15115" width="21.5703125" style="323" customWidth="1"/>
    <col min="15116" max="15116" width="11.42578125" style="323" customWidth="1"/>
    <col min="15117" max="15117" width="12.7109375" style="323" customWidth="1"/>
    <col min="15118" max="15118" width="12.28515625" style="323" customWidth="1"/>
    <col min="15119" max="15360" width="9.140625" style="323"/>
    <col min="15361" max="15361" width="4.42578125" style="323" customWidth="1"/>
    <col min="15362" max="15362" width="0" style="323" hidden="1" customWidth="1"/>
    <col min="15363" max="15363" width="5.5703125" style="323" customWidth="1"/>
    <col min="15364" max="15364" width="16.7109375" style="323" customWidth="1"/>
    <col min="15365" max="15365" width="8" style="323" customWidth="1"/>
    <col min="15366" max="15366" width="5.7109375" style="323" customWidth="1"/>
    <col min="15367" max="15367" width="33.42578125" style="323" customWidth="1"/>
    <col min="15368" max="15368" width="8.28515625" style="323" customWidth="1"/>
    <col min="15369" max="15369" width="16.140625" style="323" customWidth="1"/>
    <col min="15370" max="15370" width="0" style="323" hidden="1" customWidth="1"/>
    <col min="15371" max="15371" width="21.5703125" style="323" customWidth="1"/>
    <col min="15372" max="15372" width="11.42578125" style="323" customWidth="1"/>
    <col min="15373" max="15373" width="12.7109375" style="323" customWidth="1"/>
    <col min="15374" max="15374" width="12.28515625" style="323" customWidth="1"/>
    <col min="15375" max="15616" width="9.140625" style="323"/>
    <col min="15617" max="15617" width="4.42578125" style="323" customWidth="1"/>
    <col min="15618" max="15618" width="0" style="323" hidden="1" customWidth="1"/>
    <col min="15619" max="15619" width="5.5703125" style="323" customWidth="1"/>
    <col min="15620" max="15620" width="16.7109375" style="323" customWidth="1"/>
    <col min="15621" max="15621" width="8" style="323" customWidth="1"/>
    <col min="15622" max="15622" width="5.7109375" style="323" customWidth="1"/>
    <col min="15623" max="15623" width="33.42578125" style="323" customWidth="1"/>
    <col min="15624" max="15624" width="8.28515625" style="323" customWidth="1"/>
    <col min="15625" max="15625" width="16.140625" style="323" customWidth="1"/>
    <col min="15626" max="15626" width="0" style="323" hidden="1" customWidth="1"/>
    <col min="15627" max="15627" width="21.5703125" style="323" customWidth="1"/>
    <col min="15628" max="15628" width="11.42578125" style="323" customWidth="1"/>
    <col min="15629" max="15629" width="12.7109375" style="323" customWidth="1"/>
    <col min="15630" max="15630" width="12.28515625" style="323" customWidth="1"/>
    <col min="15631" max="15872" width="9.140625" style="323"/>
    <col min="15873" max="15873" width="4.42578125" style="323" customWidth="1"/>
    <col min="15874" max="15874" width="0" style="323" hidden="1" customWidth="1"/>
    <col min="15875" max="15875" width="5.5703125" style="323" customWidth="1"/>
    <col min="15876" max="15876" width="16.7109375" style="323" customWidth="1"/>
    <col min="15877" max="15877" width="8" style="323" customWidth="1"/>
    <col min="15878" max="15878" width="5.7109375" style="323" customWidth="1"/>
    <col min="15879" max="15879" width="33.42578125" style="323" customWidth="1"/>
    <col min="15880" max="15880" width="8.28515625" style="323" customWidth="1"/>
    <col min="15881" max="15881" width="16.140625" style="323" customWidth="1"/>
    <col min="15882" max="15882" width="0" style="323" hidden="1" customWidth="1"/>
    <col min="15883" max="15883" width="21.5703125" style="323" customWidth="1"/>
    <col min="15884" max="15884" width="11.42578125" style="323" customWidth="1"/>
    <col min="15885" max="15885" width="12.7109375" style="323" customWidth="1"/>
    <col min="15886" max="15886" width="12.28515625" style="323" customWidth="1"/>
    <col min="15887" max="16128" width="9.140625" style="323"/>
    <col min="16129" max="16129" width="4.42578125" style="323" customWidth="1"/>
    <col min="16130" max="16130" width="0" style="323" hidden="1" customWidth="1"/>
    <col min="16131" max="16131" width="5.5703125" style="323" customWidth="1"/>
    <col min="16132" max="16132" width="16.7109375" style="323" customWidth="1"/>
    <col min="16133" max="16133" width="8" style="323" customWidth="1"/>
    <col min="16134" max="16134" width="5.7109375" style="323" customWidth="1"/>
    <col min="16135" max="16135" width="33.42578125" style="323" customWidth="1"/>
    <col min="16136" max="16136" width="8.28515625" style="323" customWidth="1"/>
    <col min="16137" max="16137" width="16.140625" style="323" customWidth="1"/>
    <col min="16138" max="16138" width="0" style="323" hidden="1" customWidth="1"/>
    <col min="16139" max="16139" width="21.5703125" style="323" customWidth="1"/>
    <col min="16140" max="16140" width="11.42578125" style="323" customWidth="1"/>
    <col min="16141" max="16141" width="12.7109375" style="323" customWidth="1"/>
    <col min="16142" max="16142" width="12.28515625" style="323" customWidth="1"/>
    <col min="16143" max="16384" width="9.140625" style="323"/>
  </cols>
  <sheetData>
    <row r="1" spans="1:32" s="322" customFormat="1" ht="7.5" hidden="1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32" ht="60.75" customHeight="1">
      <c r="A2" s="504" t="s">
        <v>566</v>
      </c>
      <c r="B2" s="504"/>
      <c r="C2" s="504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32" s="324" customFormat="1" ht="15.95" customHeight="1">
      <c r="A3" s="506" t="s">
        <v>261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</row>
    <row r="4" spans="1:32" s="325" customFormat="1" ht="15.95" customHeight="1">
      <c r="A4" s="507" t="s">
        <v>257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</row>
    <row r="5" spans="1:32" s="326" customFormat="1" ht="31.5" customHeight="1">
      <c r="A5" s="508" t="s">
        <v>532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1:32" s="332" customFormat="1" ht="15" customHeight="1">
      <c r="A6" s="327" t="s">
        <v>533</v>
      </c>
      <c r="B6" s="328"/>
      <c r="C6" s="328"/>
      <c r="D6" s="329"/>
      <c r="E6" s="329"/>
      <c r="F6" s="329"/>
      <c r="G6" s="329"/>
      <c r="H6" s="329"/>
      <c r="I6" s="330"/>
      <c r="J6" s="330"/>
      <c r="K6" s="328"/>
      <c r="L6" s="328"/>
      <c r="M6" s="331"/>
      <c r="N6" s="30" t="s">
        <v>289</v>
      </c>
    </row>
    <row r="7" spans="1:32" s="334" customFormat="1" ht="15" customHeight="1">
      <c r="A7" s="510" t="s">
        <v>198</v>
      </c>
      <c r="B7" s="511" t="s">
        <v>2</v>
      </c>
      <c r="C7" s="511" t="s">
        <v>2</v>
      </c>
      <c r="D7" s="499" t="s">
        <v>199</v>
      </c>
      <c r="E7" s="499" t="s">
        <v>4</v>
      </c>
      <c r="F7" s="510" t="s">
        <v>5</v>
      </c>
      <c r="G7" s="499" t="s">
        <v>200</v>
      </c>
      <c r="H7" s="499" t="s">
        <v>4</v>
      </c>
      <c r="I7" s="499" t="s">
        <v>7</v>
      </c>
      <c r="J7" s="333"/>
      <c r="K7" s="499" t="s">
        <v>9</v>
      </c>
      <c r="L7" s="500" t="s">
        <v>534</v>
      </c>
      <c r="M7" s="502" t="s">
        <v>535</v>
      </c>
      <c r="N7" s="502" t="s">
        <v>536</v>
      </c>
    </row>
    <row r="8" spans="1:32" s="335" customFormat="1" ht="33" customHeight="1">
      <c r="A8" s="510"/>
      <c r="B8" s="511"/>
      <c r="C8" s="511"/>
      <c r="D8" s="499"/>
      <c r="E8" s="499"/>
      <c r="F8" s="510"/>
      <c r="G8" s="499"/>
      <c r="H8" s="499"/>
      <c r="I8" s="499"/>
      <c r="J8" s="333"/>
      <c r="K8" s="499"/>
      <c r="L8" s="501"/>
      <c r="M8" s="503"/>
      <c r="N8" s="503"/>
    </row>
    <row r="9" spans="1:32" s="335" customFormat="1" ht="45.75" customHeight="1">
      <c r="A9" s="447">
        <v>1</v>
      </c>
      <c r="B9" s="337"/>
      <c r="C9" s="224"/>
      <c r="D9" s="160" t="s">
        <v>115</v>
      </c>
      <c r="E9" s="367" t="s">
        <v>116</v>
      </c>
      <c r="F9" s="372">
        <v>1</v>
      </c>
      <c r="G9" s="260" t="s">
        <v>76</v>
      </c>
      <c r="H9" s="285" t="s">
        <v>77</v>
      </c>
      <c r="I9" s="390" t="s">
        <v>78</v>
      </c>
      <c r="J9" s="368" t="s">
        <v>72</v>
      </c>
      <c r="K9" s="197" t="s">
        <v>34</v>
      </c>
      <c r="L9" s="339">
        <v>71.375</v>
      </c>
      <c r="M9" s="339">
        <v>72.153000000000006</v>
      </c>
      <c r="N9" s="339">
        <f>L9+M9</f>
        <v>143.52800000000002</v>
      </c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</row>
    <row r="10" spans="1:32" s="335" customFormat="1" ht="45.75" customHeight="1">
      <c r="A10" s="447">
        <v>2</v>
      </c>
      <c r="B10" s="337"/>
      <c r="C10" s="224"/>
      <c r="D10" s="156" t="s">
        <v>298</v>
      </c>
      <c r="E10" s="377" t="s">
        <v>299</v>
      </c>
      <c r="F10" s="378">
        <v>3</v>
      </c>
      <c r="G10" s="205" t="s">
        <v>321</v>
      </c>
      <c r="H10" s="306" t="s">
        <v>322</v>
      </c>
      <c r="I10" s="391" t="s">
        <v>39</v>
      </c>
      <c r="J10" s="297" t="s">
        <v>303</v>
      </c>
      <c r="K10" s="269" t="s">
        <v>304</v>
      </c>
      <c r="L10" s="339">
        <v>66.5</v>
      </c>
      <c r="M10" s="339">
        <v>65.875</v>
      </c>
      <c r="N10" s="339">
        <f>L10+M10</f>
        <v>132.375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</row>
    <row r="11" spans="1:32" s="335" customFormat="1" ht="45.75" customHeight="1">
      <c r="A11" s="336"/>
      <c r="B11" s="337"/>
      <c r="C11" s="224"/>
      <c r="D11" s="158" t="s">
        <v>237</v>
      </c>
      <c r="E11" s="271" t="s">
        <v>238</v>
      </c>
      <c r="F11" s="272" t="s">
        <v>24</v>
      </c>
      <c r="G11" s="260" t="s">
        <v>112</v>
      </c>
      <c r="H11" s="261" t="s">
        <v>113</v>
      </c>
      <c r="I11" s="263" t="s">
        <v>559</v>
      </c>
      <c r="J11" s="197" t="s">
        <v>239</v>
      </c>
      <c r="K11" s="264" t="s">
        <v>52</v>
      </c>
      <c r="L11" s="339">
        <v>64.375</v>
      </c>
      <c r="M11" s="338" t="s">
        <v>597</v>
      </c>
      <c r="N11" s="339" t="s">
        <v>193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</row>
    <row r="12" spans="1:32" s="335" customFormat="1" ht="45.75" customHeight="1">
      <c r="A12" s="336"/>
      <c r="B12" s="337"/>
      <c r="C12" s="224"/>
      <c r="D12" s="157" t="s">
        <v>317</v>
      </c>
      <c r="E12" s="253" t="s">
        <v>318</v>
      </c>
      <c r="F12" s="388">
        <v>2</v>
      </c>
      <c r="G12" s="250" t="s">
        <v>236</v>
      </c>
      <c r="H12" s="270" t="s">
        <v>134</v>
      </c>
      <c r="I12" s="362" t="s">
        <v>108</v>
      </c>
      <c r="J12" s="389" t="s">
        <v>93</v>
      </c>
      <c r="K12" s="197" t="s">
        <v>52</v>
      </c>
      <c r="L12" s="339">
        <v>64.166666666666657</v>
      </c>
      <c r="M12" s="338" t="s">
        <v>597</v>
      </c>
      <c r="N12" s="339" t="s">
        <v>193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</row>
    <row r="13" spans="1:32" s="335" customFormat="1" ht="45.75" customHeight="1">
      <c r="A13" s="336"/>
      <c r="B13" s="337"/>
      <c r="C13" s="224"/>
      <c r="D13" s="156" t="s">
        <v>298</v>
      </c>
      <c r="E13" s="377" t="s">
        <v>299</v>
      </c>
      <c r="F13" s="378">
        <v>3</v>
      </c>
      <c r="G13" s="379" t="s">
        <v>300</v>
      </c>
      <c r="H13" s="380" t="s">
        <v>301</v>
      </c>
      <c r="I13" s="259" t="s">
        <v>302</v>
      </c>
      <c r="J13" s="297" t="s">
        <v>303</v>
      </c>
      <c r="K13" s="269" t="s">
        <v>304</v>
      </c>
      <c r="L13" s="339">
        <v>60.416666666666671</v>
      </c>
      <c r="M13" s="338" t="s">
        <v>597</v>
      </c>
      <c r="N13" s="339" t="s">
        <v>193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</row>
    <row r="14" spans="1:32" s="335" customFormat="1" ht="45.75" customHeight="1">
      <c r="A14" s="336"/>
      <c r="B14" s="337"/>
      <c r="C14" s="224"/>
      <c r="D14" s="159" t="s">
        <v>313</v>
      </c>
      <c r="E14" s="377" t="s">
        <v>314</v>
      </c>
      <c r="F14" s="372">
        <v>2</v>
      </c>
      <c r="G14" s="275" t="s">
        <v>315</v>
      </c>
      <c r="H14" s="387" t="s">
        <v>316</v>
      </c>
      <c r="I14" s="297" t="s">
        <v>51</v>
      </c>
      <c r="J14" s="374" t="s">
        <v>66</v>
      </c>
      <c r="K14" s="312" t="s">
        <v>52</v>
      </c>
      <c r="L14" s="339">
        <v>58.708333333333329</v>
      </c>
      <c r="M14" s="338" t="s">
        <v>597</v>
      </c>
      <c r="N14" s="339" t="s">
        <v>193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</row>
    <row r="15" spans="1:32" ht="45.75" customHeight="1"/>
    <row r="16" spans="1:32" s="100" customFormat="1" ht="31.5" customHeight="1">
      <c r="D16" s="6" t="s">
        <v>182</v>
      </c>
      <c r="E16" s="6"/>
      <c r="F16" s="6"/>
      <c r="G16" s="6"/>
      <c r="H16" s="6"/>
      <c r="I16" s="14" t="s">
        <v>294</v>
      </c>
      <c r="K16" s="1"/>
      <c r="L16" s="8"/>
    </row>
    <row r="17" spans="4:12" s="100" customFormat="1">
      <c r="D17" s="6"/>
      <c r="E17" s="6"/>
      <c r="F17" s="6"/>
      <c r="G17" s="6"/>
      <c r="H17" s="6"/>
      <c r="I17" s="14"/>
      <c r="K17" s="1"/>
      <c r="L17" s="8"/>
    </row>
    <row r="18" spans="4:12" s="100" customFormat="1" ht="31.5" customHeight="1">
      <c r="D18" s="6" t="s">
        <v>12</v>
      </c>
      <c r="E18" s="6"/>
      <c r="F18" s="6"/>
      <c r="G18" s="6"/>
      <c r="H18" s="6"/>
      <c r="I18" s="14" t="s">
        <v>263</v>
      </c>
      <c r="K18" s="1"/>
      <c r="L18" s="8"/>
    </row>
    <row r="19" spans="4:12" s="100" customFormat="1">
      <c r="D19" s="6"/>
      <c r="E19" s="6"/>
      <c r="F19" s="6"/>
      <c r="G19" s="6"/>
      <c r="H19" s="6"/>
      <c r="I19" s="14"/>
      <c r="K19" s="1"/>
      <c r="L19" s="8"/>
    </row>
    <row r="20" spans="4:12" s="100" customFormat="1" ht="31.5" customHeight="1">
      <c r="D20" s="6" t="s">
        <v>23</v>
      </c>
      <c r="E20" s="6"/>
      <c r="F20" s="6"/>
      <c r="G20" s="6"/>
      <c r="H20" s="6"/>
      <c r="I20" s="14" t="s">
        <v>295</v>
      </c>
      <c r="K20" s="1"/>
      <c r="L20" s="8"/>
    </row>
  </sheetData>
  <protectedRanges>
    <protectedRange sqref="K9:K14" name="Диапазон1_3_1_1_3_6_1_1_1_1"/>
  </protectedRanges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ageMargins left="0.19685039370078741" right="0.15748031496062992" top="0.23622047244094491" bottom="0.15748031496062992" header="0.23622047244094491" footer="0.15748031496062992"/>
  <pageSetup paperSize="9" scale="61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22"/>
  <sheetViews>
    <sheetView view="pageBreakPreview" zoomScale="85" zoomScaleNormal="100" zoomScaleSheetLayoutView="85" workbookViewId="0">
      <selection activeCell="AA14" sqref="AA14"/>
    </sheetView>
  </sheetViews>
  <sheetFormatPr defaultRowHeight="12.75"/>
  <cols>
    <col min="1" max="1" width="5" customWidth="1"/>
    <col min="2" max="2" width="6.140625" hidden="1" customWidth="1"/>
    <col min="3" max="3" width="4.7109375" hidden="1" customWidth="1"/>
    <col min="4" max="4" width="18.7109375" customWidth="1"/>
    <col min="5" max="5" width="8.5703125" customWidth="1"/>
    <col min="6" max="6" width="7.28515625" customWidth="1"/>
    <col min="7" max="7" width="26.7109375" customWidth="1"/>
    <col min="8" max="8" width="9.85546875" customWidth="1"/>
    <col min="9" max="9" width="15" customWidth="1"/>
    <col min="10" max="10" width="12.7109375" hidden="1" customWidth="1"/>
    <col min="11" max="11" width="23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2.5" customHeight="1">
      <c r="A1" s="458" t="s">
        <v>564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19.5" customHeight="1">
      <c r="A2" s="459" t="s">
        <v>281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7" ht="25.5" customHeight="1">
      <c r="A5" s="469" t="s">
        <v>282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7" ht="19.149999999999999" customHeight="1">
      <c r="A6" s="464" t="s">
        <v>598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48"/>
    </row>
    <row r="7" spans="1:27" ht="12.75" customHeight="1"/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7" ht="20.100000000000001" customHeight="1">
      <c r="A9" s="462" t="s">
        <v>198</v>
      </c>
      <c r="B9" s="466" t="s">
        <v>249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239" customFormat="1" ht="45.75" customHeight="1">
      <c r="A11" s="366">
        <f t="shared" ref="A11:A16" si="0">RANK(Y11,Y$11:Y$16,0)</f>
        <v>1</v>
      </c>
      <c r="B11" s="73"/>
      <c r="C11" s="376"/>
      <c r="D11" s="396" t="s">
        <v>74</v>
      </c>
      <c r="E11" s="253" t="s">
        <v>75</v>
      </c>
      <c r="F11" s="299" t="s">
        <v>27</v>
      </c>
      <c r="G11" s="397" t="s">
        <v>83</v>
      </c>
      <c r="H11" s="306" t="s">
        <v>84</v>
      </c>
      <c r="I11" s="306" t="s">
        <v>85</v>
      </c>
      <c r="J11" s="307" t="s">
        <v>72</v>
      </c>
      <c r="K11" s="197" t="s">
        <v>34</v>
      </c>
      <c r="L11" s="345">
        <v>237.5</v>
      </c>
      <c r="M11" s="346">
        <f t="shared" ref="M11:M16" si="1">L11/3.4-IF($U11=1,2,0)</f>
        <v>69.852941176470594</v>
      </c>
      <c r="N11" s="347">
        <f t="shared" ref="N11:N16" si="2">RANK(M11,M$11:M$16,0)</f>
        <v>1</v>
      </c>
      <c r="O11" s="345">
        <v>242.5</v>
      </c>
      <c r="P11" s="346">
        <f t="shared" ref="P11:P16" si="3">O11/3.4-IF($U11=1,2,0)</f>
        <v>71.32352941176471</v>
      </c>
      <c r="Q11" s="347">
        <f t="shared" ref="Q11:Q16" si="4">RANK(P11,P$11:P$16,0)</f>
        <v>1</v>
      </c>
      <c r="R11" s="345">
        <v>244</v>
      </c>
      <c r="S11" s="346">
        <f>R11/3.4-IF($U11=1,2,0)</f>
        <v>71.764705882352942</v>
      </c>
      <c r="T11" s="347">
        <f t="shared" ref="T11:T16" si="5">RANK(S11,S$11:S$16,0)</f>
        <v>1</v>
      </c>
      <c r="U11" s="369"/>
      <c r="V11" s="369"/>
      <c r="W11" s="345">
        <f t="shared" ref="W11:W16" si="6">L11+O11+R11</f>
        <v>724</v>
      </c>
      <c r="X11" s="350"/>
      <c r="Y11" s="346">
        <f t="shared" ref="Y11:Y16" si="7">ROUND(SUM(M11,P11,S11)/3,3)</f>
        <v>70.98</v>
      </c>
      <c r="Z11" s="370" t="s">
        <v>31</v>
      </c>
    </row>
    <row r="12" spans="1:27" s="239" customFormat="1" ht="45.75" customHeight="1">
      <c r="A12" s="366">
        <f t="shared" si="0"/>
        <v>2</v>
      </c>
      <c r="B12" s="73"/>
      <c r="C12" s="376"/>
      <c r="D12" s="205" t="s">
        <v>99</v>
      </c>
      <c r="E12" s="403" t="s">
        <v>603</v>
      </c>
      <c r="F12" s="254" t="s">
        <v>31</v>
      </c>
      <c r="G12" s="404" t="s">
        <v>100</v>
      </c>
      <c r="H12" s="256" t="s">
        <v>101</v>
      </c>
      <c r="I12" s="264" t="s">
        <v>102</v>
      </c>
      <c r="J12" s="264" t="s">
        <v>94</v>
      </c>
      <c r="K12" s="264" t="s">
        <v>45</v>
      </c>
      <c r="L12" s="345">
        <v>236.5</v>
      </c>
      <c r="M12" s="346">
        <f t="shared" si="1"/>
        <v>69.558823529411768</v>
      </c>
      <c r="N12" s="347">
        <f t="shared" si="2"/>
        <v>2</v>
      </c>
      <c r="O12" s="345">
        <v>235</v>
      </c>
      <c r="P12" s="346">
        <f t="shared" si="3"/>
        <v>69.117647058823536</v>
      </c>
      <c r="Q12" s="347">
        <f t="shared" si="4"/>
        <v>2</v>
      </c>
      <c r="R12" s="345">
        <v>234</v>
      </c>
      <c r="S12" s="346">
        <f>R12/3.4-IF($U12=1,2,0)</f>
        <v>68.82352941176471</v>
      </c>
      <c r="T12" s="347">
        <f t="shared" si="5"/>
        <v>2</v>
      </c>
      <c r="U12" s="369"/>
      <c r="V12" s="369"/>
      <c r="W12" s="345">
        <f t="shared" si="6"/>
        <v>705.5</v>
      </c>
      <c r="X12" s="350"/>
      <c r="Y12" s="346">
        <f t="shared" si="7"/>
        <v>69.167000000000002</v>
      </c>
      <c r="Z12" s="370" t="s">
        <v>31</v>
      </c>
    </row>
    <row r="13" spans="1:27" s="239" customFormat="1" ht="45.75" customHeight="1">
      <c r="A13" s="366">
        <f t="shared" si="0"/>
        <v>3</v>
      </c>
      <c r="B13" s="73"/>
      <c r="C13" s="376"/>
      <c r="D13" s="400" t="s">
        <v>342</v>
      </c>
      <c r="E13" s="367" t="s">
        <v>343</v>
      </c>
      <c r="F13" s="254" t="s">
        <v>31</v>
      </c>
      <c r="G13" s="401" t="s">
        <v>344</v>
      </c>
      <c r="H13" s="285" t="s">
        <v>345</v>
      </c>
      <c r="I13" s="402" t="s">
        <v>346</v>
      </c>
      <c r="J13" s="402" t="s">
        <v>328</v>
      </c>
      <c r="K13" s="197" t="s">
        <v>28</v>
      </c>
      <c r="L13" s="345">
        <v>231</v>
      </c>
      <c r="M13" s="346">
        <f t="shared" si="1"/>
        <v>67.941176470588232</v>
      </c>
      <c r="N13" s="347">
        <f t="shared" si="2"/>
        <v>3</v>
      </c>
      <c r="O13" s="345">
        <v>233</v>
      </c>
      <c r="P13" s="346">
        <f t="shared" si="3"/>
        <v>68.529411764705884</v>
      </c>
      <c r="Q13" s="347">
        <f t="shared" si="4"/>
        <v>3</v>
      </c>
      <c r="R13" s="345">
        <v>232.5</v>
      </c>
      <c r="S13" s="346">
        <f>R13/3.4-IF($U13=1,2,0)</f>
        <v>68.382352941176478</v>
      </c>
      <c r="T13" s="347">
        <f t="shared" si="5"/>
        <v>3</v>
      </c>
      <c r="U13" s="369"/>
      <c r="V13" s="369"/>
      <c r="W13" s="345">
        <f t="shared" si="6"/>
        <v>696.5</v>
      </c>
      <c r="X13" s="350"/>
      <c r="Y13" s="346">
        <f t="shared" si="7"/>
        <v>68.284000000000006</v>
      </c>
      <c r="Z13" s="370" t="s">
        <v>31</v>
      </c>
    </row>
    <row r="14" spans="1:27" s="239" customFormat="1" ht="45.75" customHeight="1">
      <c r="A14" s="366">
        <f t="shared" si="0"/>
        <v>4</v>
      </c>
      <c r="B14" s="73"/>
      <c r="C14" s="376"/>
      <c r="D14" s="249" t="s">
        <v>155</v>
      </c>
      <c r="E14" s="283" t="s">
        <v>156</v>
      </c>
      <c r="F14" s="304" t="s">
        <v>31</v>
      </c>
      <c r="G14" s="315" t="s">
        <v>157</v>
      </c>
      <c r="H14" s="306" t="s">
        <v>158</v>
      </c>
      <c r="I14" s="402" t="s">
        <v>159</v>
      </c>
      <c r="J14" s="390" t="s">
        <v>50</v>
      </c>
      <c r="K14" s="278" t="s">
        <v>36</v>
      </c>
      <c r="L14" s="345">
        <v>229</v>
      </c>
      <c r="M14" s="346">
        <f t="shared" si="1"/>
        <v>67.352941176470594</v>
      </c>
      <c r="N14" s="347">
        <f t="shared" si="2"/>
        <v>4</v>
      </c>
      <c r="O14" s="345">
        <v>226.5</v>
      </c>
      <c r="P14" s="346">
        <f t="shared" si="3"/>
        <v>66.617647058823536</v>
      </c>
      <c r="Q14" s="347">
        <f t="shared" si="4"/>
        <v>4</v>
      </c>
      <c r="R14" s="345">
        <v>225</v>
      </c>
      <c r="S14" s="346">
        <f>R14/3.4-IF($U14=1,2,0)</f>
        <v>66.17647058823529</v>
      </c>
      <c r="T14" s="347">
        <f t="shared" si="5"/>
        <v>4</v>
      </c>
      <c r="U14" s="369"/>
      <c r="V14" s="369"/>
      <c r="W14" s="345">
        <f t="shared" si="6"/>
        <v>680.5</v>
      </c>
      <c r="X14" s="350"/>
      <c r="Y14" s="346">
        <f t="shared" si="7"/>
        <v>66.715999999999994</v>
      </c>
      <c r="Z14" s="370">
        <v>1</v>
      </c>
    </row>
    <row r="15" spans="1:27" s="239" customFormat="1" ht="45.75" customHeight="1">
      <c r="A15" s="366">
        <f t="shared" si="0"/>
        <v>5</v>
      </c>
      <c r="B15" s="73"/>
      <c r="C15" s="376"/>
      <c r="D15" s="207" t="s">
        <v>323</v>
      </c>
      <c r="E15" s="265" t="s">
        <v>324</v>
      </c>
      <c r="F15" s="393" t="s">
        <v>24</v>
      </c>
      <c r="G15" s="275" t="s">
        <v>325</v>
      </c>
      <c r="H15" s="306" t="s">
        <v>326</v>
      </c>
      <c r="I15" s="306" t="s">
        <v>327</v>
      </c>
      <c r="J15" s="394" t="s">
        <v>328</v>
      </c>
      <c r="K15" s="309" t="s">
        <v>26</v>
      </c>
      <c r="L15" s="345">
        <v>226</v>
      </c>
      <c r="M15" s="346">
        <f t="shared" si="1"/>
        <v>66.470588235294116</v>
      </c>
      <c r="N15" s="347">
        <f t="shared" si="2"/>
        <v>5</v>
      </c>
      <c r="O15" s="345">
        <v>222.5</v>
      </c>
      <c r="P15" s="346">
        <f t="shared" si="3"/>
        <v>65.441176470588232</v>
      </c>
      <c r="Q15" s="347">
        <f t="shared" si="4"/>
        <v>5</v>
      </c>
      <c r="R15" s="345">
        <v>216.5</v>
      </c>
      <c r="S15" s="346">
        <f>R15/3.4-IF($U15=1,0.5,IF($U15=2,1.5,0))</f>
        <v>63.676470588235297</v>
      </c>
      <c r="T15" s="347">
        <f t="shared" si="5"/>
        <v>5</v>
      </c>
      <c r="U15" s="369"/>
      <c r="V15" s="369"/>
      <c r="W15" s="345">
        <f t="shared" si="6"/>
        <v>665</v>
      </c>
      <c r="X15" s="350"/>
      <c r="Y15" s="346">
        <f t="shared" si="7"/>
        <v>65.195999999999998</v>
      </c>
      <c r="Z15" s="370">
        <v>1</v>
      </c>
    </row>
    <row r="16" spans="1:27" s="365" customFormat="1" ht="45.75" customHeight="1">
      <c r="A16" s="366">
        <f t="shared" si="0"/>
        <v>6</v>
      </c>
      <c r="B16" s="73"/>
      <c r="C16" s="376"/>
      <c r="D16" s="206" t="s">
        <v>331</v>
      </c>
      <c r="E16" s="265" t="s">
        <v>332</v>
      </c>
      <c r="F16" s="393" t="s">
        <v>31</v>
      </c>
      <c r="G16" s="260" t="s">
        <v>333</v>
      </c>
      <c r="H16" s="261" t="s">
        <v>334</v>
      </c>
      <c r="I16" s="398" t="s">
        <v>60</v>
      </c>
      <c r="J16" s="398" t="s">
        <v>335</v>
      </c>
      <c r="K16" s="197" t="s">
        <v>336</v>
      </c>
      <c r="L16" s="345">
        <v>208</v>
      </c>
      <c r="M16" s="346">
        <f t="shared" si="1"/>
        <v>61.176470588235297</v>
      </c>
      <c r="N16" s="347">
        <f t="shared" si="2"/>
        <v>6</v>
      </c>
      <c r="O16" s="345">
        <v>210</v>
      </c>
      <c r="P16" s="346">
        <f t="shared" si="3"/>
        <v>61.764705882352942</v>
      </c>
      <c r="Q16" s="347">
        <f t="shared" si="4"/>
        <v>6</v>
      </c>
      <c r="R16" s="345">
        <v>207.5</v>
      </c>
      <c r="S16" s="346">
        <f>R16/3.4-IF($U16=1,2,0)</f>
        <v>61.029411764705884</v>
      </c>
      <c r="T16" s="347">
        <f t="shared" si="5"/>
        <v>6</v>
      </c>
      <c r="U16" s="369"/>
      <c r="V16" s="369"/>
      <c r="W16" s="345">
        <f t="shared" si="6"/>
        <v>625.5</v>
      </c>
      <c r="X16" s="350"/>
      <c r="Y16" s="346">
        <f t="shared" si="7"/>
        <v>61.323999999999998</v>
      </c>
      <c r="Z16" s="370" t="s">
        <v>193</v>
      </c>
      <c r="AA16" s="239"/>
    </row>
    <row r="17" spans="4:12" ht="15.75" customHeight="1"/>
    <row r="18" spans="4:12" ht="31.5" customHeight="1">
      <c r="D18" s="6" t="s">
        <v>182</v>
      </c>
      <c r="E18" s="6"/>
      <c r="F18" s="6"/>
      <c r="G18" s="6"/>
      <c r="H18" s="6"/>
      <c r="I18" s="14" t="s">
        <v>294</v>
      </c>
      <c r="K18" s="1"/>
      <c r="L18" s="8"/>
    </row>
    <row r="19" spans="4:12">
      <c r="D19" s="6"/>
      <c r="E19" s="6"/>
      <c r="F19" s="6"/>
      <c r="G19" s="6"/>
      <c r="H19" s="6"/>
      <c r="I19" s="14"/>
      <c r="K19" s="1"/>
      <c r="L19" s="8"/>
    </row>
    <row r="20" spans="4:12" ht="31.5" customHeight="1">
      <c r="D20" s="6" t="s">
        <v>12</v>
      </c>
      <c r="E20" s="6"/>
      <c r="F20" s="6"/>
      <c r="G20" s="6"/>
      <c r="H20" s="6"/>
      <c r="I20" s="14" t="s">
        <v>263</v>
      </c>
      <c r="K20" s="1"/>
      <c r="L20" s="8"/>
    </row>
    <row r="21" spans="4:12">
      <c r="D21" s="6"/>
      <c r="E21" s="6"/>
      <c r="F21" s="6"/>
      <c r="G21" s="6"/>
      <c r="H21" s="6"/>
      <c r="I21" s="14"/>
      <c r="K21" s="1"/>
      <c r="L21" s="8"/>
    </row>
    <row r="22" spans="4:12" ht="31.5" customHeight="1">
      <c r="D22" s="6" t="s">
        <v>23</v>
      </c>
      <c r="E22" s="6"/>
      <c r="F22" s="6"/>
      <c r="G22" s="6"/>
      <c r="H22" s="6"/>
      <c r="I22" s="14" t="s">
        <v>295</v>
      </c>
      <c r="K22" s="1"/>
      <c r="L22" s="8"/>
    </row>
  </sheetData>
  <sortState ref="A11:AA16">
    <sortCondition ref="A11:A16"/>
  </sortState>
  <mergeCells count="25">
    <mergeCell ref="V9:V10"/>
    <mergeCell ref="W9:W10"/>
    <mergeCell ref="X9:X10"/>
    <mergeCell ref="Y9:Y10"/>
    <mergeCell ref="A6:Z6"/>
    <mergeCell ref="L9:N9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Z9:Z10"/>
    <mergeCell ref="R9:T9"/>
    <mergeCell ref="U9:U10"/>
    <mergeCell ref="A1:Z1"/>
    <mergeCell ref="A2:Z2"/>
    <mergeCell ref="A3:Z3"/>
    <mergeCell ref="A4:Z4"/>
    <mergeCell ref="A5:Z5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Normal="100" zoomScaleSheetLayoutView="100" workbookViewId="0">
      <selection activeCell="G9" sqref="G9"/>
    </sheetView>
  </sheetViews>
  <sheetFormatPr defaultRowHeight="12.75"/>
  <cols>
    <col min="1" max="1" width="6" customWidth="1"/>
    <col min="2" max="3" width="5.42578125" hidden="1" customWidth="1"/>
    <col min="4" max="4" width="20.140625" style="9" customWidth="1"/>
    <col min="5" max="5" width="9.5703125" style="7" customWidth="1"/>
    <col min="6" max="6" width="7.7109375" style="8" customWidth="1"/>
    <col min="7" max="7" width="33.85546875" style="9" customWidth="1"/>
    <col min="8" max="8" width="11.28515625" style="9" customWidth="1"/>
    <col min="9" max="9" width="17.140625" customWidth="1"/>
    <col min="10" max="10" width="16.5703125" customWidth="1"/>
    <col min="11" max="11" width="28" style="8" customWidth="1"/>
    <col min="12" max="12" width="14.7109375" style="8" customWidth="1"/>
  </cols>
  <sheetData>
    <row r="1" spans="1:12" ht="61.5" customHeight="1">
      <c r="A1" s="455" t="s">
        <v>293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33.75" customHeight="1">
      <c r="A2" s="456" t="s">
        <v>264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</row>
    <row r="3" spans="1:12" ht="18" customHeight="1">
      <c r="A3" s="456" t="s">
        <v>227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ht="21.75" customHeight="1">
      <c r="A4" s="457" t="s">
        <v>0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12" ht="15" customHeight="1">
      <c r="A5" s="31" t="s">
        <v>224</v>
      </c>
      <c r="B5" s="11"/>
      <c r="C5" s="11"/>
      <c r="D5" s="12"/>
      <c r="E5" s="13"/>
      <c r="F5" s="2"/>
      <c r="G5" s="3"/>
      <c r="H5" s="2"/>
      <c r="I5" s="4"/>
      <c r="J5" s="4"/>
      <c r="K5" s="5"/>
      <c r="L5" s="30" t="s">
        <v>289</v>
      </c>
    </row>
    <row r="6" spans="1:12" ht="58.5" customHeight="1">
      <c r="A6" s="34" t="s">
        <v>1</v>
      </c>
      <c r="B6" s="34" t="s">
        <v>2</v>
      </c>
      <c r="C6" s="34"/>
      <c r="D6" s="35" t="s">
        <v>3</v>
      </c>
      <c r="E6" s="15" t="s">
        <v>4</v>
      </c>
      <c r="F6" s="34" t="s">
        <v>5</v>
      </c>
      <c r="G6" s="35" t="s">
        <v>6</v>
      </c>
      <c r="H6" s="35" t="s">
        <v>4</v>
      </c>
      <c r="I6" s="35" t="s">
        <v>7</v>
      </c>
      <c r="J6" s="35" t="s">
        <v>8</v>
      </c>
      <c r="K6" s="35" t="s">
        <v>9</v>
      </c>
      <c r="L6" s="35" t="s">
        <v>10</v>
      </c>
    </row>
    <row r="7" spans="1:12" ht="32.25" customHeight="1">
      <c r="A7" s="50">
        <v>1</v>
      </c>
      <c r="B7" s="51"/>
      <c r="C7" s="50">
        <v>3</v>
      </c>
      <c r="D7" s="113" t="s">
        <v>452</v>
      </c>
      <c r="E7" s="212" t="s">
        <v>453</v>
      </c>
      <c r="F7" s="234" t="s">
        <v>24</v>
      </c>
      <c r="G7" s="129" t="s">
        <v>454</v>
      </c>
      <c r="H7" s="130" t="s">
        <v>455</v>
      </c>
      <c r="I7" s="131" t="s">
        <v>456</v>
      </c>
      <c r="J7" s="131" t="s">
        <v>457</v>
      </c>
      <c r="K7" s="131" t="s">
        <v>602</v>
      </c>
      <c r="L7" s="10" t="s">
        <v>13</v>
      </c>
    </row>
    <row r="8" spans="1:12" ht="32.25" customHeight="1">
      <c r="A8" s="50">
        <v>2</v>
      </c>
      <c r="B8" s="51"/>
      <c r="C8" s="50">
        <v>5</v>
      </c>
      <c r="D8" s="138" t="s">
        <v>307</v>
      </c>
      <c r="E8" s="139" t="s">
        <v>308</v>
      </c>
      <c r="F8" s="140" t="s">
        <v>24</v>
      </c>
      <c r="G8" s="141" t="s">
        <v>309</v>
      </c>
      <c r="H8" s="125" t="s">
        <v>310</v>
      </c>
      <c r="I8" s="142" t="s">
        <v>311</v>
      </c>
      <c r="J8" s="115" t="s">
        <v>311</v>
      </c>
      <c r="K8" s="143" t="s">
        <v>312</v>
      </c>
      <c r="L8" s="10" t="s">
        <v>13</v>
      </c>
    </row>
    <row r="9" spans="1:12" ht="32.25" customHeight="1">
      <c r="A9" s="50">
        <v>3</v>
      </c>
      <c r="B9" s="51"/>
      <c r="C9" s="50">
        <v>34</v>
      </c>
      <c r="D9" s="205" t="s">
        <v>54</v>
      </c>
      <c r="E9" s="314" t="s">
        <v>55</v>
      </c>
      <c r="F9" s="274" t="s">
        <v>32</v>
      </c>
      <c r="G9" s="315" t="s">
        <v>56</v>
      </c>
      <c r="H9" s="261" t="s">
        <v>57</v>
      </c>
      <c r="I9" s="297" t="s">
        <v>58</v>
      </c>
      <c r="J9" s="257" t="s">
        <v>59</v>
      </c>
      <c r="K9" s="278" t="s">
        <v>36</v>
      </c>
      <c r="L9" s="10" t="s">
        <v>13</v>
      </c>
    </row>
    <row r="10" spans="1:12" ht="32.25" customHeight="1">
      <c r="A10" s="50">
        <v>4</v>
      </c>
      <c r="B10" s="51"/>
      <c r="C10" s="50">
        <v>21</v>
      </c>
      <c r="D10" s="248" t="s">
        <v>498</v>
      </c>
      <c r="E10" s="294" t="s">
        <v>485</v>
      </c>
      <c r="F10" s="295">
        <v>1</v>
      </c>
      <c r="G10" s="275" t="s">
        <v>499</v>
      </c>
      <c r="H10" s="296" t="s">
        <v>560</v>
      </c>
      <c r="I10" s="297" t="s">
        <v>500</v>
      </c>
      <c r="J10" s="298" t="s">
        <v>441</v>
      </c>
      <c r="K10" s="264" t="s">
        <v>52</v>
      </c>
      <c r="L10" s="10" t="s">
        <v>13</v>
      </c>
    </row>
    <row r="11" spans="1:12" ht="32.25" customHeight="1">
      <c r="A11" s="50">
        <v>5</v>
      </c>
      <c r="B11" s="51"/>
      <c r="C11" s="50">
        <v>35</v>
      </c>
      <c r="D11" s="248" t="s">
        <v>498</v>
      </c>
      <c r="E11" s="294" t="s">
        <v>485</v>
      </c>
      <c r="F11" s="295">
        <v>1</v>
      </c>
      <c r="G11" s="316" t="s">
        <v>519</v>
      </c>
      <c r="H11" s="310" t="s">
        <v>520</v>
      </c>
      <c r="I11" s="317" t="s">
        <v>500</v>
      </c>
      <c r="J11" s="298" t="s">
        <v>441</v>
      </c>
      <c r="K11" s="264" t="s">
        <v>52</v>
      </c>
      <c r="L11" s="10" t="s">
        <v>13</v>
      </c>
    </row>
    <row r="12" spans="1:12" ht="32.25" customHeight="1">
      <c r="A12" s="50">
        <v>6</v>
      </c>
      <c r="B12" s="51"/>
      <c r="C12" s="50">
        <v>2</v>
      </c>
      <c r="D12" s="113" t="s">
        <v>445</v>
      </c>
      <c r="E12" s="77" t="s">
        <v>446</v>
      </c>
      <c r="F12" s="103">
        <v>1</v>
      </c>
      <c r="G12" s="104" t="s">
        <v>447</v>
      </c>
      <c r="H12" s="127" t="s">
        <v>448</v>
      </c>
      <c r="I12" s="232" t="s">
        <v>449</v>
      </c>
      <c r="J12" s="74" t="s">
        <v>450</v>
      </c>
      <c r="K12" s="233" t="s">
        <v>451</v>
      </c>
      <c r="L12" s="10" t="s">
        <v>13</v>
      </c>
    </row>
    <row r="13" spans="1:12" s="442" customFormat="1" ht="32.25" customHeight="1">
      <c r="A13" s="50">
        <v>7</v>
      </c>
      <c r="B13" s="51"/>
      <c r="C13" s="50"/>
      <c r="D13" s="205" t="s">
        <v>359</v>
      </c>
      <c r="E13" s="108" t="s">
        <v>360</v>
      </c>
      <c r="F13" s="183" t="s">
        <v>27</v>
      </c>
      <c r="G13" s="184" t="s">
        <v>588</v>
      </c>
      <c r="H13" s="174" t="s">
        <v>589</v>
      </c>
      <c r="I13" s="185" t="s">
        <v>590</v>
      </c>
      <c r="J13" s="186" t="s">
        <v>72</v>
      </c>
      <c r="K13" s="74" t="s">
        <v>34</v>
      </c>
      <c r="L13" s="10" t="s">
        <v>13</v>
      </c>
    </row>
    <row r="14" spans="1:12" ht="32.25" customHeight="1">
      <c r="A14" s="50">
        <v>8</v>
      </c>
      <c r="B14" s="51"/>
      <c r="C14" s="50">
        <v>7</v>
      </c>
      <c r="D14" s="107" t="s">
        <v>359</v>
      </c>
      <c r="E14" s="118" t="s">
        <v>360</v>
      </c>
      <c r="F14" s="202" t="s">
        <v>27</v>
      </c>
      <c r="G14" s="72" t="s">
        <v>467</v>
      </c>
      <c r="H14" s="120" t="s">
        <v>468</v>
      </c>
      <c r="I14" s="120" t="s">
        <v>40</v>
      </c>
      <c r="J14" s="137" t="s">
        <v>72</v>
      </c>
      <c r="K14" s="74" t="s">
        <v>34</v>
      </c>
      <c r="L14" s="10" t="s">
        <v>13</v>
      </c>
    </row>
    <row r="15" spans="1:12" ht="32.25" customHeight="1">
      <c r="A15" s="50">
        <v>9</v>
      </c>
      <c r="B15" s="51"/>
      <c r="C15" s="50">
        <v>31</v>
      </c>
      <c r="D15" s="230" t="s">
        <v>512</v>
      </c>
      <c r="E15" s="279" t="s">
        <v>513</v>
      </c>
      <c r="F15" s="254" t="s">
        <v>32</v>
      </c>
      <c r="G15" s="205" t="s">
        <v>514</v>
      </c>
      <c r="H15" s="310" t="s">
        <v>515</v>
      </c>
      <c r="I15" s="311" t="s">
        <v>516</v>
      </c>
      <c r="J15" s="311" t="s">
        <v>517</v>
      </c>
      <c r="K15" s="312" t="s">
        <v>518</v>
      </c>
      <c r="L15" s="10" t="s">
        <v>13</v>
      </c>
    </row>
    <row r="16" spans="1:12" ht="32.25" customHeight="1">
      <c r="A16" s="50">
        <v>10</v>
      </c>
      <c r="B16" s="51"/>
      <c r="C16" s="50">
        <v>13</v>
      </c>
      <c r="D16" s="138" t="s">
        <v>246</v>
      </c>
      <c r="E16" s="139" t="s">
        <v>271</v>
      </c>
      <c r="F16" s="140" t="s">
        <v>24</v>
      </c>
      <c r="G16" s="150" t="s">
        <v>62</v>
      </c>
      <c r="H16" s="75" t="s">
        <v>63</v>
      </c>
      <c r="I16" s="140" t="s">
        <v>38</v>
      </c>
      <c r="J16" s="74" t="s">
        <v>53</v>
      </c>
      <c r="K16" s="74" t="s">
        <v>418</v>
      </c>
      <c r="L16" s="10" t="s">
        <v>13</v>
      </c>
    </row>
    <row r="17" spans="1:12" ht="32.25" customHeight="1">
      <c r="A17" s="50">
        <v>11</v>
      </c>
      <c r="B17" s="51"/>
      <c r="C17" s="50">
        <v>26</v>
      </c>
      <c r="D17" s="158" t="s">
        <v>245</v>
      </c>
      <c r="E17" s="271" t="s">
        <v>267</v>
      </c>
      <c r="F17" s="272" t="s">
        <v>24</v>
      </c>
      <c r="G17" s="250" t="s">
        <v>62</v>
      </c>
      <c r="H17" s="270" t="s">
        <v>63</v>
      </c>
      <c r="I17" s="272" t="s">
        <v>38</v>
      </c>
      <c r="J17" s="197" t="s">
        <v>174</v>
      </c>
      <c r="K17" s="197" t="s">
        <v>418</v>
      </c>
      <c r="L17" s="10" t="s">
        <v>13</v>
      </c>
    </row>
    <row r="18" spans="1:12" ht="32.25" customHeight="1">
      <c r="A18" s="50">
        <v>12</v>
      </c>
      <c r="B18" s="51"/>
      <c r="C18" s="50">
        <v>8</v>
      </c>
      <c r="D18" s="235" t="s">
        <v>469</v>
      </c>
      <c r="E18" s="110" t="s">
        <v>470</v>
      </c>
      <c r="F18" s="123" t="s">
        <v>24</v>
      </c>
      <c r="G18" s="237" t="s">
        <v>471</v>
      </c>
      <c r="H18" s="238" t="s">
        <v>472</v>
      </c>
      <c r="I18" s="143" t="s">
        <v>456</v>
      </c>
      <c r="J18" s="143" t="s">
        <v>450</v>
      </c>
      <c r="K18" s="233" t="s">
        <v>451</v>
      </c>
      <c r="L18" s="10" t="s">
        <v>13</v>
      </c>
    </row>
    <row r="19" spans="1:12" ht="32.25" customHeight="1">
      <c r="A19" s="50">
        <v>13</v>
      </c>
      <c r="B19" s="51"/>
      <c r="C19" s="50">
        <v>27</v>
      </c>
      <c r="D19" s="205" t="s">
        <v>123</v>
      </c>
      <c r="E19" s="265" t="s">
        <v>124</v>
      </c>
      <c r="F19" s="254" t="s">
        <v>31</v>
      </c>
      <c r="G19" s="260" t="s">
        <v>127</v>
      </c>
      <c r="H19" s="279" t="s">
        <v>128</v>
      </c>
      <c r="I19" s="281" t="s">
        <v>73</v>
      </c>
      <c r="J19" s="301" t="s">
        <v>72</v>
      </c>
      <c r="K19" s="197" t="s">
        <v>34</v>
      </c>
      <c r="L19" s="10" t="s">
        <v>13</v>
      </c>
    </row>
    <row r="20" spans="1:12" ht="32.25" customHeight="1">
      <c r="A20" s="50">
        <v>14</v>
      </c>
      <c r="B20" s="51"/>
      <c r="C20" s="50">
        <v>28</v>
      </c>
      <c r="D20" s="293" t="s">
        <v>501</v>
      </c>
      <c r="E20" s="283" t="s">
        <v>502</v>
      </c>
      <c r="F20" s="254" t="s">
        <v>31</v>
      </c>
      <c r="G20" s="302" t="s">
        <v>503</v>
      </c>
      <c r="H20" s="256" t="s">
        <v>504</v>
      </c>
      <c r="I20" s="257" t="s">
        <v>505</v>
      </c>
      <c r="J20" s="303" t="s">
        <v>50</v>
      </c>
      <c r="K20" s="264" t="s">
        <v>192</v>
      </c>
      <c r="L20" s="10" t="s">
        <v>13</v>
      </c>
    </row>
    <row r="21" spans="1:12" ht="32.25" customHeight="1">
      <c r="A21" s="50">
        <v>15</v>
      </c>
      <c r="B21" s="51"/>
      <c r="C21" s="50">
        <v>16</v>
      </c>
      <c r="D21" s="211" t="s">
        <v>476</v>
      </c>
      <c r="E21" s="212" t="s">
        <v>477</v>
      </c>
      <c r="F21" s="175">
        <v>3</v>
      </c>
      <c r="G21" s="150" t="s">
        <v>478</v>
      </c>
      <c r="H21" s="75" t="s">
        <v>479</v>
      </c>
      <c r="I21" s="140" t="s">
        <v>480</v>
      </c>
      <c r="J21" s="76" t="s">
        <v>328</v>
      </c>
      <c r="K21" s="71" t="s">
        <v>373</v>
      </c>
      <c r="L21" s="10" t="s">
        <v>13</v>
      </c>
    </row>
    <row r="22" spans="1:12" ht="32.25" customHeight="1">
      <c r="A22" s="50">
        <v>16</v>
      </c>
      <c r="B22" s="51"/>
      <c r="C22" s="50">
        <v>9</v>
      </c>
      <c r="D22" s="248" t="s">
        <v>135</v>
      </c>
      <c r="E22" s="108" t="s">
        <v>136</v>
      </c>
      <c r="F22" s="109" t="s">
        <v>24</v>
      </c>
      <c r="G22" s="144" t="s">
        <v>473</v>
      </c>
      <c r="H22" s="77" t="s">
        <v>474</v>
      </c>
      <c r="I22" s="116" t="s">
        <v>61</v>
      </c>
      <c r="J22" s="137" t="s">
        <v>25</v>
      </c>
      <c r="K22" s="148" t="s">
        <v>405</v>
      </c>
      <c r="L22" s="10" t="s">
        <v>13</v>
      </c>
    </row>
    <row r="23" spans="1:12" ht="32.25" customHeight="1">
      <c r="A23" s="50">
        <v>17</v>
      </c>
      <c r="B23" s="51"/>
      <c r="C23" s="50">
        <v>18</v>
      </c>
      <c r="D23" s="248" t="s">
        <v>135</v>
      </c>
      <c r="E23" s="108" t="s">
        <v>136</v>
      </c>
      <c r="F23" s="241" t="s">
        <v>24</v>
      </c>
      <c r="G23" s="242" t="s">
        <v>486</v>
      </c>
      <c r="H23" s="243" t="s">
        <v>251</v>
      </c>
      <c r="I23" s="244" t="s">
        <v>61</v>
      </c>
      <c r="J23" s="126" t="s">
        <v>25</v>
      </c>
      <c r="K23" s="148" t="s">
        <v>405</v>
      </c>
      <c r="L23" s="10" t="s">
        <v>13</v>
      </c>
    </row>
    <row r="24" spans="1:12" s="100" customFormat="1" ht="32.25" customHeight="1">
      <c r="A24" s="50">
        <v>18</v>
      </c>
      <c r="B24" s="51"/>
      <c r="C24" s="50">
        <v>4</v>
      </c>
      <c r="D24" s="235" t="s">
        <v>459</v>
      </c>
      <c r="E24" s="194" t="s">
        <v>460</v>
      </c>
      <c r="F24" s="75" t="s">
        <v>32</v>
      </c>
      <c r="G24" s="104" t="s">
        <v>461</v>
      </c>
      <c r="H24" s="149" t="s">
        <v>462</v>
      </c>
      <c r="I24" s="152" t="s">
        <v>456</v>
      </c>
      <c r="J24" s="200" t="s">
        <v>450</v>
      </c>
      <c r="K24" s="233" t="s">
        <v>451</v>
      </c>
      <c r="L24" s="10" t="s">
        <v>13</v>
      </c>
    </row>
    <row r="25" spans="1:12" s="100" customFormat="1" ht="32.25" customHeight="1">
      <c r="A25" s="50">
        <v>19</v>
      </c>
      <c r="B25" s="51"/>
      <c r="C25" s="50">
        <v>17</v>
      </c>
      <c r="D25" s="150" t="s">
        <v>481</v>
      </c>
      <c r="E25" s="77" t="s">
        <v>482</v>
      </c>
      <c r="F25" s="77" t="s">
        <v>27</v>
      </c>
      <c r="G25" s="218" t="s">
        <v>483</v>
      </c>
      <c r="H25" s="75" t="s">
        <v>484</v>
      </c>
      <c r="I25" s="74" t="s">
        <v>44</v>
      </c>
      <c r="J25" s="74" t="s">
        <v>25</v>
      </c>
      <c r="K25" s="74" t="s">
        <v>430</v>
      </c>
      <c r="L25" s="10" t="s">
        <v>13</v>
      </c>
    </row>
    <row r="26" spans="1:12" s="100" customFormat="1" ht="32.25" customHeight="1">
      <c r="A26" s="50">
        <v>20</v>
      </c>
      <c r="B26" s="51"/>
      <c r="C26" s="50">
        <v>32</v>
      </c>
      <c r="D26" s="205" t="s">
        <v>141</v>
      </c>
      <c r="E26" s="265" t="s">
        <v>142</v>
      </c>
      <c r="F26" s="254" t="s">
        <v>31</v>
      </c>
      <c r="G26" s="266" t="s">
        <v>143</v>
      </c>
      <c r="H26" s="313" t="s">
        <v>144</v>
      </c>
      <c r="I26" s="282" t="s">
        <v>145</v>
      </c>
      <c r="J26" s="282" t="s">
        <v>69</v>
      </c>
      <c r="K26" s="256" t="s">
        <v>183</v>
      </c>
      <c r="L26" s="10" t="s">
        <v>13</v>
      </c>
    </row>
    <row r="27" spans="1:12" s="100" customFormat="1" ht="32.25" customHeight="1">
      <c r="A27" s="50">
        <v>21</v>
      </c>
      <c r="B27" s="51"/>
      <c r="C27" s="50">
        <v>15</v>
      </c>
      <c r="D27" s="168" t="s">
        <v>152</v>
      </c>
      <c r="E27" s="108" t="s">
        <v>153</v>
      </c>
      <c r="F27" s="224" t="s">
        <v>24</v>
      </c>
      <c r="G27" s="104" t="s">
        <v>252</v>
      </c>
      <c r="H27" s="77" t="s">
        <v>253</v>
      </c>
      <c r="I27" s="105" t="s">
        <v>133</v>
      </c>
      <c r="J27" s="240" t="s">
        <v>94</v>
      </c>
      <c r="K27" s="74" t="s">
        <v>45</v>
      </c>
      <c r="L27" s="10" t="s">
        <v>13</v>
      </c>
    </row>
    <row r="28" spans="1:12" s="100" customFormat="1" ht="32.25" customHeight="1">
      <c r="A28" s="50">
        <v>22</v>
      </c>
      <c r="B28" s="51"/>
      <c r="C28" s="50">
        <v>30</v>
      </c>
      <c r="D28" s="205" t="s">
        <v>506</v>
      </c>
      <c r="E28" s="256" t="s">
        <v>507</v>
      </c>
      <c r="F28" s="254" t="s">
        <v>24</v>
      </c>
      <c r="G28" s="305" t="s">
        <v>508</v>
      </c>
      <c r="H28" s="306" t="s">
        <v>509</v>
      </c>
      <c r="I28" s="307" t="s">
        <v>510</v>
      </c>
      <c r="J28" s="308" t="s">
        <v>25</v>
      </c>
      <c r="K28" s="309" t="s">
        <v>511</v>
      </c>
      <c r="L28" s="10" t="s">
        <v>13</v>
      </c>
    </row>
    <row r="29" spans="1:12" s="342" customFormat="1" ht="32.25" customHeight="1">
      <c r="A29" s="50">
        <v>23</v>
      </c>
      <c r="B29" s="51"/>
      <c r="C29" s="50"/>
      <c r="D29" s="429" t="s">
        <v>585</v>
      </c>
      <c r="E29" s="265" t="s">
        <v>584</v>
      </c>
      <c r="F29" s="254" t="s">
        <v>24</v>
      </c>
      <c r="G29" s="379" t="s">
        <v>300</v>
      </c>
      <c r="H29" s="380" t="s">
        <v>301</v>
      </c>
      <c r="I29" s="259" t="s">
        <v>302</v>
      </c>
      <c r="J29" s="297" t="s">
        <v>303</v>
      </c>
      <c r="K29" s="269" t="s">
        <v>304</v>
      </c>
      <c r="L29" s="10" t="s">
        <v>13</v>
      </c>
    </row>
    <row r="30" spans="1:12" s="100" customFormat="1" ht="32.25" customHeight="1">
      <c r="A30" s="50">
        <v>24</v>
      </c>
      <c r="B30" s="51"/>
      <c r="C30" s="50">
        <v>1</v>
      </c>
      <c r="D30" s="113" t="s">
        <v>165</v>
      </c>
      <c r="E30" s="77" t="s">
        <v>166</v>
      </c>
      <c r="F30" s="103">
        <v>2</v>
      </c>
      <c r="G30" s="225" t="s">
        <v>442</v>
      </c>
      <c r="H30" s="77" t="s">
        <v>97</v>
      </c>
      <c r="I30" s="154" t="s">
        <v>98</v>
      </c>
      <c r="J30" s="131" t="s">
        <v>443</v>
      </c>
      <c r="K30" s="140" t="s">
        <v>405</v>
      </c>
      <c r="L30" s="10" t="s">
        <v>13</v>
      </c>
    </row>
    <row r="31" spans="1:12" s="100" customFormat="1" ht="32.25" customHeight="1">
      <c r="A31" s="50">
        <v>25</v>
      </c>
      <c r="B31" s="51"/>
      <c r="C31" s="50">
        <v>23</v>
      </c>
      <c r="D31" s="231" t="s">
        <v>431</v>
      </c>
      <c r="E31" s="265" t="s">
        <v>432</v>
      </c>
      <c r="F31" s="287">
        <v>2</v>
      </c>
      <c r="G31" s="288" t="s">
        <v>433</v>
      </c>
      <c r="H31" s="289" t="s">
        <v>434</v>
      </c>
      <c r="I31" s="290" t="s">
        <v>435</v>
      </c>
      <c r="J31" s="291" t="s">
        <v>72</v>
      </c>
      <c r="K31" s="269" t="s">
        <v>304</v>
      </c>
      <c r="L31" s="10" t="s">
        <v>13</v>
      </c>
    </row>
    <row r="32" spans="1:12" s="100" customFormat="1" ht="32.25" customHeight="1">
      <c r="A32" s="50">
        <v>26</v>
      </c>
      <c r="B32" s="51"/>
      <c r="C32" s="50">
        <v>6</v>
      </c>
      <c r="D32" s="138" t="s">
        <v>463</v>
      </c>
      <c r="E32" s="139"/>
      <c r="F32" s="140" t="s">
        <v>24</v>
      </c>
      <c r="G32" s="104" t="s">
        <v>464</v>
      </c>
      <c r="H32" s="236" t="s">
        <v>465</v>
      </c>
      <c r="I32" s="105" t="s">
        <v>466</v>
      </c>
      <c r="J32" s="74" t="s">
        <v>33</v>
      </c>
      <c r="K32" s="74" t="s">
        <v>34</v>
      </c>
      <c r="L32" s="10" t="s">
        <v>13</v>
      </c>
    </row>
    <row r="33" spans="1:12" s="442" customFormat="1" ht="32.25" customHeight="1">
      <c r="A33" s="50">
        <v>27</v>
      </c>
      <c r="B33" s="51"/>
      <c r="C33" s="50"/>
      <c r="D33" s="107" t="s">
        <v>175</v>
      </c>
      <c r="E33" s="108" t="s">
        <v>176</v>
      </c>
      <c r="F33" s="109" t="s">
        <v>24</v>
      </c>
      <c r="G33" s="72" t="s">
        <v>146</v>
      </c>
      <c r="H33" s="137" t="s">
        <v>147</v>
      </c>
      <c r="I33" s="137" t="s">
        <v>65</v>
      </c>
      <c r="J33" s="137" t="s">
        <v>65</v>
      </c>
      <c r="K33" s="74" t="s">
        <v>34</v>
      </c>
      <c r="L33" s="10" t="s">
        <v>13</v>
      </c>
    </row>
    <row r="34" spans="1:12" s="442" customFormat="1" ht="32.25" customHeight="1">
      <c r="A34" s="50">
        <v>28</v>
      </c>
      <c r="B34" s="51"/>
      <c r="C34" s="50">
        <v>20</v>
      </c>
      <c r="D34" s="204" t="s">
        <v>488</v>
      </c>
      <c r="E34" s="118" t="s">
        <v>489</v>
      </c>
      <c r="F34" s="175" t="s">
        <v>32</v>
      </c>
      <c r="G34" s="144" t="s">
        <v>490</v>
      </c>
      <c r="H34" s="77" t="s">
        <v>491</v>
      </c>
      <c r="I34" s="151" t="s">
        <v>492</v>
      </c>
      <c r="J34" s="147" t="s">
        <v>493</v>
      </c>
      <c r="K34" s="133" t="s">
        <v>288</v>
      </c>
      <c r="L34" s="10" t="s">
        <v>13</v>
      </c>
    </row>
    <row r="35" spans="1:12" s="100" customFormat="1" ht="32.25" customHeight="1">
      <c r="A35" s="50">
        <v>29</v>
      </c>
      <c r="B35" s="51"/>
      <c r="C35" s="50">
        <v>10</v>
      </c>
      <c r="D35" s="207" t="s">
        <v>177</v>
      </c>
      <c r="E35" s="108" t="s">
        <v>178</v>
      </c>
      <c r="F35" s="109" t="s">
        <v>24</v>
      </c>
      <c r="G35" s="176" t="s">
        <v>475</v>
      </c>
      <c r="H35" s="174" t="s">
        <v>181</v>
      </c>
      <c r="I35" s="233" t="s">
        <v>180</v>
      </c>
      <c r="J35" s="233" t="s">
        <v>72</v>
      </c>
      <c r="K35" s="74" t="s">
        <v>34</v>
      </c>
      <c r="L35" s="10" t="s">
        <v>13</v>
      </c>
    </row>
    <row r="36" spans="1:12" s="100" customFormat="1" ht="32.25" customHeight="1">
      <c r="A36" s="50">
        <v>30</v>
      </c>
      <c r="B36" s="51"/>
      <c r="C36" s="50">
        <v>19</v>
      </c>
      <c r="D36" s="207" t="s">
        <v>177</v>
      </c>
      <c r="E36" s="108" t="s">
        <v>178</v>
      </c>
      <c r="F36" s="109" t="s">
        <v>24</v>
      </c>
      <c r="G36" s="176" t="s">
        <v>487</v>
      </c>
      <c r="H36" s="174" t="s">
        <v>179</v>
      </c>
      <c r="I36" s="233" t="s">
        <v>180</v>
      </c>
      <c r="J36" s="233" t="s">
        <v>72</v>
      </c>
      <c r="K36" s="74" t="s">
        <v>34</v>
      </c>
      <c r="L36" s="10" t="s">
        <v>13</v>
      </c>
    </row>
    <row r="37" spans="1:12" s="100" customFormat="1" ht="32.25" customHeight="1">
      <c r="A37" s="50">
        <v>31</v>
      </c>
      <c r="B37" s="51"/>
      <c r="C37" s="50"/>
      <c r="D37" s="107" t="s">
        <v>351</v>
      </c>
      <c r="E37" s="108" t="s">
        <v>352</v>
      </c>
      <c r="F37" s="109" t="s">
        <v>31</v>
      </c>
      <c r="G37" s="72" t="s">
        <v>353</v>
      </c>
      <c r="H37" s="174" t="s">
        <v>354</v>
      </c>
      <c r="I37" s="116" t="s">
        <v>355</v>
      </c>
      <c r="J37" s="116" t="s">
        <v>356</v>
      </c>
      <c r="K37" s="116" t="s">
        <v>569</v>
      </c>
      <c r="L37" s="10" t="s">
        <v>13</v>
      </c>
    </row>
    <row r="38" spans="1:12">
      <c r="D38"/>
      <c r="E38"/>
      <c r="F38"/>
      <c r="G38"/>
      <c r="H38"/>
      <c r="K38"/>
    </row>
    <row r="39" spans="1:12" ht="31.5" customHeight="1">
      <c r="D39" s="6" t="s">
        <v>182</v>
      </c>
      <c r="E39" s="6"/>
      <c r="F39" s="6"/>
      <c r="G39" s="6"/>
      <c r="H39" s="6"/>
      <c r="I39" s="14" t="s">
        <v>294</v>
      </c>
      <c r="K39" s="1"/>
    </row>
    <row r="40" spans="1:12">
      <c r="D40" s="6"/>
      <c r="E40" s="6"/>
      <c r="F40" s="6"/>
      <c r="G40" s="6"/>
      <c r="H40" s="6"/>
      <c r="I40" s="14"/>
      <c r="K40" s="1"/>
    </row>
    <row r="41" spans="1:12" ht="31.5" customHeight="1">
      <c r="D41" s="6" t="s">
        <v>12</v>
      </c>
      <c r="E41" s="6"/>
      <c r="F41" s="6"/>
      <c r="G41" s="6"/>
      <c r="H41" s="6"/>
      <c r="I41" s="14" t="s">
        <v>263</v>
      </c>
      <c r="K41" s="1"/>
    </row>
    <row r="42" spans="1:12">
      <c r="D42" s="6"/>
      <c r="E42" s="6"/>
      <c r="F42" s="6"/>
      <c r="G42" s="6"/>
      <c r="H42" s="6"/>
      <c r="I42" s="14"/>
      <c r="K42" s="1"/>
    </row>
    <row r="43" spans="1:12" ht="31.5" customHeight="1">
      <c r="D43" s="6" t="s">
        <v>23</v>
      </c>
      <c r="E43" s="6"/>
      <c r="F43" s="6"/>
      <c r="G43" s="6"/>
      <c r="H43" s="6"/>
      <c r="I43" s="14" t="s">
        <v>295</v>
      </c>
      <c r="K43" s="1"/>
    </row>
    <row r="44" spans="1:12" ht="11.25" customHeight="1">
      <c r="D44" s="6"/>
      <c r="E44" s="6"/>
      <c r="F44" s="6"/>
      <c r="G44" s="6"/>
      <c r="H44" s="6"/>
      <c r="I44" s="14"/>
      <c r="K44" s="1"/>
    </row>
    <row r="45" spans="1:12" ht="31.5" customHeight="1">
      <c r="D45" s="6" t="s">
        <v>296</v>
      </c>
      <c r="E45" s="6"/>
      <c r="F45" s="6"/>
      <c r="G45" s="6"/>
      <c r="H45" s="6"/>
      <c r="I45" s="14" t="s">
        <v>225</v>
      </c>
      <c r="K45" s="1"/>
    </row>
  </sheetData>
  <protectedRanges>
    <protectedRange sqref="K14" name="Диапазон1_3_1_1_3_11_1_1_3_1_3_1_1_1_1_4_2_2_2_1_1"/>
  </protectedRanges>
  <sortState ref="A7:L37">
    <sortCondition ref="D7:D37"/>
  </sortState>
  <mergeCells count="4">
    <mergeCell ref="A1:L1"/>
    <mergeCell ref="A2:L2"/>
    <mergeCell ref="A3:L3"/>
    <mergeCell ref="A4:L4"/>
  </mergeCells>
  <phoneticPr fontId="0" type="noConversion"/>
  <conditionalFormatting sqref="G11:I11">
    <cfRule type="duplicateValues" dxfId="1" priority="1" stopIfTrue="1"/>
  </conditionalFormatting>
  <pageMargins left="0" right="0.15748031496062992" top="0" bottom="0" header="0.51181102362204722" footer="0.19685039370078741"/>
  <pageSetup paperSize="9" scale="60" fitToHeight="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view="pageBreakPreview" topLeftCell="A2" zoomScale="90" zoomScaleNormal="100" zoomScaleSheetLayoutView="90" workbookViewId="0">
      <selection activeCell="P12" sqref="P12"/>
    </sheetView>
  </sheetViews>
  <sheetFormatPr defaultRowHeight="12.75"/>
  <cols>
    <col min="1" max="1" width="4.42578125" style="323" customWidth="1"/>
    <col min="2" max="2" width="4.7109375" style="323" hidden="1" customWidth="1"/>
    <col min="3" max="3" width="5.5703125" style="323" hidden="1" customWidth="1"/>
    <col min="4" max="4" width="16.7109375" style="323" customWidth="1"/>
    <col min="5" max="5" width="8" style="323" customWidth="1"/>
    <col min="6" max="6" width="5.7109375" style="323" customWidth="1"/>
    <col min="7" max="7" width="33.42578125" style="323" customWidth="1"/>
    <col min="8" max="8" width="9.85546875" style="323" customWidth="1"/>
    <col min="9" max="9" width="16.140625" style="323" customWidth="1"/>
    <col min="10" max="10" width="12.7109375" style="323" hidden="1" customWidth="1"/>
    <col min="11" max="11" width="21.5703125" style="323" customWidth="1"/>
    <col min="12" max="12" width="11.42578125" style="323" customWidth="1"/>
    <col min="13" max="13" width="19.28515625" style="340" customWidth="1"/>
    <col min="14" max="14" width="19.28515625" style="323" customWidth="1"/>
    <col min="15" max="15" width="9.140625" style="323" hidden="1" customWidth="1"/>
    <col min="16" max="256" width="9.140625" style="323"/>
    <col min="257" max="257" width="4.42578125" style="323" customWidth="1"/>
    <col min="258" max="258" width="0" style="323" hidden="1" customWidth="1"/>
    <col min="259" max="259" width="5.5703125" style="323" customWidth="1"/>
    <col min="260" max="260" width="16.7109375" style="323" customWidth="1"/>
    <col min="261" max="261" width="8" style="323" customWidth="1"/>
    <col min="262" max="262" width="5.7109375" style="323" customWidth="1"/>
    <col min="263" max="263" width="33.42578125" style="323" customWidth="1"/>
    <col min="264" max="264" width="8.28515625" style="323" customWidth="1"/>
    <col min="265" max="265" width="16.140625" style="323" customWidth="1"/>
    <col min="266" max="266" width="0" style="323" hidden="1" customWidth="1"/>
    <col min="267" max="267" width="21.5703125" style="323" customWidth="1"/>
    <col min="268" max="268" width="11.42578125" style="323" customWidth="1"/>
    <col min="269" max="269" width="12.7109375" style="323" customWidth="1"/>
    <col min="270" max="270" width="12.28515625" style="323" customWidth="1"/>
    <col min="271" max="512" width="9.140625" style="323"/>
    <col min="513" max="513" width="4.42578125" style="323" customWidth="1"/>
    <col min="514" max="514" width="0" style="323" hidden="1" customWidth="1"/>
    <col min="515" max="515" width="5.5703125" style="323" customWidth="1"/>
    <col min="516" max="516" width="16.7109375" style="323" customWidth="1"/>
    <col min="517" max="517" width="8" style="323" customWidth="1"/>
    <col min="518" max="518" width="5.7109375" style="323" customWidth="1"/>
    <col min="519" max="519" width="33.42578125" style="323" customWidth="1"/>
    <col min="520" max="520" width="8.28515625" style="323" customWidth="1"/>
    <col min="521" max="521" width="16.140625" style="323" customWidth="1"/>
    <col min="522" max="522" width="0" style="323" hidden="1" customWidth="1"/>
    <col min="523" max="523" width="21.5703125" style="323" customWidth="1"/>
    <col min="524" max="524" width="11.42578125" style="323" customWidth="1"/>
    <col min="525" max="525" width="12.7109375" style="323" customWidth="1"/>
    <col min="526" max="526" width="12.28515625" style="323" customWidth="1"/>
    <col min="527" max="768" width="9.140625" style="323"/>
    <col min="769" max="769" width="4.42578125" style="323" customWidth="1"/>
    <col min="770" max="770" width="0" style="323" hidden="1" customWidth="1"/>
    <col min="771" max="771" width="5.5703125" style="323" customWidth="1"/>
    <col min="772" max="772" width="16.7109375" style="323" customWidth="1"/>
    <col min="773" max="773" width="8" style="323" customWidth="1"/>
    <col min="774" max="774" width="5.7109375" style="323" customWidth="1"/>
    <col min="775" max="775" width="33.42578125" style="323" customWidth="1"/>
    <col min="776" max="776" width="8.28515625" style="323" customWidth="1"/>
    <col min="777" max="777" width="16.140625" style="323" customWidth="1"/>
    <col min="778" max="778" width="0" style="323" hidden="1" customWidth="1"/>
    <col min="779" max="779" width="21.5703125" style="323" customWidth="1"/>
    <col min="780" max="780" width="11.42578125" style="323" customWidth="1"/>
    <col min="781" max="781" width="12.7109375" style="323" customWidth="1"/>
    <col min="782" max="782" width="12.28515625" style="323" customWidth="1"/>
    <col min="783" max="1024" width="9.140625" style="323"/>
    <col min="1025" max="1025" width="4.42578125" style="323" customWidth="1"/>
    <col min="1026" max="1026" width="0" style="323" hidden="1" customWidth="1"/>
    <col min="1027" max="1027" width="5.5703125" style="323" customWidth="1"/>
    <col min="1028" max="1028" width="16.7109375" style="323" customWidth="1"/>
    <col min="1029" max="1029" width="8" style="323" customWidth="1"/>
    <col min="1030" max="1030" width="5.7109375" style="323" customWidth="1"/>
    <col min="1031" max="1031" width="33.42578125" style="323" customWidth="1"/>
    <col min="1032" max="1032" width="8.28515625" style="323" customWidth="1"/>
    <col min="1033" max="1033" width="16.140625" style="323" customWidth="1"/>
    <col min="1034" max="1034" width="0" style="323" hidden="1" customWidth="1"/>
    <col min="1035" max="1035" width="21.5703125" style="323" customWidth="1"/>
    <col min="1036" max="1036" width="11.42578125" style="323" customWidth="1"/>
    <col min="1037" max="1037" width="12.7109375" style="323" customWidth="1"/>
    <col min="1038" max="1038" width="12.28515625" style="323" customWidth="1"/>
    <col min="1039" max="1280" width="9.140625" style="323"/>
    <col min="1281" max="1281" width="4.42578125" style="323" customWidth="1"/>
    <col min="1282" max="1282" width="0" style="323" hidden="1" customWidth="1"/>
    <col min="1283" max="1283" width="5.5703125" style="323" customWidth="1"/>
    <col min="1284" max="1284" width="16.7109375" style="323" customWidth="1"/>
    <col min="1285" max="1285" width="8" style="323" customWidth="1"/>
    <col min="1286" max="1286" width="5.7109375" style="323" customWidth="1"/>
    <col min="1287" max="1287" width="33.42578125" style="323" customWidth="1"/>
    <col min="1288" max="1288" width="8.28515625" style="323" customWidth="1"/>
    <col min="1289" max="1289" width="16.140625" style="323" customWidth="1"/>
    <col min="1290" max="1290" width="0" style="323" hidden="1" customWidth="1"/>
    <col min="1291" max="1291" width="21.5703125" style="323" customWidth="1"/>
    <col min="1292" max="1292" width="11.42578125" style="323" customWidth="1"/>
    <col min="1293" max="1293" width="12.7109375" style="323" customWidth="1"/>
    <col min="1294" max="1294" width="12.28515625" style="323" customWidth="1"/>
    <col min="1295" max="1536" width="9.140625" style="323"/>
    <col min="1537" max="1537" width="4.42578125" style="323" customWidth="1"/>
    <col min="1538" max="1538" width="0" style="323" hidden="1" customWidth="1"/>
    <col min="1539" max="1539" width="5.5703125" style="323" customWidth="1"/>
    <col min="1540" max="1540" width="16.7109375" style="323" customWidth="1"/>
    <col min="1541" max="1541" width="8" style="323" customWidth="1"/>
    <col min="1542" max="1542" width="5.7109375" style="323" customWidth="1"/>
    <col min="1543" max="1543" width="33.42578125" style="323" customWidth="1"/>
    <col min="1544" max="1544" width="8.28515625" style="323" customWidth="1"/>
    <col min="1545" max="1545" width="16.140625" style="323" customWidth="1"/>
    <col min="1546" max="1546" width="0" style="323" hidden="1" customWidth="1"/>
    <col min="1547" max="1547" width="21.5703125" style="323" customWidth="1"/>
    <col min="1548" max="1548" width="11.42578125" style="323" customWidth="1"/>
    <col min="1549" max="1549" width="12.7109375" style="323" customWidth="1"/>
    <col min="1550" max="1550" width="12.28515625" style="323" customWidth="1"/>
    <col min="1551" max="1792" width="9.140625" style="323"/>
    <col min="1793" max="1793" width="4.42578125" style="323" customWidth="1"/>
    <col min="1794" max="1794" width="0" style="323" hidden="1" customWidth="1"/>
    <col min="1795" max="1795" width="5.5703125" style="323" customWidth="1"/>
    <col min="1796" max="1796" width="16.7109375" style="323" customWidth="1"/>
    <col min="1797" max="1797" width="8" style="323" customWidth="1"/>
    <col min="1798" max="1798" width="5.7109375" style="323" customWidth="1"/>
    <col min="1799" max="1799" width="33.42578125" style="323" customWidth="1"/>
    <col min="1800" max="1800" width="8.28515625" style="323" customWidth="1"/>
    <col min="1801" max="1801" width="16.140625" style="323" customWidth="1"/>
    <col min="1802" max="1802" width="0" style="323" hidden="1" customWidth="1"/>
    <col min="1803" max="1803" width="21.5703125" style="323" customWidth="1"/>
    <col min="1804" max="1804" width="11.42578125" style="323" customWidth="1"/>
    <col min="1805" max="1805" width="12.7109375" style="323" customWidth="1"/>
    <col min="1806" max="1806" width="12.28515625" style="323" customWidth="1"/>
    <col min="1807" max="2048" width="9.140625" style="323"/>
    <col min="2049" max="2049" width="4.42578125" style="323" customWidth="1"/>
    <col min="2050" max="2050" width="0" style="323" hidden="1" customWidth="1"/>
    <col min="2051" max="2051" width="5.5703125" style="323" customWidth="1"/>
    <col min="2052" max="2052" width="16.7109375" style="323" customWidth="1"/>
    <col min="2053" max="2053" width="8" style="323" customWidth="1"/>
    <col min="2054" max="2054" width="5.7109375" style="323" customWidth="1"/>
    <col min="2055" max="2055" width="33.42578125" style="323" customWidth="1"/>
    <col min="2056" max="2056" width="8.28515625" style="323" customWidth="1"/>
    <col min="2057" max="2057" width="16.140625" style="323" customWidth="1"/>
    <col min="2058" max="2058" width="0" style="323" hidden="1" customWidth="1"/>
    <col min="2059" max="2059" width="21.5703125" style="323" customWidth="1"/>
    <col min="2060" max="2060" width="11.42578125" style="323" customWidth="1"/>
    <col min="2061" max="2061" width="12.7109375" style="323" customWidth="1"/>
    <col min="2062" max="2062" width="12.28515625" style="323" customWidth="1"/>
    <col min="2063" max="2304" width="9.140625" style="323"/>
    <col min="2305" max="2305" width="4.42578125" style="323" customWidth="1"/>
    <col min="2306" max="2306" width="0" style="323" hidden="1" customWidth="1"/>
    <col min="2307" max="2307" width="5.5703125" style="323" customWidth="1"/>
    <col min="2308" max="2308" width="16.7109375" style="323" customWidth="1"/>
    <col min="2309" max="2309" width="8" style="323" customWidth="1"/>
    <col min="2310" max="2310" width="5.7109375" style="323" customWidth="1"/>
    <col min="2311" max="2311" width="33.42578125" style="323" customWidth="1"/>
    <col min="2312" max="2312" width="8.28515625" style="323" customWidth="1"/>
    <col min="2313" max="2313" width="16.140625" style="323" customWidth="1"/>
    <col min="2314" max="2314" width="0" style="323" hidden="1" customWidth="1"/>
    <col min="2315" max="2315" width="21.5703125" style="323" customWidth="1"/>
    <col min="2316" max="2316" width="11.42578125" style="323" customWidth="1"/>
    <col min="2317" max="2317" width="12.7109375" style="323" customWidth="1"/>
    <col min="2318" max="2318" width="12.28515625" style="323" customWidth="1"/>
    <col min="2319" max="2560" width="9.140625" style="323"/>
    <col min="2561" max="2561" width="4.42578125" style="323" customWidth="1"/>
    <col min="2562" max="2562" width="0" style="323" hidden="1" customWidth="1"/>
    <col min="2563" max="2563" width="5.5703125" style="323" customWidth="1"/>
    <col min="2564" max="2564" width="16.7109375" style="323" customWidth="1"/>
    <col min="2565" max="2565" width="8" style="323" customWidth="1"/>
    <col min="2566" max="2566" width="5.7109375" style="323" customWidth="1"/>
    <col min="2567" max="2567" width="33.42578125" style="323" customWidth="1"/>
    <col min="2568" max="2568" width="8.28515625" style="323" customWidth="1"/>
    <col min="2569" max="2569" width="16.140625" style="323" customWidth="1"/>
    <col min="2570" max="2570" width="0" style="323" hidden="1" customWidth="1"/>
    <col min="2571" max="2571" width="21.5703125" style="323" customWidth="1"/>
    <col min="2572" max="2572" width="11.42578125" style="323" customWidth="1"/>
    <col min="2573" max="2573" width="12.7109375" style="323" customWidth="1"/>
    <col min="2574" max="2574" width="12.28515625" style="323" customWidth="1"/>
    <col min="2575" max="2816" width="9.140625" style="323"/>
    <col min="2817" max="2817" width="4.42578125" style="323" customWidth="1"/>
    <col min="2818" max="2818" width="0" style="323" hidden="1" customWidth="1"/>
    <col min="2819" max="2819" width="5.5703125" style="323" customWidth="1"/>
    <col min="2820" max="2820" width="16.7109375" style="323" customWidth="1"/>
    <col min="2821" max="2821" width="8" style="323" customWidth="1"/>
    <col min="2822" max="2822" width="5.7109375" style="323" customWidth="1"/>
    <col min="2823" max="2823" width="33.42578125" style="323" customWidth="1"/>
    <col min="2824" max="2824" width="8.28515625" style="323" customWidth="1"/>
    <col min="2825" max="2825" width="16.140625" style="323" customWidth="1"/>
    <col min="2826" max="2826" width="0" style="323" hidden="1" customWidth="1"/>
    <col min="2827" max="2827" width="21.5703125" style="323" customWidth="1"/>
    <col min="2828" max="2828" width="11.42578125" style="323" customWidth="1"/>
    <col min="2829" max="2829" width="12.7109375" style="323" customWidth="1"/>
    <col min="2830" max="2830" width="12.28515625" style="323" customWidth="1"/>
    <col min="2831" max="3072" width="9.140625" style="323"/>
    <col min="3073" max="3073" width="4.42578125" style="323" customWidth="1"/>
    <col min="3074" max="3074" width="0" style="323" hidden="1" customWidth="1"/>
    <col min="3075" max="3075" width="5.5703125" style="323" customWidth="1"/>
    <col min="3076" max="3076" width="16.7109375" style="323" customWidth="1"/>
    <col min="3077" max="3077" width="8" style="323" customWidth="1"/>
    <col min="3078" max="3078" width="5.7109375" style="323" customWidth="1"/>
    <col min="3079" max="3079" width="33.42578125" style="323" customWidth="1"/>
    <col min="3080" max="3080" width="8.28515625" style="323" customWidth="1"/>
    <col min="3081" max="3081" width="16.140625" style="323" customWidth="1"/>
    <col min="3082" max="3082" width="0" style="323" hidden="1" customWidth="1"/>
    <col min="3083" max="3083" width="21.5703125" style="323" customWidth="1"/>
    <col min="3084" max="3084" width="11.42578125" style="323" customWidth="1"/>
    <col min="3085" max="3085" width="12.7109375" style="323" customWidth="1"/>
    <col min="3086" max="3086" width="12.28515625" style="323" customWidth="1"/>
    <col min="3087" max="3328" width="9.140625" style="323"/>
    <col min="3329" max="3329" width="4.42578125" style="323" customWidth="1"/>
    <col min="3330" max="3330" width="0" style="323" hidden="1" customWidth="1"/>
    <col min="3331" max="3331" width="5.5703125" style="323" customWidth="1"/>
    <col min="3332" max="3332" width="16.7109375" style="323" customWidth="1"/>
    <col min="3333" max="3333" width="8" style="323" customWidth="1"/>
    <col min="3334" max="3334" width="5.7109375" style="323" customWidth="1"/>
    <col min="3335" max="3335" width="33.42578125" style="323" customWidth="1"/>
    <col min="3336" max="3336" width="8.28515625" style="323" customWidth="1"/>
    <col min="3337" max="3337" width="16.140625" style="323" customWidth="1"/>
    <col min="3338" max="3338" width="0" style="323" hidden="1" customWidth="1"/>
    <col min="3339" max="3339" width="21.5703125" style="323" customWidth="1"/>
    <col min="3340" max="3340" width="11.42578125" style="323" customWidth="1"/>
    <col min="3341" max="3341" width="12.7109375" style="323" customWidth="1"/>
    <col min="3342" max="3342" width="12.28515625" style="323" customWidth="1"/>
    <col min="3343" max="3584" width="9.140625" style="323"/>
    <col min="3585" max="3585" width="4.42578125" style="323" customWidth="1"/>
    <col min="3586" max="3586" width="0" style="323" hidden="1" customWidth="1"/>
    <col min="3587" max="3587" width="5.5703125" style="323" customWidth="1"/>
    <col min="3588" max="3588" width="16.7109375" style="323" customWidth="1"/>
    <col min="3589" max="3589" width="8" style="323" customWidth="1"/>
    <col min="3590" max="3590" width="5.7109375" style="323" customWidth="1"/>
    <col min="3591" max="3591" width="33.42578125" style="323" customWidth="1"/>
    <col min="3592" max="3592" width="8.28515625" style="323" customWidth="1"/>
    <col min="3593" max="3593" width="16.140625" style="323" customWidth="1"/>
    <col min="3594" max="3594" width="0" style="323" hidden="1" customWidth="1"/>
    <col min="3595" max="3595" width="21.5703125" style="323" customWidth="1"/>
    <col min="3596" max="3596" width="11.42578125" style="323" customWidth="1"/>
    <col min="3597" max="3597" width="12.7109375" style="323" customWidth="1"/>
    <col min="3598" max="3598" width="12.28515625" style="323" customWidth="1"/>
    <col min="3599" max="3840" width="9.140625" style="323"/>
    <col min="3841" max="3841" width="4.42578125" style="323" customWidth="1"/>
    <col min="3842" max="3842" width="0" style="323" hidden="1" customWidth="1"/>
    <col min="3843" max="3843" width="5.5703125" style="323" customWidth="1"/>
    <col min="3844" max="3844" width="16.7109375" style="323" customWidth="1"/>
    <col min="3845" max="3845" width="8" style="323" customWidth="1"/>
    <col min="3846" max="3846" width="5.7109375" style="323" customWidth="1"/>
    <col min="3847" max="3847" width="33.42578125" style="323" customWidth="1"/>
    <col min="3848" max="3848" width="8.28515625" style="323" customWidth="1"/>
    <col min="3849" max="3849" width="16.140625" style="323" customWidth="1"/>
    <col min="3850" max="3850" width="0" style="323" hidden="1" customWidth="1"/>
    <col min="3851" max="3851" width="21.5703125" style="323" customWidth="1"/>
    <col min="3852" max="3852" width="11.42578125" style="323" customWidth="1"/>
    <col min="3853" max="3853" width="12.7109375" style="323" customWidth="1"/>
    <col min="3854" max="3854" width="12.28515625" style="323" customWidth="1"/>
    <col min="3855" max="4096" width="9.140625" style="323"/>
    <col min="4097" max="4097" width="4.42578125" style="323" customWidth="1"/>
    <col min="4098" max="4098" width="0" style="323" hidden="1" customWidth="1"/>
    <col min="4099" max="4099" width="5.5703125" style="323" customWidth="1"/>
    <col min="4100" max="4100" width="16.7109375" style="323" customWidth="1"/>
    <col min="4101" max="4101" width="8" style="323" customWidth="1"/>
    <col min="4102" max="4102" width="5.7109375" style="323" customWidth="1"/>
    <col min="4103" max="4103" width="33.42578125" style="323" customWidth="1"/>
    <col min="4104" max="4104" width="8.28515625" style="323" customWidth="1"/>
    <col min="4105" max="4105" width="16.140625" style="323" customWidth="1"/>
    <col min="4106" max="4106" width="0" style="323" hidden="1" customWidth="1"/>
    <col min="4107" max="4107" width="21.5703125" style="323" customWidth="1"/>
    <col min="4108" max="4108" width="11.42578125" style="323" customWidth="1"/>
    <col min="4109" max="4109" width="12.7109375" style="323" customWidth="1"/>
    <col min="4110" max="4110" width="12.28515625" style="323" customWidth="1"/>
    <col min="4111" max="4352" width="9.140625" style="323"/>
    <col min="4353" max="4353" width="4.42578125" style="323" customWidth="1"/>
    <col min="4354" max="4354" width="0" style="323" hidden="1" customWidth="1"/>
    <col min="4355" max="4355" width="5.5703125" style="323" customWidth="1"/>
    <col min="4356" max="4356" width="16.7109375" style="323" customWidth="1"/>
    <col min="4357" max="4357" width="8" style="323" customWidth="1"/>
    <col min="4358" max="4358" width="5.7109375" style="323" customWidth="1"/>
    <col min="4359" max="4359" width="33.42578125" style="323" customWidth="1"/>
    <col min="4360" max="4360" width="8.28515625" style="323" customWidth="1"/>
    <col min="4361" max="4361" width="16.140625" style="323" customWidth="1"/>
    <col min="4362" max="4362" width="0" style="323" hidden="1" customWidth="1"/>
    <col min="4363" max="4363" width="21.5703125" style="323" customWidth="1"/>
    <col min="4364" max="4364" width="11.42578125" style="323" customWidth="1"/>
    <col min="4365" max="4365" width="12.7109375" style="323" customWidth="1"/>
    <col min="4366" max="4366" width="12.28515625" style="323" customWidth="1"/>
    <col min="4367" max="4608" width="9.140625" style="323"/>
    <col min="4609" max="4609" width="4.42578125" style="323" customWidth="1"/>
    <col min="4610" max="4610" width="0" style="323" hidden="1" customWidth="1"/>
    <col min="4611" max="4611" width="5.5703125" style="323" customWidth="1"/>
    <col min="4612" max="4612" width="16.7109375" style="323" customWidth="1"/>
    <col min="4613" max="4613" width="8" style="323" customWidth="1"/>
    <col min="4614" max="4614" width="5.7109375" style="323" customWidth="1"/>
    <col min="4615" max="4615" width="33.42578125" style="323" customWidth="1"/>
    <col min="4616" max="4616" width="8.28515625" style="323" customWidth="1"/>
    <col min="4617" max="4617" width="16.140625" style="323" customWidth="1"/>
    <col min="4618" max="4618" width="0" style="323" hidden="1" customWidth="1"/>
    <col min="4619" max="4619" width="21.5703125" style="323" customWidth="1"/>
    <col min="4620" max="4620" width="11.42578125" style="323" customWidth="1"/>
    <col min="4621" max="4621" width="12.7109375" style="323" customWidth="1"/>
    <col min="4622" max="4622" width="12.28515625" style="323" customWidth="1"/>
    <col min="4623" max="4864" width="9.140625" style="323"/>
    <col min="4865" max="4865" width="4.42578125" style="323" customWidth="1"/>
    <col min="4866" max="4866" width="0" style="323" hidden="1" customWidth="1"/>
    <col min="4867" max="4867" width="5.5703125" style="323" customWidth="1"/>
    <col min="4868" max="4868" width="16.7109375" style="323" customWidth="1"/>
    <col min="4869" max="4869" width="8" style="323" customWidth="1"/>
    <col min="4870" max="4870" width="5.7109375" style="323" customWidth="1"/>
    <col min="4871" max="4871" width="33.42578125" style="323" customWidth="1"/>
    <col min="4872" max="4872" width="8.28515625" style="323" customWidth="1"/>
    <col min="4873" max="4873" width="16.140625" style="323" customWidth="1"/>
    <col min="4874" max="4874" width="0" style="323" hidden="1" customWidth="1"/>
    <col min="4875" max="4875" width="21.5703125" style="323" customWidth="1"/>
    <col min="4876" max="4876" width="11.42578125" style="323" customWidth="1"/>
    <col min="4877" max="4877" width="12.7109375" style="323" customWidth="1"/>
    <col min="4878" max="4878" width="12.28515625" style="323" customWidth="1"/>
    <col min="4879" max="5120" width="9.140625" style="323"/>
    <col min="5121" max="5121" width="4.42578125" style="323" customWidth="1"/>
    <col min="5122" max="5122" width="0" style="323" hidden="1" customWidth="1"/>
    <col min="5123" max="5123" width="5.5703125" style="323" customWidth="1"/>
    <col min="5124" max="5124" width="16.7109375" style="323" customWidth="1"/>
    <col min="5125" max="5125" width="8" style="323" customWidth="1"/>
    <col min="5126" max="5126" width="5.7109375" style="323" customWidth="1"/>
    <col min="5127" max="5127" width="33.42578125" style="323" customWidth="1"/>
    <col min="5128" max="5128" width="8.28515625" style="323" customWidth="1"/>
    <col min="5129" max="5129" width="16.140625" style="323" customWidth="1"/>
    <col min="5130" max="5130" width="0" style="323" hidden="1" customWidth="1"/>
    <col min="5131" max="5131" width="21.5703125" style="323" customWidth="1"/>
    <col min="5132" max="5132" width="11.42578125" style="323" customWidth="1"/>
    <col min="5133" max="5133" width="12.7109375" style="323" customWidth="1"/>
    <col min="5134" max="5134" width="12.28515625" style="323" customWidth="1"/>
    <col min="5135" max="5376" width="9.140625" style="323"/>
    <col min="5377" max="5377" width="4.42578125" style="323" customWidth="1"/>
    <col min="5378" max="5378" width="0" style="323" hidden="1" customWidth="1"/>
    <col min="5379" max="5379" width="5.5703125" style="323" customWidth="1"/>
    <col min="5380" max="5380" width="16.7109375" style="323" customWidth="1"/>
    <col min="5381" max="5381" width="8" style="323" customWidth="1"/>
    <col min="5382" max="5382" width="5.7109375" style="323" customWidth="1"/>
    <col min="5383" max="5383" width="33.42578125" style="323" customWidth="1"/>
    <col min="5384" max="5384" width="8.28515625" style="323" customWidth="1"/>
    <col min="5385" max="5385" width="16.140625" style="323" customWidth="1"/>
    <col min="5386" max="5386" width="0" style="323" hidden="1" customWidth="1"/>
    <col min="5387" max="5387" width="21.5703125" style="323" customWidth="1"/>
    <col min="5388" max="5388" width="11.42578125" style="323" customWidth="1"/>
    <col min="5389" max="5389" width="12.7109375" style="323" customWidth="1"/>
    <col min="5390" max="5390" width="12.28515625" style="323" customWidth="1"/>
    <col min="5391" max="5632" width="9.140625" style="323"/>
    <col min="5633" max="5633" width="4.42578125" style="323" customWidth="1"/>
    <col min="5634" max="5634" width="0" style="323" hidden="1" customWidth="1"/>
    <col min="5635" max="5635" width="5.5703125" style="323" customWidth="1"/>
    <col min="5636" max="5636" width="16.7109375" style="323" customWidth="1"/>
    <col min="5637" max="5637" width="8" style="323" customWidth="1"/>
    <col min="5638" max="5638" width="5.7109375" style="323" customWidth="1"/>
    <col min="5639" max="5639" width="33.42578125" style="323" customWidth="1"/>
    <col min="5640" max="5640" width="8.28515625" style="323" customWidth="1"/>
    <col min="5641" max="5641" width="16.140625" style="323" customWidth="1"/>
    <col min="5642" max="5642" width="0" style="323" hidden="1" customWidth="1"/>
    <col min="5643" max="5643" width="21.5703125" style="323" customWidth="1"/>
    <col min="5644" max="5644" width="11.42578125" style="323" customWidth="1"/>
    <col min="5645" max="5645" width="12.7109375" style="323" customWidth="1"/>
    <col min="5646" max="5646" width="12.28515625" style="323" customWidth="1"/>
    <col min="5647" max="5888" width="9.140625" style="323"/>
    <col min="5889" max="5889" width="4.42578125" style="323" customWidth="1"/>
    <col min="5890" max="5890" width="0" style="323" hidden="1" customWidth="1"/>
    <col min="5891" max="5891" width="5.5703125" style="323" customWidth="1"/>
    <col min="5892" max="5892" width="16.7109375" style="323" customWidth="1"/>
    <col min="5893" max="5893" width="8" style="323" customWidth="1"/>
    <col min="5894" max="5894" width="5.7109375" style="323" customWidth="1"/>
    <col min="5895" max="5895" width="33.42578125" style="323" customWidth="1"/>
    <col min="5896" max="5896" width="8.28515625" style="323" customWidth="1"/>
    <col min="5897" max="5897" width="16.140625" style="323" customWidth="1"/>
    <col min="5898" max="5898" width="0" style="323" hidden="1" customWidth="1"/>
    <col min="5899" max="5899" width="21.5703125" style="323" customWidth="1"/>
    <col min="5900" max="5900" width="11.42578125" style="323" customWidth="1"/>
    <col min="5901" max="5901" width="12.7109375" style="323" customWidth="1"/>
    <col min="5902" max="5902" width="12.28515625" style="323" customWidth="1"/>
    <col min="5903" max="6144" width="9.140625" style="323"/>
    <col min="6145" max="6145" width="4.42578125" style="323" customWidth="1"/>
    <col min="6146" max="6146" width="0" style="323" hidden="1" customWidth="1"/>
    <col min="6147" max="6147" width="5.5703125" style="323" customWidth="1"/>
    <col min="6148" max="6148" width="16.7109375" style="323" customWidth="1"/>
    <col min="6149" max="6149" width="8" style="323" customWidth="1"/>
    <col min="6150" max="6150" width="5.7109375" style="323" customWidth="1"/>
    <col min="6151" max="6151" width="33.42578125" style="323" customWidth="1"/>
    <col min="6152" max="6152" width="8.28515625" style="323" customWidth="1"/>
    <col min="6153" max="6153" width="16.140625" style="323" customWidth="1"/>
    <col min="6154" max="6154" width="0" style="323" hidden="1" customWidth="1"/>
    <col min="6155" max="6155" width="21.5703125" style="323" customWidth="1"/>
    <col min="6156" max="6156" width="11.42578125" style="323" customWidth="1"/>
    <col min="6157" max="6157" width="12.7109375" style="323" customWidth="1"/>
    <col min="6158" max="6158" width="12.28515625" style="323" customWidth="1"/>
    <col min="6159" max="6400" width="9.140625" style="323"/>
    <col min="6401" max="6401" width="4.42578125" style="323" customWidth="1"/>
    <col min="6402" max="6402" width="0" style="323" hidden="1" customWidth="1"/>
    <col min="6403" max="6403" width="5.5703125" style="323" customWidth="1"/>
    <col min="6404" max="6404" width="16.7109375" style="323" customWidth="1"/>
    <col min="6405" max="6405" width="8" style="323" customWidth="1"/>
    <col min="6406" max="6406" width="5.7109375" style="323" customWidth="1"/>
    <col min="6407" max="6407" width="33.42578125" style="323" customWidth="1"/>
    <col min="6408" max="6408" width="8.28515625" style="323" customWidth="1"/>
    <col min="6409" max="6409" width="16.140625" style="323" customWidth="1"/>
    <col min="6410" max="6410" width="0" style="323" hidden="1" customWidth="1"/>
    <col min="6411" max="6411" width="21.5703125" style="323" customWidth="1"/>
    <col min="6412" max="6412" width="11.42578125" style="323" customWidth="1"/>
    <col min="6413" max="6413" width="12.7109375" style="323" customWidth="1"/>
    <col min="6414" max="6414" width="12.28515625" style="323" customWidth="1"/>
    <col min="6415" max="6656" width="9.140625" style="323"/>
    <col min="6657" max="6657" width="4.42578125" style="323" customWidth="1"/>
    <col min="6658" max="6658" width="0" style="323" hidden="1" customWidth="1"/>
    <col min="6659" max="6659" width="5.5703125" style="323" customWidth="1"/>
    <col min="6660" max="6660" width="16.7109375" style="323" customWidth="1"/>
    <col min="6661" max="6661" width="8" style="323" customWidth="1"/>
    <col min="6662" max="6662" width="5.7109375" style="323" customWidth="1"/>
    <col min="6663" max="6663" width="33.42578125" style="323" customWidth="1"/>
    <col min="6664" max="6664" width="8.28515625" style="323" customWidth="1"/>
    <col min="6665" max="6665" width="16.140625" style="323" customWidth="1"/>
    <col min="6666" max="6666" width="0" style="323" hidden="1" customWidth="1"/>
    <col min="6667" max="6667" width="21.5703125" style="323" customWidth="1"/>
    <col min="6668" max="6668" width="11.42578125" style="323" customWidth="1"/>
    <col min="6669" max="6669" width="12.7109375" style="323" customWidth="1"/>
    <col min="6670" max="6670" width="12.28515625" style="323" customWidth="1"/>
    <col min="6671" max="6912" width="9.140625" style="323"/>
    <col min="6913" max="6913" width="4.42578125" style="323" customWidth="1"/>
    <col min="6914" max="6914" width="0" style="323" hidden="1" customWidth="1"/>
    <col min="6915" max="6915" width="5.5703125" style="323" customWidth="1"/>
    <col min="6916" max="6916" width="16.7109375" style="323" customWidth="1"/>
    <col min="6917" max="6917" width="8" style="323" customWidth="1"/>
    <col min="6918" max="6918" width="5.7109375" style="323" customWidth="1"/>
    <col min="6919" max="6919" width="33.42578125" style="323" customWidth="1"/>
    <col min="6920" max="6920" width="8.28515625" style="323" customWidth="1"/>
    <col min="6921" max="6921" width="16.140625" style="323" customWidth="1"/>
    <col min="6922" max="6922" width="0" style="323" hidden="1" customWidth="1"/>
    <col min="6923" max="6923" width="21.5703125" style="323" customWidth="1"/>
    <col min="6924" max="6924" width="11.42578125" style="323" customWidth="1"/>
    <col min="6925" max="6925" width="12.7109375" style="323" customWidth="1"/>
    <col min="6926" max="6926" width="12.28515625" style="323" customWidth="1"/>
    <col min="6927" max="7168" width="9.140625" style="323"/>
    <col min="7169" max="7169" width="4.42578125" style="323" customWidth="1"/>
    <col min="7170" max="7170" width="0" style="323" hidden="1" customWidth="1"/>
    <col min="7171" max="7171" width="5.5703125" style="323" customWidth="1"/>
    <col min="7172" max="7172" width="16.7109375" style="323" customWidth="1"/>
    <col min="7173" max="7173" width="8" style="323" customWidth="1"/>
    <col min="7174" max="7174" width="5.7109375" style="323" customWidth="1"/>
    <col min="7175" max="7175" width="33.42578125" style="323" customWidth="1"/>
    <col min="7176" max="7176" width="8.28515625" style="323" customWidth="1"/>
    <col min="7177" max="7177" width="16.140625" style="323" customWidth="1"/>
    <col min="7178" max="7178" width="0" style="323" hidden="1" customWidth="1"/>
    <col min="7179" max="7179" width="21.5703125" style="323" customWidth="1"/>
    <col min="7180" max="7180" width="11.42578125" style="323" customWidth="1"/>
    <col min="7181" max="7181" width="12.7109375" style="323" customWidth="1"/>
    <col min="7182" max="7182" width="12.28515625" style="323" customWidth="1"/>
    <col min="7183" max="7424" width="9.140625" style="323"/>
    <col min="7425" max="7425" width="4.42578125" style="323" customWidth="1"/>
    <col min="7426" max="7426" width="0" style="323" hidden="1" customWidth="1"/>
    <col min="7427" max="7427" width="5.5703125" style="323" customWidth="1"/>
    <col min="7428" max="7428" width="16.7109375" style="323" customWidth="1"/>
    <col min="7429" max="7429" width="8" style="323" customWidth="1"/>
    <col min="7430" max="7430" width="5.7109375" style="323" customWidth="1"/>
    <col min="7431" max="7431" width="33.42578125" style="323" customWidth="1"/>
    <col min="7432" max="7432" width="8.28515625" style="323" customWidth="1"/>
    <col min="7433" max="7433" width="16.140625" style="323" customWidth="1"/>
    <col min="7434" max="7434" width="0" style="323" hidden="1" customWidth="1"/>
    <col min="7435" max="7435" width="21.5703125" style="323" customWidth="1"/>
    <col min="7436" max="7436" width="11.42578125" style="323" customWidth="1"/>
    <col min="7437" max="7437" width="12.7109375" style="323" customWidth="1"/>
    <col min="7438" max="7438" width="12.28515625" style="323" customWidth="1"/>
    <col min="7439" max="7680" width="9.140625" style="323"/>
    <col min="7681" max="7681" width="4.42578125" style="323" customWidth="1"/>
    <col min="7682" max="7682" width="0" style="323" hidden="1" customWidth="1"/>
    <col min="7683" max="7683" width="5.5703125" style="323" customWidth="1"/>
    <col min="7684" max="7684" width="16.7109375" style="323" customWidth="1"/>
    <col min="7685" max="7685" width="8" style="323" customWidth="1"/>
    <col min="7686" max="7686" width="5.7109375" style="323" customWidth="1"/>
    <col min="7687" max="7687" width="33.42578125" style="323" customWidth="1"/>
    <col min="7688" max="7688" width="8.28515625" style="323" customWidth="1"/>
    <col min="7689" max="7689" width="16.140625" style="323" customWidth="1"/>
    <col min="7690" max="7690" width="0" style="323" hidden="1" customWidth="1"/>
    <col min="7691" max="7691" width="21.5703125" style="323" customWidth="1"/>
    <col min="7692" max="7692" width="11.42578125" style="323" customWidth="1"/>
    <col min="7693" max="7693" width="12.7109375" style="323" customWidth="1"/>
    <col min="7694" max="7694" width="12.28515625" style="323" customWidth="1"/>
    <col min="7695" max="7936" width="9.140625" style="323"/>
    <col min="7937" max="7937" width="4.42578125" style="323" customWidth="1"/>
    <col min="7938" max="7938" width="0" style="323" hidden="1" customWidth="1"/>
    <col min="7939" max="7939" width="5.5703125" style="323" customWidth="1"/>
    <col min="7940" max="7940" width="16.7109375" style="323" customWidth="1"/>
    <col min="7941" max="7941" width="8" style="323" customWidth="1"/>
    <col min="7942" max="7942" width="5.7109375" style="323" customWidth="1"/>
    <col min="7943" max="7943" width="33.42578125" style="323" customWidth="1"/>
    <col min="7944" max="7944" width="8.28515625" style="323" customWidth="1"/>
    <col min="7945" max="7945" width="16.140625" style="323" customWidth="1"/>
    <col min="7946" max="7946" width="0" style="323" hidden="1" customWidth="1"/>
    <col min="7947" max="7947" width="21.5703125" style="323" customWidth="1"/>
    <col min="7948" max="7948" width="11.42578125" style="323" customWidth="1"/>
    <col min="7949" max="7949" width="12.7109375" style="323" customWidth="1"/>
    <col min="7950" max="7950" width="12.28515625" style="323" customWidth="1"/>
    <col min="7951" max="8192" width="9.140625" style="323"/>
    <col min="8193" max="8193" width="4.42578125" style="323" customWidth="1"/>
    <col min="8194" max="8194" width="0" style="323" hidden="1" customWidth="1"/>
    <col min="8195" max="8195" width="5.5703125" style="323" customWidth="1"/>
    <col min="8196" max="8196" width="16.7109375" style="323" customWidth="1"/>
    <col min="8197" max="8197" width="8" style="323" customWidth="1"/>
    <col min="8198" max="8198" width="5.7109375" style="323" customWidth="1"/>
    <col min="8199" max="8199" width="33.42578125" style="323" customWidth="1"/>
    <col min="8200" max="8200" width="8.28515625" style="323" customWidth="1"/>
    <col min="8201" max="8201" width="16.140625" style="323" customWidth="1"/>
    <col min="8202" max="8202" width="0" style="323" hidden="1" customWidth="1"/>
    <col min="8203" max="8203" width="21.5703125" style="323" customWidth="1"/>
    <col min="8204" max="8204" width="11.42578125" style="323" customWidth="1"/>
    <col min="8205" max="8205" width="12.7109375" style="323" customWidth="1"/>
    <col min="8206" max="8206" width="12.28515625" style="323" customWidth="1"/>
    <col min="8207" max="8448" width="9.140625" style="323"/>
    <col min="8449" max="8449" width="4.42578125" style="323" customWidth="1"/>
    <col min="8450" max="8450" width="0" style="323" hidden="1" customWidth="1"/>
    <col min="8451" max="8451" width="5.5703125" style="323" customWidth="1"/>
    <col min="8452" max="8452" width="16.7109375" style="323" customWidth="1"/>
    <col min="8453" max="8453" width="8" style="323" customWidth="1"/>
    <col min="8454" max="8454" width="5.7109375" style="323" customWidth="1"/>
    <col min="8455" max="8455" width="33.42578125" style="323" customWidth="1"/>
    <col min="8456" max="8456" width="8.28515625" style="323" customWidth="1"/>
    <col min="8457" max="8457" width="16.140625" style="323" customWidth="1"/>
    <col min="8458" max="8458" width="0" style="323" hidden="1" customWidth="1"/>
    <col min="8459" max="8459" width="21.5703125" style="323" customWidth="1"/>
    <col min="8460" max="8460" width="11.42578125" style="323" customWidth="1"/>
    <col min="8461" max="8461" width="12.7109375" style="323" customWidth="1"/>
    <col min="8462" max="8462" width="12.28515625" style="323" customWidth="1"/>
    <col min="8463" max="8704" width="9.140625" style="323"/>
    <col min="8705" max="8705" width="4.42578125" style="323" customWidth="1"/>
    <col min="8706" max="8706" width="0" style="323" hidden="1" customWidth="1"/>
    <col min="8707" max="8707" width="5.5703125" style="323" customWidth="1"/>
    <col min="8708" max="8708" width="16.7109375" style="323" customWidth="1"/>
    <col min="8709" max="8709" width="8" style="323" customWidth="1"/>
    <col min="8710" max="8710" width="5.7109375" style="323" customWidth="1"/>
    <col min="8711" max="8711" width="33.42578125" style="323" customWidth="1"/>
    <col min="8712" max="8712" width="8.28515625" style="323" customWidth="1"/>
    <col min="8713" max="8713" width="16.140625" style="323" customWidth="1"/>
    <col min="8714" max="8714" width="0" style="323" hidden="1" customWidth="1"/>
    <col min="8715" max="8715" width="21.5703125" style="323" customWidth="1"/>
    <col min="8716" max="8716" width="11.42578125" style="323" customWidth="1"/>
    <col min="8717" max="8717" width="12.7109375" style="323" customWidth="1"/>
    <col min="8718" max="8718" width="12.28515625" style="323" customWidth="1"/>
    <col min="8719" max="8960" width="9.140625" style="323"/>
    <col min="8961" max="8961" width="4.42578125" style="323" customWidth="1"/>
    <col min="8962" max="8962" width="0" style="323" hidden="1" customWidth="1"/>
    <col min="8963" max="8963" width="5.5703125" style="323" customWidth="1"/>
    <col min="8964" max="8964" width="16.7109375" style="323" customWidth="1"/>
    <col min="8965" max="8965" width="8" style="323" customWidth="1"/>
    <col min="8966" max="8966" width="5.7109375" style="323" customWidth="1"/>
    <col min="8967" max="8967" width="33.42578125" style="323" customWidth="1"/>
    <col min="8968" max="8968" width="8.28515625" style="323" customWidth="1"/>
    <col min="8969" max="8969" width="16.140625" style="323" customWidth="1"/>
    <col min="8970" max="8970" width="0" style="323" hidden="1" customWidth="1"/>
    <col min="8971" max="8971" width="21.5703125" style="323" customWidth="1"/>
    <col min="8972" max="8972" width="11.42578125" style="323" customWidth="1"/>
    <col min="8973" max="8973" width="12.7109375" style="323" customWidth="1"/>
    <col min="8974" max="8974" width="12.28515625" style="323" customWidth="1"/>
    <col min="8975" max="9216" width="9.140625" style="323"/>
    <col min="9217" max="9217" width="4.42578125" style="323" customWidth="1"/>
    <col min="9218" max="9218" width="0" style="323" hidden="1" customWidth="1"/>
    <col min="9219" max="9219" width="5.5703125" style="323" customWidth="1"/>
    <col min="9220" max="9220" width="16.7109375" style="323" customWidth="1"/>
    <col min="9221" max="9221" width="8" style="323" customWidth="1"/>
    <col min="9222" max="9222" width="5.7109375" style="323" customWidth="1"/>
    <col min="9223" max="9223" width="33.42578125" style="323" customWidth="1"/>
    <col min="9224" max="9224" width="8.28515625" style="323" customWidth="1"/>
    <col min="9225" max="9225" width="16.140625" style="323" customWidth="1"/>
    <col min="9226" max="9226" width="0" style="323" hidden="1" customWidth="1"/>
    <col min="9227" max="9227" width="21.5703125" style="323" customWidth="1"/>
    <col min="9228" max="9228" width="11.42578125" style="323" customWidth="1"/>
    <col min="9229" max="9229" width="12.7109375" style="323" customWidth="1"/>
    <col min="9230" max="9230" width="12.28515625" style="323" customWidth="1"/>
    <col min="9231" max="9472" width="9.140625" style="323"/>
    <col min="9473" max="9473" width="4.42578125" style="323" customWidth="1"/>
    <col min="9474" max="9474" width="0" style="323" hidden="1" customWidth="1"/>
    <col min="9475" max="9475" width="5.5703125" style="323" customWidth="1"/>
    <col min="9476" max="9476" width="16.7109375" style="323" customWidth="1"/>
    <col min="9477" max="9477" width="8" style="323" customWidth="1"/>
    <col min="9478" max="9478" width="5.7109375" style="323" customWidth="1"/>
    <col min="9479" max="9479" width="33.42578125" style="323" customWidth="1"/>
    <col min="9480" max="9480" width="8.28515625" style="323" customWidth="1"/>
    <col min="9481" max="9481" width="16.140625" style="323" customWidth="1"/>
    <col min="9482" max="9482" width="0" style="323" hidden="1" customWidth="1"/>
    <col min="9483" max="9483" width="21.5703125" style="323" customWidth="1"/>
    <col min="9484" max="9484" width="11.42578125" style="323" customWidth="1"/>
    <col min="9485" max="9485" width="12.7109375" style="323" customWidth="1"/>
    <col min="9486" max="9486" width="12.28515625" style="323" customWidth="1"/>
    <col min="9487" max="9728" width="9.140625" style="323"/>
    <col min="9729" max="9729" width="4.42578125" style="323" customWidth="1"/>
    <col min="9730" max="9730" width="0" style="323" hidden="1" customWidth="1"/>
    <col min="9731" max="9731" width="5.5703125" style="323" customWidth="1"/>
    <col min="9732" max="9732" width="16.7109375" style="323" customWidth="1"/>
    <col min="9733" max="9733" width="8" style="323" customWidth="1"/>
    <col min="9734" max="9734" width="5.7109375" style="323" customWidth="1"/>
    <col min="9735" max="9735" width="33.42578125" style="323" customWidth="1"/>
    <col min="9736" max="9736" width="8.28515625" style="323" customWidth="1"/>
    <col min="9737" max="9737" width="16.140625" style="323" customWidth="1"/>
    <col min="9738" max="9738" width="0" style="323" hidden="1" customWidth="1"/>
    <col min="9739" max="9739" width="21.5703125" style="323" customWidth="1"/>
    <col min="9740" max="9740" width="11.42578125" style="323" customWidth="1"/>
    <col min="9741" max="9741" width="12.7109375" style="323" customWidth="1"/>
    <col min="9742" max="9742" width="12.28515625" style="323" customWidth="1"/>
    <col min="9743" max="9984" width="9.140625" style="323"/>
    <col min="9985" max="9985" width="4.42578125" style="323" customWidth="1"/>
    <col min="9986" max="9986" width="0" style="323" hidden="1" customWidth="1"/>
    <col min="9987" max="9987" width="5.5703125" style="323" customWidth="1"/>
    <col min="9988" max="9988" width="16.7109375" style="323" customWidth="1"/>
    <col min="9989" max="9989" width="8" style="323" customWidth="1"/>
    <col min="9990" max="9990" width="5.7109375" style="323" customWidth="1"/>
    <col min="9991" max="9991" width="33.42578125" style="323" customWidth="1"/>
    <col min="9992" max="9992" width="8.28515625" style="323" customWidth="1"/>
    <col min="9993" max="9993" width="16.140625" style="323" customWidth="1"/>
    <col min="9994" max="9994" width="0" style="323" hidden="1" customWidth="1"/>
    <col min="9995" max="9995" width="21.5703125" style="323" customWidth="1"/>
    <col min="9996" max="9996" width="11.42578125" style="323" customWidth="1"/>
    <col min="9997" max="9997" width="12.7109375" style="323" customWidth="1"/>
    <col min="9998" max="9998" width="12.28515625" style="323" customWidth="1"/>
    <col min="9999" max="10240" width="9.140625" style="323"/>
    <col min="10241" max="10241" width="4.42578125" style="323" customWidth="1"/>
    <col min="10242" max="10242" width="0" style="323" hidden="1" customWidth="1"/>
    <col min="10243" max="10243" width="5.5703125" style="323" customWidth="1"/>
    <col min="10244" max="10244" width="16.7109375" style="323" customWidth="1"/>
    <col min="10245" max="10245" width="8" style="323" customWidth="1"/>
    <col min="10246" max="10246" width="5.7109375" style="323" customWidth="1"/>
    <col min="10247" max="10247" width="33.42578125" style="323" customWidth="1"/>
    <col min="10248" max="10248" width="8.28515625" style="323" customWidth="1"/>
    <col min="10249" max="10249" width="16.140625" style="323" customWidth="1"/>
    <col min="10250" max="10250" width="0" style="323" hidden="1" customWidth="1"/>
    <col min="10251" max="10251" width="21.5703125" style="323" customWidth="1"/>
    <col min="10252" max="10252" width="11.42578125" style="323" customWidth="1"/>
    <col min="10253" max="10253" width="12.7109375" style="323" customWidth="1"/>
    <col min="10254" max="10254" width="12.28515625" style="323" customWidth="1"/>
    <col min="10255" max="10496" width="9.140625" style="323"/>
    <col min="10497" max="10497" width="4.42578125" style="323" customWidth="1"/>
    <col min="10498" max="10498" width="0" style="323" hidden="1" customWidth="1"/>
    <col min="10499" max="10499" width="5.5703125" style="323" customWidth="1"/>
    <col min="10500" max="10500" width="16.7109375" style="323" customWidth="1"/>
    <col min="10501" max="10501" width="8" style="323" customWidth="1"/>
    <col min="10502" max="10502" width="5.7109375" style="323" customWidth="1"/>
    <col min="10503" max="10503" width="33.42578125" style="323" customWidth="1"/>
    <col min="10504" max="10504" width="8.28515625" style="323" customWidth="1"/>
    <col min="10505" max="10505" width="16.140625" style="323" customWidth="1"/>
    <col min="10506" max="10506" width="0" style="323" hidden="1" customWidth="1"/>
    <col min="10507" max="10507" width="21.5703125" style="323" customWidth="1"/>
    <col min="10508" max="10508" width="11.42578125" style="323" customWidth="1"/>
    <col min="10509" max="10509" width="12.7109375" style="323" customWidth="1"/>
    <col min="10510" max="10510" width="12.28515625" style="323" customWidth="1"/>
    <col min="10511" max="10752" width="9.140625" style="323"/>
    <col min="10753" max="10753" width="4.42578125" style="323" customWidth="1"/>
    <col min="10754" max="10754" width="0" style="323" hidden="1" customWidth="1"/>
    <col min="10755" max="10755" width="5.5703125" style="323" customWidth="1"/>
    <col min="10756" max="10756" width="16.7109375" style="323" customWidth="1"/>
    <col min="10757" max="10757" width="8" style="323" customWidth="1"/>
    <col min="10758" max="10758" width="5.7109375" style="323" customWidth="1"/>
    <col min="10759" max="10759" width="33.42578125" style="323" customWidth="1"/>
    <col min="10760" max="10760" width="8.28515625" style="323" customWidth="1"/>
    <col min="10761" max="10761" width="16.140625" style="323" customWidth="1"/>
    <col min="10762" max="10762" width="0" style="323" hidden="1" customWidth="1"/>
    <col min="10763" max="10763" width="21.5703125" style="323" customWidth="1"/>
    <col min="10764" max="10764" width="11.42578125" style="323" customWidth="1"/>
    <col min="10765" max="10765" width="12.7109375" style="323" customWidth="1"/>
    <col min="10766" max="10766" width="12.28515625" style="323" customWidth="1"/>
    <col min="10767" max="11008" width="9.140625" style="323"/>
    <col min="11009" max="11009" width="4.42578125" style="323" customWidth="1"/>
    <col min="11010" max="11010" width="0" style="323" hidden="1" customWidth="1"/>
    <col min="11011" max="11011" width="5.5703125" style="323" customWidth="1"/>
    <col min="11012" max="11012" width="16.7109375" style="323" customWidth="1"/>
    <col min="11013" max="11013" width="8" style="323" customWidth="1"/>
    <col min="11014" max="11014" width="5.7109375" style="323" customWidth="1"/>
    <col min="11015" max="11015" width="33.42578125" style="323" customWidth="1"/>
    <col min="11016" max="11016" width="8.28515625" style="323" customWidth="1"/>
    <col min="11017" max="11017" width="16.140625" style="323" customWidth="1"/>
    <col min="11018" max="11018" width="0" style="323" hidden="1" customWidth="1"/>
    <col min="11019" max="11019" width="21.5703125" style="323" customWidth="1"/>
    <col min="11020" max="11020" width="11.42578125" style="323" customWidth="1"/>
    <col min="11021" max="11021" width="12.7109375" style="323" customWidth="1"/>
    <col min="11022" max="11022" width="12.28515625" style="323" customWidth="1"/>
    <col min="11023" max="11264" width="9.140625" style="323"/>
    <col min="11265" max="11265" width="4.42578125" style="323" customWidth="1"/>
    <col min="11266" max="11266" width="0" style="323" hidden="1" customWidth="1"/>
    <col min="11267" max="11267" width="5.5703125" style="323" customWidth="1"/>
    <col min="11268" max="11268" width="16.7109375" style="323" customWidth="1"/>
    <col min="11269" max="11269" width="8" style="323" customWidth="1"/>
    <col min="11270" max="11270" width="5.7109375" style="323" customWidth="1"/>
    <col min="11271" max="11271" width="33.42578125" style="323" customWidth="1"/>
    <col min="11272" max="11272" width="8.28515625" style="323" customWidth="1"/>
    <col min="11273" max="11273" width="16.140625" style="323" customWidth="1"/>
    <col min="11274" max="11274" width="0" style="323" hidden="1" customWidth="1"/>
    <col min="11275" max="11275" width="21.5703125" style="323" customWidth="1"/>
    <col min="11276" max="11276" width="11.42578125" style="323" customWidth="1"/>
    <col min="11277" max="11277" width="12.7109375" style="323" customWidth="1"/>
    <col min="11278" max="11278" width="12.28515625" style="323" customWidth="1"/>
    <col min="11279" max="11520" width="9.140625" style="323"/>
    <col min="11521" max="11521" width="4.42578125" style="323" customWidth="1"/>
    <col min="11522" max="11522" width="0" style="323" hidden="1" customWidth="1"/>
    <col min="11523" max="11523" width="5.5703125" style="323" customWidth="1"/>
    <col min="11524" max="11524" width="16.7109375" style="323" customWidth="1"/>
    <col min="11525" max="11525" width="8" style="323" customWidth="1"/>
    <col min="11526" max="11526" width="5.7109375" style="323" customWidth="1"/>
    <col min="11527" max="11527" width="33.42578125" style="323" customWidth="1"/>
    <col min="11528" max="11528" width="8.28515625" style="323" customWidth="1"/>
    <col min="11529" max="11529" width="16.140625" style="323" customWidth="1"/>
    <col min="11530" max="11530" width="0" style="323" hidden="1" customWidth="1"/>
    <col min="11531" max="11531" width="21.5703125" style="323" customWidth="1"/>
    <col min="11532" max="11532" width="11.42578125" style="323" customWidth="1"/>
    <col min="11533" max="11533" width="12.7109375" style="323" customWidth="1"/>
    <col min="11534" max="11534" width="12.28515625" style="323" customWidth="1"/>
    <col min="11535" max="11776" width="9.140625" style="323"/>
    <col min="11777" max="11777" width="4.42578125" style="323" customWidth="1"/>
    <col min="11778" max="11778" width="0" style="323" hidden="1" customWidth="1"/>
    <col min="11779" max="11779" width="5.5703125" style="323" customWidth="1"/>
    <col min="11780" max="11780" width="16.7109375" style="323" customWidth="1"/>
    <col min="11781" max="11781" width="8" style="323" customWidth="1"/>
    <col min="11782" max="11782" width="5.7109375" style="323" customWidth="1"/>
    <col min="11783" max="11783" width="33.42578125" style="323" customWidth="1"/>
    <col min="11784" max="11784" width="8.28515625" style="323" customWidth="1"/>
    <col min="11785" max="11785" width="16.140625" style="323" customWidth="1"/>
    <col min="11786" max="11786" width="0" style="323" hidden="1" customWidth="1"/>
    <col min="11787" max="11787" width="21.5703125" style="323" customWidth="1"/>
    <col min="11788" max="11788" width="11.42578125" style="323" customWidth="1"/>
    <col min="11789" max="11789" width="12.7109375" style="323" customWidth="1"/>
    <col min="11790" max="11790" width="12.28515625" style="323" customWidth="1"/>
    <col min="11791" max="12032" width="9.140625" style="323"/>
    <col min="12033" max="12033" width="4.42578125" style="323" customWidth="1"/>
    <col min="12034" max="12034" width="0" style="323" hidden="1" customWidth="1"/>
    <col min="12035" max="12035" width="5.5703125" style="323" customWidth="1"/>
    <col min="12036" max="12036" width="16.7109375" style="323" customWidth="1"/>
    <col min="12037" max="12037" width="8" style="323" customWidth="1"/>
    <col min="12038" max="12038" width="5.7109375" style="323" customWidth="1"/>
    <col min="12039" max="12039" width="33.42578125" style="323" customWidth="1"/>
    <col min="12040" max="12040" width="8.28515625" style="323" customWidth="1"/>
    <col min="12041" max="12041" width="16.140625" style="323" customWidth="1"/>
    <col min="12042" max="12042" width="0" style="323" hidden="1" customWidth="1"/>
    <col min="12043" max="12043" width="21.5703125" style="323" customWidth="1"/>
    <col min="12044" max="12044" width="11.42578125" style="323" customWidth="1"/>
    <col min="12045" max="12045" width="12.7109375" style="323" customWidth="1"/>
    <col min="12046" max="12046" width="12.28515625" style="323" customWidth="1"/>
    <col min="12047" max="12288" width="9.140625" style="323"/>
    <col min="12289" max="12289" width="4.42578125" style="323" customWidth="1"/>
    <col min="12290" max="12290" width="0" style="323" hidden="1" customWidth="1"/>
    <col min="12291" max="12291" width="5.5703125" style="323" customWidth="1"/>
    <col min="12292" max="12292" width="16.7109375" style="323" customWidth="1"/>
    <col min="12293" max="12293" width="8" style="323" customWidth="1"/>
    <col min="12294" max="12294" width="5.7109375" style="323" customWidth="1"/>
    <col min="12295" max="12295" width="33.42578125" style="323" customWidth="1"/>
    <col min="12296" max="12296" width="8.28515625" style="323" customWidth="1"/>
    <col min="12297" max="12297" width="16.140625" style="323" customWidth="1"/>
    <col min="12298" max="12298" width="0" style="323" hidden="1" customWidth="1"/>
    <col min="12299" max="12299" width="21.5703125" style="323" customWidth="1"/>
    <col min="12300" max="12300" width="11.42578125" style="323" customWidth="1"/>
    <col min="12301" max="12301" width="12.7109375" style="323" customWidth="1"/>
    <col min="12302" max="12302" width="12.28515625" style="323" customWidth="1"/>
    <col min="12303" max="12544" width="9.140625" style="323"/>
    <col min="12545" max="12545" width="4.42578125" style="323" customWidth="1"/>
    <col min="12546" max="12546" width="0" style="323" hidden="1" customWidth="1"/>
    <col min="12547" max="12547" width="5.5703125" style="323" customWidth="1"/>
    <col min="12548" max="12548" width="16.7109375" style="323" customWidth="1"/>
    <col min="12549" max="12549" width="8" style="323" customWidth="1"/>
    <col min="12550" max="12550" width="5.7109375" style="323" customWidth="1"/>
    <col min="12551" max="12551" width="33.42578125" style="323" customWidth="1"/>
    <col min="12552" max="12552" width="8.28515625" style="323" customWidth="1"/>
    <col min="12553" max="12553" width="16.140625" style="323" customWidth="1"/>
    <col min="12554" max="12554" width="0" style="323" hidden="1" customWidth="1"/>
    <col min="12555" max="12555" width="21.5703125" style="323" customWidth="1"/>
    <col min="12556" max="12556" width="11.42578125" style="323" customWidth="1"/>
    <col min="12557" max="12557" width="12.7109375" style="323" customWidth="1"/>
    <col min="12558" max="12558" width="12.28515625" style="323" customWidth="1"/>
    <col min="12559" max="12800" width="9.140625" style="323"/>
    <col min="12801" max="12801" width="4.42578125" style="323" customWidth="1"/>
    <col min="12802" max="12802" width="0" style="323" hidden="1" customWidth="1"/>
    <col min="12803" max="12803" width="5.5703125" style="323" customWidth="1"/>
    <col min="12804" max="12804" width="16.7109375" style="323" customWidth="1"/>
    <col min="12805" max="12805" width="8" style="323" customWidth="1"/>
    <col min="12806" max="12806" width="5.7109375" style="323" customWidth="1"/>
    <col min="12807" max="12807" width="33.42578125" style="323" customWidth="1"/>
    <col min="12808" max="12808" width="8.28515625" style="323" customWidth="1"/>
    <col min="12809" max="12809" width="16.140625" style="323" customWidth="1"/>
    <col min="12810" max="12810" width="0" style="323" hidden="1" customWidth="1"/>
    <col min="12811" max="12811" width="21.5703125" style="323" customWidth="1"/>
    <col min="12812" max="12812" width="11.42578125" style="323" customWidth="1"/>
    <col min="12813" max="12813" width="12.7109375" style="323" customWidth="1"/>
    <col min="12814" max="12814" width="12.28515625" style="323" customWidth="1"/>
    <col min="12815" max="13056" width="9.140625" style="323"/>
    <col min="13057" max="13057" width="4.42578125" style="323" customWidth="1"/>
    <col min="13058" max="13058" width="0" style="323" hidden="1" customWidth="1"/>
    <col min="13059" max="13059" width="5.5703125" style="323" customWidth="1"/>
    <col min="13060" max="13060" width="16.7109375" style="323" customWidth="1"/>
    <col min="13061" max="13061" width="8" style="323" customWidth="1"/>
    <col min="13062" max="13062" width="5.7109375" style="323" customWidth="1"/>
    <col min="13063" max="13063" width="33.42578125" style="323" customWidth="1"/>
    <col min="13064" max="13064" width="8.28515625" style="323" customWidth="1"/>
    <col min="13065" max="13065" width="16.140625" style="323" customWidth="1"/>
    <col min="13066" max="13066" width="0" style="323" hidden="1" customWidth="1"/>
    <col min="13067" max="13067" width="21.5703125" style="323" customWidth="1"/>
    <col min="13068" max="13068" width="11.42578125" style="323" customWidth="1"/>
    <col min="13069" max="13069" width="12.7109375" style="323" customWidth="1"/>
    <col min="13070" max="13070" width="12.28515625" style="323" customWidth="1"/>
    <col min="13071" max="13312" width="9.140625" style="323"/>
    <col min="13313" max="13313" width="4.42578125" style="323" customWidth="1"/>
    <col min="13314" max="13314" width="0" style="323" hidden="1" customWidth="1"/>
    <col min="13315" max="13315" width="5.5703125" style="323" customWidth="1"/>
    <col min="13316" max="13316" width="16.7109375" style="323" customWidth="1"/>
    <col min="13317" max="13317" width="8" style="323" customWidth="1"/>
    <col min="13318" max="13318" width="5.7109375" style="323" customWidth="1"/>
    <col min="13319" max="13319" width="33.42578125" style="323" customWidth="1"/>
    <col min="13320" max="13320" width="8.28515625" style="323" customWidth="1"/>
    <col min="13321" max="13321" width="16.140625" style="323" customWidth="1"/>
    <col min="13322" max="13322" width="0" style="323" hidden="1" customWidth="1"/>
    <col min="13323" max="13323" width="21.5703125" style="323" customWidth="1"/>
    <col min="13324" max="13324" width="11.42578125" style="323" customWidth="1"/>
    <col min="13325" max="13325" width="12.7109375" style="323" customWidth="1"/>
    <col min="13326" max="13326" width="12.28515625" style="323" customWidth="1"/>
    <col min="13327" max="13568" width="9.140625" style="323"/>
    <col min="13569" max="13569" width="4.42578125" style="323" customWidth="1"/>
    <col min="13570" max="13570" width="0" style="323" hidden="1" customWidth="1"/>
    <col min="13571" max="13571" width="5.5703125" style="323" customWidth="1"/>
    <col min="13572" max="13572" width="16.7109375" style="323" customWidth="1"/>
    <col min="13573" max="13573" width="8" style="323" customWidth="1"/>
    <col min="13574" max="13574" width="5.7109375" style="323" customWidth="1"/>
    <col min="13575" max="13575" width="33.42578125" style="323" customWidth="1"/>
    <col min="13576" max="13576" width="8.28515625" style="323" customWidth="1"/>
    <col min="13577" max="13577" width="16.140625" style="323" customWidth="1"/>
    <col min="13578" max="13578" width="0" style="323" hidden="1" customWidth="1"/>
    <col min="13579" max="13579" width="21.5703125" style="323" customWidth="1"/>
    <col min="13580" max="13580" width="11.42578125" style="323" customWidth="1"/>
    <col min="13581" max="13581" width="12.7109375" style="323" customWidth="1"/>
    <col min="13582" max="13582" width="12.28515625" style="323" customWidth="1"/>
    <col min="13583" max="13824" width="9.140625" style="323"/>
    <col min="13825" max="13825" width="4.42578125" style="323" customWidth="1"/>
    <col min="13826" max="13826" width="0" style="323" hidden="1" customWidth="1"/>
    <col min="13827" max="13827" width="5.5703125" style="323" customWidth="1"/>
    <col min="13828" max="13828" width="16.7109375" style="323" customWidth="1"/>
    <col min="13829" max="13829" width="8" style="323" customWidth="1"/>
    <col min="13830" max="13830" width="5.7109375" style="323" customWidth="1"/>
    <col min="13831" max="13831" width="33.42578125" style="323" customWidth="1"/>
    <col min="13832" max="13832" width="8.28515625" style="323" customWidth="1"/>
    <col min="13833" max="13833" width="16.140625" style="323" customWidth="1"/>
    <col min="13834" max="13834" width="0" style="323" hidden="1" customWidth="1"/>
    <col min="13835" max="13835" width="21.5703125" style="323" customWidth="1"/>
    <col min="13836" max="13836" width="11.42578125" style="323" customWidth="1"/>
    <col min="13837" max="13837" width="12.7109375" style="323" customWidth="1"/>
    <col min="13838" max="13838" width="12.28515625" style="323" customWidth="1"/>
    <col min="13839" max="14080" width="9.140625" style="323"/>
    <col min="14081" max="14081" width="4.42578125" style="323" customWidth="1"/>
    <col min="14082" max="14082" width="0" style="323" hidden="1" customWidth="1"/>
    <col min="14083" max="14083" width="5.5703125" style="323" customWidth="1"/>
    <col min="14084" max="14084" width="16.7109375" style="323" customWidth="1"/>
    <col min="14085" max="14085" width="8" style="323" customWidth="1"/>
    <col min="14086" max="14086" width="5.7109375" style="323" customWidth="1"/>
    <col min="14087" max="14087" width="33.42578125" style="323" customWidth="1"/>
    <col min="14088" max="14088" width="8.28515625" style="323" customWidth="1"/>
    <col min="14089" max="14089" width="16.140625" style="323" customWidth="1"/>
    <col min="14090" max="14090" width="0" style="323" hidden="1" customWidth="1"/>
    <col min="14091" max="14091" width="21.5703125" style="323" customWidth="1"/>
    <col min="14092" max="14092" width="11.42578125" style="323" customWidth="1"/>
    <col min="14093" max="14093" width="12.7109375" style="323" customWidth="1"/>
    <col min="14094" max="14094" width="12.28515625" style="323" customWidth="1"/>
    <col min="14095" max="14336" width="9.140625" style="323"/>
    <col min="14337" max="14337" width="4.42578125" style="323" customWidth="1"/>
    <col min="14338" max="14338" width="0" style="323" hidden="1" customWidth="1"/>
    <col min="14339" max="14339" width="5.5703125" style="323" customWidth="1"/>
    <col min="14340" max="14340" width="16.7109375" style="323" customWidth="1"/>
    <col min="14341" max="14341" width="8" style="323" customWidth="1"/>
    <col min="14342" max="14342" width="5.7109375" style="323" customWidth="1"/>
    <col min="14343" max="14343" width="33.42578125" style="323" customWidth="1"/>
    <col min="14344" max="14344" width="8.28515625" style="323" customWidth="1"/>
    <col min="14345" max="14345" width="16.140625" style="323" customWidth="1"/>
    <col min="14346" max="14346" width="0" style="323" hidden="1" customWidth="1"/>
    <col min="14347" max="14347" width="21.5703125" style="323" customWidth="1"/>
    <col min="14348" max="14348" width="11.42578125" style="323" customWidth="1"/>
    <col min="14349" max="14349" width="12.7109375" style="323" customWidth="1"/>
    <col min="14350" max="14350" width="12.28515625" style="323" customWidth="1"/>
    <col min="14351" max="14592" width="9.140625" style="323"/>
    <col min="14593" max="14593" width="4.42578125" style="323" customWidth="1"/>
    <col min="14594" max="14594" width="0" style="323" hidden="1" customWidth="1"/>
    <col min="14595" max="14595" width="5.5703125" style="323" customWidth="1"/>
    <col min="14596" max="14596" width="16.7109375" style="323" customWidth="1"/>
    <col min="14597" max="14597" width="8" style="323" customWidth="1"/>
    <col min="14598" max="14598" width="5.7109375" style="323" customWidth="1"/>
    <col min="14599" max="14599" width="33.42578125" style="323" customWidth="1"/>
    <col min="14600" max="14600" width="8.28515625" style="323" customWidth="1"/>
    <col min="14601" max="14601" width="16.140625" style="323" customWidth="1"/>
    <col min="14602" max="14602" width="0" style="323" hidden="1" customWidth="1"/>
    <col min="14603" max="14603" width="21.5703125" style="323" customWidth="1"/>
    <col min="14604" max="14604" width="11.42578125" style="323" customWidth="1"/>
    <col min="14605" max="14605" width="12.7109375" style="323" customWidth="1"/>
    <col min="14606" max="14606" width="12.28515625" style="323" customWidth="1"/>
    <col min="14607" max="14848" width="9.140625" style="323"/>
    <col min="14849" max="14849" width="4.42578125" style="323" customWidth="1"/>
    <col min="14850" max="14850" width="0" style="323" hidden="1" customWidth="1"/>
    <col min="14851" max="14851" width="5.5703125" style="323" customWidth="1"/>
    <col min="14852" max="14852" width="16.7109375" style="323" customWidth="1"/>
    <col min="14853" max="14853" width="8" style="323" customWidth="1"/>
    <col min="14854" max="14854" width="5.7109375" style="323" customWidth="1"/>
    <col min="14855" max="14855" width="33.42578125" style="323" customWidth="1"/>
    <col min="14856" max="14856" width="8.28515625" style="323" customWidth="1"/>
    <col min="14857" max="14857" width="16.140625" style="323" customWidth="1"/>
    <col min="14858" max="14858" width="0" style="323" hidden="1" customWidth="1"/>
    <col min="14859" max="14859" width="21.5703125" style="323" customWidth="1"/>
    <col min="14860" max="14860" width="11.42578125" style="323" customWidth="1"/>
    <col min="14861" max="14861" width="12.7109375" style="323" customWidth="1"/>
    <col min="14862" max="14862" width="12.28515625" style="323" customWidth="1"/>
    <col min="14863" max="15104" width="9.140625" style="323"/>
    <col min="15105" max="15105" width="4.42578125" style="323" customWidth="1"/>
    <col min="15106" max="15106" width="0" style="323" hidden="1" customWidth="1"/>
    <col min="15107" max="15107" width="5.5703125" style="323" customWidth="1"/>
    <col min="15108" max="15108" width="16.7109375" style="323" customWidth="1"/>
    <col min="15109" max="15109" width="8" style="323" customWidth="1"/>
    <col min="15110" max="15110" width="5.7109375" style="323" customWidth="1"/>
    <col min="15111" max="15111" width="33.42578125" style="323" customWidth="1"/>
    <col min="15112" max="15112" width="8.28515625" style="323" customWidth="1"/>
    <col min="15113" max="15113" width="16.140625" style="323" customWidth="1"/>
    <col min="15114" max="15114" width="0" style="323" hidden="1" customWidth="1"/>
    <col min="15115" max="15115" width="21.5703125" style="323" customWidth="1"/>
    <col min="15116" max="15116" width="11.42578125" style="323" customWidth="1"/>
    <col min="15117" max="15117" width="12.7109375" style="323" customWidth="1"/>
    <col min="15118" max="15118" width="12.28515625" style="323" customWidth="1"/>
    <col min="15119" max="15360" width="9.140625" style="323"/>
    <col min="15361" max="15361" width="4.42578125" style="323" customWidth="1"/>
    <col min="15362" max="15362" width="0" style="323" hidden="1" customWidth="1"/>
    <col min="15363" max="15363" width="5.5703125" style="323" customWidth="1"/>
    <col min="15364" max="15364" width="16.7109375" style="323" customWidth="1"/>
    <col min="15365" max="15365" width="8" style="323" customWidth="1"/>
    <col min="15366" max="15366" width="5.7109375" style="323" customWidth="1"/>
    <col min="15367" max="15367" width="33.42578125" style="323" customWidth="1"/>
    <col min="15368" max="15368" width="8.28515625" style="323" customWidth="1"/>
    <col min="15369" max="15369" width="16.140625" style="323" customWidth="1"/>
    <col min="15370" max="15370" width="0" style="323" hidden="1" customWidth="1"/>
    <col min="15371" max="15371" width="21.5703125" style="323" customWidth="1"/>
    <col min="15372" max="15372" width="11.42578125" style="323" customWidth="1"/>
    <col min="15373" max="15373" width="12.7109375" style="323" customWidth="1"/>
    <col min="15374" max="15374" width="12.28515625" style="323" customWidth="1"/>
    <col min="15375" max="15616" width="9.140625" style="323"/>
    <col min="15617" max="15617" width="4.42578125" style="323" customWidth="1"/>
    <col min="15618" max="15618" width="0" style="323" hidden="1" customWidth="1"/>
    <col min="15619" max="15619" width="5.5703125" style="323" customWidth="1"/>
    <col min="15620" max="15620" width="16.7109375" style="323" customWidth="1"/>
    <col min="15621" max="15621" width="8" style="323" customWidth="1"/>
    <col min="15622" max="15622" width="5.7109375" style="323" customWidth="1"/>
    <col min="15623" max="15623" width="33.42578125" style="323" customWidth="1"/>
    <col min="15624" max="15624" width="8.28515625" style="323" customWidth="1"/>
    <col min="15625" max="15625" width="16.140625" style="323" customWidth="1"/>
    <col min="15626" max="15626" width="0" style="323" hidden="1" customWidth="1"/>
    <col min="15627" max="15627" width="21.5703125" style="323" customWidth="1"/>
    <col min="15628" max="15628" width="11.42578125" style="323" customWidth="1"/>
    <col min="15629" max="15629" width="12.7109375" style="323" customWidth="1"/>
    <col min="15630" max="15630" width="12.28515625" style="323" customWidth="1"/>
    <col min="15631" max="15872" width="9.140625" style="323"/>
    <col min="15873" max="15873" width="4.42578125" style="323" customWidth="1"/>
    <col min="15874" max="15874" width="0" style="323" hidden="1" customWidth="1"/>
    <col min="15875" max="15875" width="5.5703125" style="323" customWidth="1"/>
    <col min="15876" max="15876" width="16.7109375" style="323" customWidth="1"/>
    <col min="15877" max="15877" width="8" style="323" customWidth="1"/>
    <col min="15878" max="15878" width="5.7109375" style="323" customWidth="1"/>
    <col min="15879" max="15879" width="33.42578125" style="323" customWidth="1"/>
    <col min="15880" max="15880" width="8.28515625" style="323" customWidth="1"/>
    <col min="15881" max="15881" width="16.140625" style="323" customWidth="1"/>
    <col min="15882" max="15882" width="0" style="323" hidden="1" customWidth="1"/>
    <col min="15883" max="15883" width="21.5703125" style="323" customWidth="1"/>
    <col min="15884" max="15884" width="11.42578125" style="323" customWidth="1"/>
    <col min="15885" max="15885" width="12.7109375" style="323" customWidth="1"/>
    <col min="15886" max="15886" width="12.28515625" style="323" customWidth="1"/>
    <col min="15887" max="16128" width="9.140625" style="323"/>
    <col min="16129" max="16129" width="4.42578125" style="323" customWidth="1"/>
    <col min="16130" max="16130" width="0" style="323" hidden="1" customWidth="1"/>
    <col min="16131" max="16131" width="5.5703125" style="323" customWidth="1"/>
    <col min="16132" max="16132" width="16.7109375" style="323" customWidth="1"/>
    <col min="16133" max="16133" width="8" style="323" customWidth="1"/>
    <col min="16134" max="16134" width="5.7109375" style="323" customWidth="1"/>
    <col min="16135" max="16135" width="33.42578125" style="323" customWidth="1"/>
    <col min="16136" max="16136" width="8.28515625" style="323" customWidth="1"/>
    <col min="16137" max="16137" width="16.140625" style="323" customWidth="1"/>
    <col min="16138" max="16138" width="0" style="323" hidden="1" customWidth="1"/>
    <col min="16139" max="16139" width="21.5703125" style="323" customWidth="1"/>
    <col min="16140" max="16140" width="11.42578125" style="323" customWidth="1"/>
    <col min="16141" max="16141" width="12.7109375" style="323" customWidth="1"/>
    <col min="16142" max="16142" width="12.28515625" style="323" customWidth="1"/>
    <col min="16143" max="16384" width="9.140625" style="323"/>
  </cols>
  <sheetData>
    <row r="1" spans="1:32" s="322" customFormat="1" ht="7.5" hidden="1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32" ht="60.75" customHeight="1">
      <c r="A2" s="504" t="s">
        <v>575</v>
      </c>
      <c r="B2" s="504"/>
      <c r="C2" s="504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32" s="324" customFormat="1" ht="15.95" customHeight="1">
      <c r="A3" s="506" t="s">
        <v>261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</row>
    <row r="4" spans="1:32" s="325" customFormat="1" ht="15.95" customHeight="1">
      <c r="A4" s="507" t="s">
        <v>257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</row>
    <row r="5" spans="1:32" s="326" customFormat="1" ht="48" customHeight="1">
      <c r="A5" s="508" t="s">
        <v>537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1:32" s="332" customFormat="1" ht="15" customHeight="1">
      <c r="A6" s="327" t="s">
        <v>533</v>
      </c>
      <c r="B6" s="328"/>
      <c r="C6" s="328"/>
      <c r="D6" s="329"/>
      <c r="E6" s="329"/>
      <c r="F6" s="329"/>
      <c r="G6" s="329"/>
      <c r="H6" s="329"/>
      <c r="I6" s="330"/>
      <c r="J6" s="330"/>
      <c r="K6" s="328"/>
      <c r="L6" s="328"/>
      <c r="M6" s="331"/>
      <c r="N6" s="30" t="s">
        <v>289</v>
      </c>
    </row>
    <row r="7" spans="1:32" s="334" customFormat="1" ht="15" customHeight="1">
      <c r="A7" s="510" t="s">
        <v>198</v>
      </c>
      <c r="B7" s="511" t="s">
        <v>2</v>
      </c>
      <c r="C7" s="511" t="s">
        <v>2</v>
      </c>
      <c r="D7" s="499" t="s">
        <v>199</v>
      </c>
      <c r="E7" s="499" t="s">
        <v>4</v>
      </c>
      <c r="F7" s="510" t="s">
        <v>5</v>
      </c>
      <c r="G7" s="499" t="s">
        <v>200</v>
      </c>
      <c r="H7" s="499" t="s">
        <v>4</v>
      </c>
      <c r="I7" s="499" t="s">
        <v>7</v>
      </c>
      <c r="J7" s="333"/>
      <c r="K7" s="499" t="s">
        <v>9</v>
      </c>
      <c r="L7" s="500" t="s">
        <v>542</v>
      </c>
      <c r="M7" s="502" t="s">
        <v>538</v>
      </c>
      <c r="N7" s="502" t="s">
        <v>536</v>
      </c>
    </row>
    <row r="8" spans="1:32" s="335" customFormat="1" ht="33" customHeight="1">
      <c r="A8" s="510"/>
      <c r="B8" s="511"/>
      <c r="C8" s="511"/>
      <c r="D8" s="499"/>
      <c r="E8" s="499"/>
      <c r="F8" s="510"/>
      <c r="G8" s="499"/>
      <c r="H8" s="499"/>
      <c r="I8" s="499"/>
      <c r="J8" s="333"/>
      <c r="K8" s="499"/>
      <c r="L8" s="501"/>
      <c r="M8" s="503"/>
      <c r="N8" s="503"/>
    </row>
    <row r="9" spans="1:32" s="335" customFormat="1" ht="45.75" customHeight="1">
      <c r="A9" s="447">
        <v>1</v>
      </c>
      <c r="B9" s="337"/>
      <c r="C9" s="224"/>
      <c r="D9" s="396" t="s">
        <v>74</v>
      </c>
      <c r="E9" s="253" t="s">
        <v>75</v>
      </c>
      <c r="F9" s="299" t="s">
        <v>27</v>
      </c>
      <c r="G9" s="397" t="s">
        <v>83</v>
      </c>
      <c r="H9" s="306" t="s">
        <v>84</v>
      </c>
      <c r="I9" s="306" t="s">
        <v>85</v>
      </c>
      <c r="J9" s="307" t="s">
        <v>72</v>
      </c>
      <c r="K9" s="197" t="s">
        <v>34</v>
      </c>
      <c r="L9" s="339">
        <v>69.804000000000002</v>
      </c>
      <c r="M9" s="339">
        <v>70.98</v>
      </c>
      <c r="N9" s="339">
        <f>L9+M9</f>
        <v>140.78399999999999</v>
      </c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</row>
    <row r="10" spans="1:32" s="335" customFormat="1" ht="45.75" customHeight="1">
      <c r="A10" s="447">
        <v>2</v>
      </c>
      <c r="B10" s="337"/>
      <c r="C10" s="224"/>
      <c r="D10" s="205" t="s">
        <v>99</v>
      </c>
      <c r="E10" s="403" t="s">
        <v>603</v>
      </c>
      <c r="F10" s="254" t="s">
        <v>31</v>
      </c>
      <c r="G10" s="404" t="s">
        <v>100</v>
      </c>
      <c r="H10" s="256" t="s">
        <v>101</v>
      </c>
      <c r="I10" s="264" t="s">
        <v>102</v>
      </c>
      <c r="J10" s="264" t="s">
        <v>94</v>
      </c>
      <c r="K10" s="264" t="s">
        <v>45</v>
      </c>
      <c r="L10" s="339">
        <v>70.049000000000007</v>
      </c>
      <c r="M10" s="339">
        <v>69.167000000000002</v>
      </c>
      <c r="N10" s="339">
        <f>L10+M10</f>
        <v>139.21600000000001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</row>
    <row r="11" spans="1:32" s="335" customFormat="1" ht="45.75" customHeight="1">
      <c r="A11" s="447">
        <v>3</v>
      </c>
      <c r="B11" s="337"/>
      <c r="C11" s="224"/>
      <c r="D11" s="249" t="s">
        <v>155</v>
      </c>
      <c r="E11" s="265" t="s">
        <v>156</v>
      </c>
      <c r="F11" s="254" t="s">
        <v>31</v>
      </c>
      <c r="G11" s="260" t="s">
        <v>157</v>
      </c>
      <c r="H11" s="384" t="s">
        <v>158</v>
      </c>
      <c r="I11" s="297" t="s">
        <v>159</v>
      </c>
      <c r="J11" s="297" t="s">
        <v>50</v>
      </c>
      <c r="K11" s="264" t="s">
        <v>36</v>
      </c>
      <c r="L11" s="339">
        <v>67.352999999999994</v>
      </c>
      <c r="M11" s="339">
        <v>66.715999999999994</v>
      </c>
      <c r="N11" s="339">
        <f>L11+M11</f>
        <v>134.06899999999999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</row>
    <row r="12" spans="1:32" s="335" customFormat="1" ht="45.75" customHeight="1">
      <c r="A12" s="447">
        <v>4</v>
      </c>
      <c r="B12" s="337"/>
      <c r="C12" s="224"/>
      <c r="D12" s="206" t="s">
        <v>331</v>
      </c>
      <c r="E12" s="265" t="s">
        <v>332</v>
      </c>
      <c r="F12" s="393" t="s">
        <v>31</v>
      </c>
      <c r="G12" s="260" t="s">
        <v>333</v>
      </c>
      <c r="H12" s="261" t="s">
        <v>334</v>
      </c>
      <c r="I12" s="398" t="s">
        <v>60</v>
      </c>
      <c r="J12" s="398" t="s">
        <v>335</v>
      </c>
      <c r="K12" s="197" t="s">
        <v>336</v>
      </c>
      <c r="L12" s="339">
        <v>62.156999999999996</v>
      </c>
      <c r="M12" s="339">
        <v>61.323999999999998</v>
      </c>
      <c r="N12" s="339">
        <f>L12+M12</f>
        <v>123.48099999999999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</row>
    <row r="13" spans="1:32" s="335" customFormat="1" ht="45.75" customHeight="1">
      <c r="A13" s="447"/>
      <c r="B13" s="337"/>
      <c r="C13" s="224"/>
      <c r="D13" s="395" t="s">
        <v>129</v>
      </c>
      <c r="E13" s="265" t="s">
        <v>130</v>
      </c>
      <c r="F13" s="254" t="s">
        <v>31</v>
      </c>
      <c r="G13" s="260" t="s">
        <v>329</v>
      </c>
      <c r="H13" s="384" t="s">
        <v>272</v>
      </c>
      <c r="I13" s="297" t="s">
        <v>330</v>
      </c>
      <c r="J13" s="297" t="s">
        <v>94</v>
      </c>
      <c r="K13" s="264" t="s">
        <v>45</v>
      </c>
      <c r="L13" s="339">
        <v>66.912000000000006</v>
      </c>
      <c r="M13" s="338" t="s">
        <v>597</v>
      </c>
      <c r="N13" s="339" t="s">
        <v>193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</row>
    <row r="14" spans="1:32" s="335" customFormat="1" ht="45.75" customHeight="1">
      <c r="A14" s="447"/>
      <c r="B14" s="337"/>
      <c r="C14" s="224"/>
      <c r="D14" s="205" t="s">
        <v>337</v>
      </c>
      <c r="E14" s="265" t="s">
        <v>338</v>
      </c>
      <c r="F14" s="254" t="s">
        <v>31</v>
      </c>
      <c r="G14" s="260" t="s">
        <v>339</v>
      </c>
      <c r="H14" s="384" t="s">
        <v>340</v>
      </c>
      <c r="I14" s="297" t="s">
        <v>85</v>
      </c>
      <c r="J14" s="297" t="s">
        <v>341</v>
      </c>
      <c r="K14" s="264" t="s">
        <v>52</v>
      </c>
      <c r="L14" s="339">
        <v>60.930999999999997</v>
      </c>
      <c r="M14" s="338" t="s">
        <v>597</v>
      </c>
      <c r="N14" s="339" t="s">
        <v>193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</row>
    <row r="15" spans="1:32" ht="45.75" customHeight="1"/>
    <row r="16" spans="1:32" s="100" customFormat="1" ht="31.5" customHeight="1">
      <c r="D16" s="6" t="s">
        <v>182</v>
      </c>
      <c r="E16" s="6"/>
      <c r="F16" s="6"/>
      <c r="G16" s="6"/>
      <c r="H16" s="6"/>
      <c r="I16" s="14" t="s">
        <v>294</v>
      </c>
      <c r="K16" s="1"/>
      <c r="L16" s="8"/>
    </row>
    <row r="17" spans="4:12" s="100" customFormat="1">
      <c r="D17" s="6"/>
      <c r="E17" s="6"/>
      <c r="F17" s="6"/>
      <c r="G17" s="6"/>
      <c r="H17" s="6"/>
      <c r="I17" s="14"/>
      <c r="K17" s="1"/>
      <c r="L17" s="8"/>
    </row>
    <row r="18" spans="4:12" s="100" customFormat="1" ht="31.5" customHeight="1">
      <c r="D18" s="6" t="s">
        <v>12</v>
      </c>
      <c r="E18" s="6"/>
      <c r="F18" s="6"/>
      <c r="G18" s="6"/>
      <c r="H18" s="6"/>
      <c r="I18" s="14" t="s">
        <v>263</v>
      </c>
      <c r="K18" s="1"/>
      <c r="L18" s="8"/>
    </row>
    <row r="19" spans="4:12" s="100" customFormat="1">
      <c r="D19" s="6"/>
      <c r="E19" s="6"/>
      <c r="F19" s="6"/>
      <c r="G19" s="6"/>
      <c r="H19" s="6"/>
      <c r="I19" s="14"/>
      <c r="K19" s="1"/>
      <c r="L19" s="8"/>
    </row>
    <row r="20" spans="4:12" s="100" customFormat="1" ht="31.5" customHeight="1">
      <c r="D20" s="6" t="s">
        <v>23</v>
      </c>
      <c r="E20" s="6"/>
      <c r="F20" s="6"/>
      <c r="G20" s="6"/>
      <c r="H20" s="6"/>
      <c r="I20" s="14" t="s">
        <v>295</v>
      </c>
      <c r="K20" s="1"/>
      <c r="L20" s="8"/>
    </row>
  </sheetData>
  <protectedRanges>
    <protectedRange sqref="K9:K14" name="Диапазон1_3_1_1_3_6_1_1_1_1"/>
  </protectedRanges>
  <sortState ref="A9:AF12">
    <sortCondition descending="1" ref="N9:N12"/>
  </sortState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ageMargins left="0.19685039370078741" right="0.15748031496062992" top="0.23622047244094491" bottom="0.15748031496062992" header="0.23622047244094491" footer="0.15748031496062992"/>
  <pageSetup paperSize="9" scale="61" fitToHeight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24"/>
  <sheetViews>
    <sheetView view="pageBreakPreview" zoomScale="85" zoomScaleNormal="100" zoomScaleSheetLayoutView="85" workbookViewId="0">
      <selection activeCell="AA14" sqref="AA14"/>
    </sheetView>
  </sheetViews>
  <sheetFormatPr defaultRowHeight="12.75"/>
  <cols>
    <col min="1" max="1" width="5" customWidth="1"/>
    <col min="2" max="2" width="8.140625" hidden="1" customWidth="1"/>
    <col min="3" max="3" width="4.7109375" hidden="1" customWidth="1"/>
    <col min="4" max="4" width="18.7109375" customWidth="1"/>
    <col min="5" max="5" width="8.5703125" customWidth="1"/>
    <col min="6" max="6" width="7.28515625" customWidth="1"/>
    <col min="7" max="7" width="26.7109375" customWidth="1"/>
    <col min="8" max="8" width="9.85546875" customWidth="1"/>
    <col min="9" max="9" width="15" customWidth="1"/>
    <col min="10" max="10" width="12.7109375" hidden="1" customWidth="1"/>
    <col min="11" max="11" width="23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64.5" customHeight="1">
      <c r="A1" s="458" t="s">
        <v>564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19.5" customHeight="1">
      <c r="A2" s="459" t="s">
        <v>269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7" ht="21" customHeight="1">
      <c r="A5" s="469" t="s">
        <v>286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7" ht="19.149999999999999" customHeight="1">
      <c r="A6" s="464" t="s">
        <v>600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48"/>
    </row>
    <row r="7" spans="1:27" ht="12.75" customHeight="1"/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7" ht="20.100000000000001" customHeight="1">
      <c r="A9" s="462" t="s">
        <v>198</v>
      </c>
      <c r="B9" s="466" t="s">
        <v>249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375" customFormat="1" ht="39" customHeight="1">
      <c r="A11" s="366">
        <f t="shared" ref="A11:A18" si="0">RANK(Y11,Y$11:Y$18,0)</f>
        <v>1</v>
      </c>
      <c r="B11" s="73"/>
      <c r="C11" s="449"/>
      <c r="D11" s="205" t="s">
        <v>88</v>
      </c>
      <c r="E11" s="265" t="s">
        <v>89</v>
      </c>
      <c r="F11" s="254" t="s">
        <v>31</v>
      </c>
      <c r="G11" s="266" t="s">
        <v>90</v>
      </c>
      <c r="H11" s="285" t="s">
        <v>91</v>
      </c>
      <c r="I11" s="306" t="s">
        <v>92</v>
      </c>
      <c r="J11" s="257" t="s">
        <v>93</v>
      </c>
      <c r="K11" s="264" t="s">
        <v>52</v>
      </c>
      <c r="L11" s="345">
        <v>238</v>
      </c>
      <c r="M11" s="346">
        <f t="shared" ref="M11:M18" si="1">L11/3.4-IF($U11=1,0.5,IF($U11=2,1.5,0))</f>
        <v>70</v>
      </c>
      <c r="N11" s="347">
        <f t="shared" ref="N11:N18" si="2">RANK(M11,M$11:M$18,0)</f>
        <v>3</v>
      </c>
      <c r="O11" s="345">
        <v>246.5</v>
      </c>
      <c r="P11" s="346">
        <f t="shared" ref="P11:P18" si="3">O11/3.4-IF($U11=1,0.5,IF($U11=2,1.5,0))</f>
        <v>72.5</v>
      </c>
      <c r="Q11" s="347">
        <f t="shared" ref="Q11:Q18" si="4">RANK(P11,P$11:P$18,0)</f>
        <v>1</v>
      </c>
      <c r="R11" s="345">
        <v>238</v>
      </c>
      <c r="S11" s="346">
        <f t="shared" ref="S11:S18" si="5">R11/3.4-IF($U11=1,0.5,IF($U11=2,1.5,0))</f>
        <v>70</v>
      </c>
      <c r="T11" s="347">
        <f t="shared" ref="T11:T18" si="6">RANK(S11,S$11:S$18,0)</f>
        <v>1</v>
      </c>
      <c r="U11" s="369"/>
      <c r="V11" s="369"/>
      <c r="W11" s="345">
        <f t="shared" ref="W11:W18" si="7">L11+O11+R11</f>
        <v>722.5</v>
      </c>
      <c r="X11" s="350"/>
      <c r="Y11" s="346">
        <f t="shared" ref="Y11:Y18" si="8">ROUND(SUM(M11,P11,S11)/3,3)</f>
        <v>70.832999999999998</v>
      </c>
      <c r="Z11" s="370" t="s">
        <v>31</v>
      </c>
    </row>
    <row r="12" spans="1:27" s="239" customFormat="1" ht="39" customHeight="1">
      <c r="A12" s="366">
        <f t="shared" si="0"/>
        <v>2</v>
      </c>
      <c r="B12" s="73"/>
      <c r="C12" s="376"/>
      <c r="D12" s="230" t="s">
        <v>150</v>
      </c>
      <c r="E12" s="265" t="s">
        <v>151</v>
      </c>
      <c r="F12" s="292" t="s">
        <v>31</v>
      </c>
      <c r="G12" s="260" t="s">
        <v>350</v>
      </c>
      <c r="H12" s="296" t="s">
        <v>154</v>
      </c>
      <c r="I12" s="297" t="s">
        <v>51</v>
      </c>
      <c r="J12" s="264" t="s">
        <v>51</v>
      </c>
      <c r="K12" s="264" t="s">
        <v>52</v>
      </c>
      <c r="L12" s="345">
        <v>243</v>
      </c>
      <c r="M12" s="346">
        <f t="shared" si="1"/>
        <v>71.470588235294116</v>
      </c>
      <c r="N12" s="347">
        <f t="shared" si="2"/>
        <v>1</v>
      </c>
      <c r="O12" s="345">
        <v>243.5</v>
      </c>
      <c r="P12" s="346">
        <f t="shared" si="3"/>
        <v>71.617647058823536</v>
      </c>
      <c r="Q12" s="347">
        <f t="shared" si="4"/>
        <v>2</v>
      </c>
      <c r="R12" s="345">
        <v>233</v>
      </c>
      <c r="S12" s="346">
        <f t="shared" si="5"/>
        <v>68.529411764705884</v>
      </c>
      <c r="T12" s="347">
        <f t="shared" si="6"/>
        <v>2</v>
      </c>
      <c r="U12" s="369"/>
      <c r="V12" s="369"/>
      <c r="W12" s="345">
        <f t="shared" si="7"/>
        <v>719.5</v>
      </c>
      <c r="X12" s="350"/>
      <c r="Y12" s="346">
        <f t="shared" si="8"/>
        <v>70.539000000000001</v>
      </c>
      <c r="Z12" s="370" t="s">
        <v>31</v>
      </c>
    </row>
    <row r="13" spans="1:27" s="239" customFormat="1" ht="39" customHeight="1">
      <c r="A13" s="366">
        <f t="shared" si="0"/>
        <v>3</v>
      </c>
      <c r="B13" s="73"/>
      <c r="C13" s="449"/>
      <c r="D13" s="395" t="s">
        <v>129</v>
      </c>
      <c r="E13" s="265" t="s">
        <v>130</v>
      </c>
      <c r="F13" s="254" t="s">
        <v>31</v>
      </c>
      <c r="G13" s="260" t="s">
        <v>358</v>
      </c>
      <c r="H13" s="384" t="s">
        <v>235</v>
      </c>
      <c r="I13" s="297" t="s">
        <v>114</v>
      </c>
      <c r="J13" s="297" t="s">
        <v>94</v>
      </c>
      <c r="K13" s="264" t="s">
        <v>45</v>
      </c>
      <c r="L13" s="345">
        <v>242</v>
      </c>
      <c r="M13" s="346">
        <f t="shared" si="1"/>
        <v>71.17647058823529</v>
      </c>
      <c r="N13" s="347">
        <f t="shared" si="2"/>
        <v>2</v>
      </c>
      <c r="O13" s="345">
        <v>236.5</v>
      </c>
      <c r="P13" s="346">
        <f t="shared" si="3"/>
        <v>69.558823529411768</v>
      </c>
      <c r="Q13" s="347">
        <f t="shared" si="4"/>
        <v>3</v>
      </c>
      <c r="R13" s="345">
        <v>232</v>
      </c>
      <c r="S13" s="346">
        <f t="shared" si="5"/>
        <v>68.235294117647058</v>
      </c>
      <c r="T13" s="347">
        <f t="shared" si="6"/>
        <v>3</v>
      </c>
      <c r="U13" s="369"/>
      <c r="V13" s="369"/>
      <c r="W13" s="345">
        <f t="shared" si="7"/>
        <v>710.5</v>
      </c>
      <c r="X13" s="350"/>
      <c r="Y13" s="346">
        <f t="shared" si="8"/>
        <v>69.656999999999996</v>
      </c>
      <c r="Z13" s="370" t="s">
        <v>31</v>
      </c>
      <c r="AA13" s="375"/>
    </row>
    <row r="14" spans="1:27" s="239" customFormat="1" ht="39" customHeight="1">
      <c r="A14" s="366">
        <f t="shared" si="0"/>
        <v>4</v>
      </c>
      <c r="B14" s="73"/>
      <c r="C14" s="344"/>
      <c r="D14" s="205" t="s">
        <v>123</v>
      </c>
      <c r="E14" s="265" t="s">
        <v>124</v>
      </c>
      <c r="F14" s="254" t="s">
        <v>31</v>
      </c>
      <c r="G14" s="260" t="s">
        <v>186</v>
      </c>
      <c r="H14" s="279" t="s">
        <v>187</v>
      </c>
      <c r="I14" s="281" t="s">
        <v>73</v>
      </c>
      <c r="J14" s="301" t="s">
        <v>72</v>
      </c>
      <c r="K14" s="197" t="s">
        <v>34</v>
      </c>
      <c r="L14" s="345">
        <v>233</v>
      </c>
      <c r="M14" s="346">
        <f t="shared" si="1"/>
        <v>68.529411764705884</v>
      </c>
      <c r="N14" s="347">
        <f t="shared" si="2"/>
        <v>4</v>
      </c>
      <c r="O14" s="345">
        <v>235.5</v>
      </c>
      <c r="P14" s="346">
        <f t="shared" si="3"/>
        <v>69.264705882352942</v>
      </c>
      <c r="Q14" s="347">
        <f t="shared" si="4"/>
        <v>4</v>
      </c>
      <c r="R14" s="345">
        <v>229.5</v>
      </c>
      <c r="S14" s="346">
        <f t="shared" si="5"/>
        <v>67.5</v>
      </c>
      <c r="T14" s="347">
        <f t="shared" si="6"/>
        <v>5</v>
      </c>
      <c r="U14" s="369"/>
      <c r="V14" s="369"/>
      <c r="W14" s="345">
        <f t="shared" si="7"/>
        <v>698</v>
      </c>
      <c r="X14" s="350"/>
      <c r="Y14" s="346">
        <f t="shared" si="8"/>
        <v>68.430999999999997</v>
      </c>
      <c r="Z14" s="370" t="s">
        <v>31</v>
      </c>
    </row>
    <row r="15" spans="1:27" s="239" customFormat="1" ht="39" customHeight="1">
      <c r="A15" s="366">
        <f t="shared" si="0"/>
        <v>5</v>
      </c>
      <c r="B15" s="73"/>
      <c r="C15" s="376"/>
      <c r="D15" s="205" t="s">
        <v>351</v>
      </c>
      <c r="E15" s="265" t="s">
        <v>352</v>
      </c>
      <c r="F15" s="254" t="s">
        <v>31</v>
      </c>
      <c r="G15" s="266" t="s">
        <v>353</v>
      </c>
      <c r="H15" s="256" t="s">
        <v>354</v>
      </c>
      <c r="I15" s="264" t="s">
        <v>355</v>
      </c>
      <c r="J15" s="264" t="s">
        <v>356</v>
      </c>
      <c r="K15" s="264" t="s">
        <v>569</v>
      </c>
      <c r="L15" s="345">
        <v>227.5</v>
      </c>
      <c r="M15" s="346">
        <f t="shared" si="1"/>
        <v>66.911764705882348</v>
      </c>
      <c r="N15" s="347">
        <f t="shared" si="2"/>
        <v>6</v>
      </c>
      <c r="O15" s="345">
        <v>232</v>
      </c>
      <c r="P15" s="346">
        <f t="shared" si="3"/>
        <v>68.235294117647058</v>
      </c>
      <c r="Q15" s="347">
        <f t="shared" si="4"/>
        <v>5</v>
      </c>
      <c r="R15" s="345">
        <v>230</v>
      </c>
      <c r="S15" s="346">
        <f t="shared" si="5"/>
        <v>67.64705882352942</v>
      </c>
      <c r="T15" s="347">
        <f t="shared" si="6"/>
        <v>4</v>
      </c>
      <c r="U15" s="369"/>
      <c r="V15" s="369"/>
      <c r="W15" s="345">
        <f t="shared" si="7"/>
        <v>689.5</v>
      </c>
      <c r="X15" s="350"/>
      <c r="Y15" s="346">
        <f t="shared" si="8"/>
        <v>67.597999999999999</v>
      </c>
      <c r="Z15" s="370" t="s">
        <v>31</v>
      </c>
    </row>
    <row r="16" spans="1:27" s="239" customFormat="1" ht="39" customHeight="1">
      <c r="A16" s="366">
        <f t="shared" si="0"/>
        <v>6</v>
      </c>
      <c r="B16" s="73"/>
      <c r="C16" s="376"/>
      <c r="D16" s="160" t="s">
        <v>115</v>
      </c>
      <c r="E16" s="367" t="s">
        <v>116</v>
      </c>
      <c r="F16" s="372">
        <v>1</v>
      </c>
      <c r="G16" s="407" t="s">
        <v>86</v>
      </c>
      <c r="H16" s="306" t="s">
        <v>87</v>
      </c>
      <c r="I16" s="306" t="s">
        <v>85</v>
      </c>
      <c r="J16" s="307" t="s">
        <v>72</v>
      </c>
      <c r="K16" s="197" t="s">
        <v>34</v>
      </c>
      <c r="L16" s="345">
        <v>230.5</v>
      </c>
      <c r="M16" s="346">
        <f t="shared" si="1"/>
        <v>67.794117647058826</v>
      </c>
      <c r="N16" s="347">
        <f t="shared" si="2"/>
        <v>5</v>
      </c>
      <c r="O16" s="345">
        <v>223.5</v>
      </c>
      <c r="P16" s="346">
        <f t="shared" si="3"/>
        <v>65.735294117647058</v>
      </c>
      <c r="Q16" s="347">
        <f t="shared" si="4"/>
        <v>6</v>
      </c>
      <c r="R16" s="345">
        <v>224</v>
      </c>
      <c r="S16" s="346">
        <f t="shared" si="5"/>
        <v>65.882352941176478</v>
      </c>
      <c r="T16" s="347">
        <f t="shared" si="6"/>
        <v>6</v>
      </c>
      <c r="U16" s="369"/>
      <c r="V16" s="369"/>
      <c r="W16" s="345">
        <f t="shared" si="7"/>
        <v>678</v>
      </c>
      <c r="X16" s="350"/>
      <c r="Y16" s="346">
        <f t="shared" si="8"/>
        <v>66.471000000000004</v>
      </c>
      <c r="Z16" s="370">
        <v>1</v>
      </c>
      <c r="AA16" s="375"/>
    </row>
    <row r="17" spans="1:27" s="375" customFormat="1" ht="39" customHeight="1">
      <c r="A17" s="366">
        <f t="shared" si="0"/>
        <v>7</v>
      </c>
      <c r="B17" s="73"/>
      <c r="C17" s="344"/>
      <c r="D17" s="157" t="s">
        <v>148</v>
      </c>
      <c r="E17" s="265" t="s">
        <v>149</v>
      </c>
      <c r="F17" s="254">
        <v>1</v>
      </c>
      <c r="G17" s="275" t="s">
        <v>349</v>
      </c>
      <c r="H17" s="261" t="s">
        <v>233</v>
      </c>
      <c r="I17" s="362" t="s">
        <v>234</v>
      </c>
      <c r="J17" s="282" t="s">
        <v>65</v>
      </c>
      <c r="K17" s="197" t="s">
        <v>34</v>
      </c>
      <c r="L17" s="345">
        <v>217</v>
      </c>
      <c r="M17" s="346">
        <f t="shared" si="1"/>
        <v>63.82352941176471</v>
      </c>
      <c r="N17" s="347">
        <f t="shared" si="2"/>
        <v>7</v>
      </c>
      <c r="O17" s="345">
        <v>219.5</v>
      </c>
      <c r="P17" s="346">
        <f t="shared" si="3"/>
        <v>64.558823529411768</v>
      </c>
      <c r="Q17" s="347">
        <f t="shared" si="4"/>
        <v>7</v>
      </c>
      <c r="R17" s="345">
        <v>223</v>
      </c>
      <c r="S17" s="346">
        <f t="shared" si="5"/>
        <v>65.588235294117652</v>
      </c>
      <c r="T17" s="347">
        <f t="shared" si="6"/>
        <v>7</v>
      </c>
      <c r="U17" s="369"/>
      <c r="V17" s="369"/>
      <c r="W17" s="345">
        <f t="shared" si="7"/>
        <v>659.5</v>
      </c>
      <c r="X17" s="350"/>
      <c r="Y17" s="346">
        <f t="shared" si="8"/>
        <v>64.656999999999996</v>
      </c>
      <c r="Z17" s="370">
        <v>2</v>
      </c>
      <c r="AA17" s="239"/>
    </row>
    <row r="18" spans="1:27" s="251" customFormat="1" ht="39" customHeight="1">
      <c r="A18" s="366">
        <f t="shared" si="0"/>
        <v>8</v>
      </c>
      <c r="B18" s="73"/>
      <c r="C18" s="376"/>
      <c r="D18" s="396" t="s">
        <v>347</v>
      </c>
      <c r="E18" s="265" t="s">
        <v>184</v>
      </c>
      <c r="F18" s="274" t="s">
        <v>32</v>
      </c>
      <c r="G18" s="318" t="s">
        <v>348</v>
      </c>
      <c r="H18" s="257" t="s">
        <v>43</v>
      </c>
      <c r="I18" s="405" t="s">
        <v>44</v>
      </c>
      <c r="J18" s="257" t="s">
        <v>44</v>
      </c>
      <c r="K18" s="197" t="s">
        <v>29</v>
      </c>
      <c r="L18" s="345">
        <v>211</v>
      </c>
      <c r="M18" s="346">
        <f t="shared" si="1"/>
        <v>62.058823529411768</v>
      </c>
      <c r="N18" s="347">
        <f t="shared" si="2"/>
        <v>8</v>
      </c>
      <c r="O18" s="345">
        <v>216</v>
      </c>
      <c r="P18" s="346">
        <f t="shared" si="3"/>
        <v>63.529411764705884</v>
      </c>
      <c r="Q18" s="347">
        <f t="shared" si="4"/>
        <v>8</v>
      </c>
      <c r="R18" s="345">
        <v>211.5</v>
      </c>
      <c r="S18" s="346">
        <f t="shared" si="5"/>
        <v>62.205882352941181</v>
      </c>
      <c r="T18" s="347">
        <f t="shared" si="6"/>
        <v>8</v>
      </c>
      <c r="U18" s="369"/>
      <c r="V18" s="369"/>
      <c r="W18" s="345">
        <f t="shared" si="7"/>
        <v>638.5</v>
      </c>
      <c r="X18" s="350"/>
      <c r="Y18" s="346">
        <f t="shared" si="8"/>
        <v>62.597999999999999</v>
      </c>
      <c r="Z18" s="370" t="s">
        <v>193</v>
      </c>
      <c r="AA18" s="239"/>
    </row>
    <row r="20" spans="1:27" ht="31.5" customHeight="1">
      <c r="D20" s="6" t="s">
        <v>182</v>
      </c>
      <c r="E20" s="6"/>
      <c r="F20" s="6"/>
      <c r="G20" s="6"/>
      <c r="H20" s="6"/>
      <c r="I20" s="14" t="s">
        <v>294</v>
      </c>
      <c r="K20" s="1"/>
      <c r="L20" s="8"/>
    </row>
    <row r="21" spans="1:27">
      <c r="D21" s="6"/>
      <c r="E21" s="6"/>
      <c r="F21" s="6"/>
      <c r="G21" s="6"/>
      <c r="H21" s="6"/>
      <c r="I21" s="14"/>
      <c r="K21" s="1"/>
      <c r="L21" s="8"/>
    </row>
    <row r="22" spans="1:27" ht="31.5" customHeight="1">
      <c r="D22" s="6" t="s">
        <v>12</v>
      </c>
      <c r="E22" s="6"/>
      <c r="F22" s="6"/>
      <c r="G22" s="6"/>
      <c r="H22" s="6"/>
      <c r="I22" s="14" t="s">
        <v>263</v>
      </c>
      <c r="K22" s="1"/>
      <c r="L22" s="8"/>
    </row>
    <row r="23" spans="1:27">
      <c r="D23" s="6"/>
      <c r="E23" s="6"/>
      <c r="F23" s="6"/>
      <c r="G23" s="6"/>
      <c r="H23" s="6"/>
      <c r="I23" s="14"/>
      <c r="K23" s="1"/>
      <c r="L23" s="8"/>
    </row>
    <row r="24" spans="1:27" ht="31.5" customHeight="1">
      <c r="D24" s="6" t="s">
        <v>23</v>
      </c>
      <c r="E24" s="6"/>
      <c r="F24" s="6"/>
      <c r="G24" s="6"/>
      <c r="H24" s="6"/>
      <c r="I24" s="14" t="s">
        <v>295</v>
      </c>
      <c r="K24" s="1"/>
      <c r="L24" s="8"/>
    </row>
  </sheetData>
  <protectedRanges>
    <protectedRange sqref="I18" name="Диапазон1_3_1_1_3_11_1_1_3_4_2_1_2_1_1_1"/>
  </protectedRanges>
  <sortState ref="A11:AA18">
    <sortCondition ref="A11:A18"/>
  </sortState>
  <mergeCells count="25">
    <mergeCell ref="V9:V10"/>
    <mergeCell ref="W9:W10"/>
    <mergeCell ref="X9:X10"/>
    <mergeCell ref="Y9:Y10"/>
    <mergeCell ref="A6:Z6"/>
    <mergeCell ref="L9:N9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Z9:Z10"/>
    <mergeCell ref="R9:T9"/>
    <mergeCell ref="U9:U10"/>
    <mergeCell ref="A1:Z1"/>
    <mergeCell ref="A2:Z2"/>
    <mergeCell ref="A3:Z3"/>
    <mergeCell ref="A4:Z4"/>
    <mergeCell ref="A5:Z5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view="pageBreakPreview" topLeftCell="A2" zoomScale="90" zoomScaleNormal="100" zoomScaleSheetLayoutView="90" workbookViewId="0">
      <selection activeCell="Q12" sqref="Q12"/>
    </sheetView>
  </sheetViews>
  <sheetFormatPr defaultRowHeight="12.75"/>
  <cols>
    <col min="1" max="1" width="4.42578125" style="323" customWidth="1"/>
    <col min="2" max="2" width="4.7109375" style="323" hidden="1" customWidth="1"/>
    <col min="3" max="3" width="5.5703125" style="323" hidden="1" customWidth="1"/>
    <col min="4" max="4" width="16.7109375" style="323" customWidth="1"/>
    <col min="5" max="5" width="8" style="323" customWidth="1"/>
    <col min="6" max="6" width="5.7109375" style="323" customWidth="1"/>
    <col min="7" max="7" width="33.42578125" style="323" customWidth="1"/>
    <col min="8" max="8" width="8.28515625" style="323" customWidth="1"/>
    <col min="9" max="9" width="16.140625" style="323" customWidth="1"/>
    <col min="10" max="10" width="12.7109375" style="323" hidden="1" customWidth="1"/>
    <col min="11" max="11" width="21.5703125" style="323" customWidth="1"/>
    <col min="12" max="12" width="18.7109375" style="323" customWidth="1"/>
    <col min="13" max="13" width="18.7109375" style="340" customWidth="1"/>
    <col min="14" max="14" width="18.7109375" style="323" customWidth="1"/>
    <col min="15" max="15" width="9.140625" style="323" hidden="1" customWidth="1"/>
    <col min="16" max="256" width="9.140625" style="323"/>
    <col min="257" max="257" width="4.42578125" style="323" customWidth="1"/>
    <col min="258" max="258" width="0" style="323" hidden="1" customWidth="1"/>
    <col min="259" max="259" width="5.5703125" style="323" customWidth="1"/>
    <col min="260" max="260" width="16.7109375" style="323" customWidth="1"/>
    <col min="261" max="261" width="8" style="323" customWidth="1"/>
    <col min="262" max="262" width="5.7109375" style="323" customWidth="1"/>
    <col min="263" max="263" width="33.42578125" style="323" customWidth="1"/>
    <col min="264" max="264" width="8.28515625" style="323" customWidth="1"/>
    <col min="265" max="265" width="16.140625" style="323" customWidth="1"/>
    <col min="266" max="266" width="0" style="323" hidden="1" customWidth="1"/>
    <col min="267" max="267" width="21.5703125" style="323" customWidth="1"/>
    <col min="268" max="268" width="11.42578125" style="323" customWidth="1"/>
    <col min="269" max="269" width="12.7109375" style="323" customWidth="1"/>
    <col min="270" max="270" width="12.28515625" style="323" customWidth="1"/>
    <col min="271" max="512" width="9.140625" style="323"/>
    <col min="513" max="513" width="4.42578125" style="323" customWidth="1"/>
    <col min="514" max="514" width="0" style="323" hidden="1" customWidth="1"/>
    <col min="515" max="515" width="5.5703125" style="323" customWidth="1"/>
    <col min="516" max="516" width="16.7109375" style="323" customWidth="1"/>
    <col min="517" max="517" width="8" style="323" customWidth="1"/>
    <col min="518" max="518" width="5.7109375" style="323" customWidth="1"/>
    <col min="519" max="519" width="33.42578125" style="323" customWidth="1"/>
    <col min="520" max="520" width="8.28515625" style="323" customWidth="1"/>
    <col min="521" max="521" width="16.140625" style="323" customWidth="1"/>
    <col min="522" max="522" width="0" style="323" hidden="1" customWidth="1"/>
    <col min="523" max="523" width="21.5703125" style="323" customWidth="1"/>
    <col min="524" max="524" width="11.42578125" style="323" customWidth="1"/>
    <col min="525" max="525" width="12.7109375" style="323" customWidth="1"/>
    <col min="526" max="526" width="12.28515625" style="323" customWidth="1"/>
    <col min="527" max="768" width="9.140625" style="323"/>
    <col min="769" max="769" width="4.42578125" style="323" customWidth="1"/>
    <col min="770" max="770" width="0" style="323" hidden="1" customWidth="1"/>
    <col min="771" max="771" width="5.5703125" style="323" customWidth="1"/>
    <col min="772" max="772" width="16.7109375" style="323" customWidth="1"/>
    <col min="773" max="773" width="8" style="323" customWidth="1"/>
    <col min="774" max="774" width="5.7109375" style="323" customWidth="1"/>
    <col min="775" max="775" width="33.42578125" style="323" customWidth="1"/>
    <col min="776" max="776" width="8.28515625" style="323" customWidth="1"/>
    <col min="777" max="777" width="16.140625" style="323" customWidth="1"/>
    <col min="778" max="778" width="0" style="323" hidden="1" customWidth="1"/>
    <col min="779" max="779" width="21.5703125" style="323" customWidth="1"/>
    <col min="780" max="780" width="11.42578125" style="323" customWidth="1"/>
    <col min="781" max="781" width="12.7109375" style="323" customWidth="1"/>
    <col min="782" max="782" width="12.28515625" style="323" customWidth="1"/>
    <col min="783" max="1024" width="9.140625" style="323"/>
    <col min="1025" max="1025" width="4.42578125" style="323" customWidth="1"/>
    <col min="1026" max="1026" width="0" style="323" hidden="1" customWidth="1"/>
    <col min="1027" max="1027" width="5.5703125" style="323" customWidth="1"/>
    <col min="1028" max="1028" width="16.7109375" style="323" customWidth="1"/>
    <col min="1029" max="1029" width="8" style="323" customWidth="1"/>
    <col min="1030" max="1030" width="5.7109375" style="323" customWidth="1"/>
    <col min="1031" max="1031" width="33.42578125" style="323" customWidth="1"/>
    <col min="1032" max="1032" width="8.28515625" style="323" customWidth="1"/>
    <col min="1033" max="1033" width="16.140625" style="323" customWidth="1"/>
    <col min="1034" max="1034" width="0" style="323" hidden="1" customWidth="1"/>
    <col min="1035" max="1035" width="21.5703125" style="323" customWidth="1"/>
    <col min="1036" max="1036" width="11.42578125" style="323" customWidth="1"/>
    <col min="1037" max="1037" width="12.7109375" style="323" customWidth="1"/>
    <col min="1038" max="1038" width="12.28515625" style="323" customWidth="1"/>
    <col min="1039" max="1280" width="9.140625" style="323"/>
    <col min="1281" max="1281" width="4.42578125" style="323" customWidth="1"/>
    <col min="1282" max="1282" width="0" style="323" hidden="1" customWidth="1"/>
    <col min="1283" max="1283" width="5.5703125" style="323" customWidth="1"/>
    <col min="1284" max="1284" width="16.7109375" style="323" customWidth="1"/>
    <col min="1285" max="1285" width="8" style="323" customWidth="1"/>
    <col min="1286" max="1286" width="5.7109375" style="323" customWidth="1"/>
    <col min="1287" max="1287" width="33.42578125" style="323" customWidth="1"/>
    <col min="1288" max="1288" width="8.28515625" style="323" customWidth="1"/>
    <col min="1289" max="1289" width="16.140625" style="323" customWidth="1"/>
    <col min="1290" max="1290" width="0" style="323" hidden="1" customWidth="1"/>
    <col min="1291" max="1291" width="21.5703125" style="323" customWidth="1"/>
    <col min="1292" max="1292" width="11.42578125" style="323" customWidth="1"/>
    <col min="1293" max="1293" width="12.7109375" style="323" customWidth="1"/>
    <col min="1294" max="1294" width="12.28515625" style="323" customWidth="1"/>
    <col min="1295" max="1536" width="9.140625" style="323"/>
    <col min="1537" max="1537" width="4.42578125" style="323" customWidth="1"/>
    <col min="1538" max="1538" width="0" style="323" hidden="1" customWidth="1"/>
    <col min="1539" max="1539" width="5.5703125" style="323" customWidth="1"/>
    <col min="1540" max="1540" width="16.7109375" style="323" customWidth="1"/>
    <col min="1541" max="1541" width="8" style="323" customWidth="1"/>
    <col min="1542" max="1542" width="5.7109375" style="323" customWidth="1"/>
    <col min="1543" max="1543" width="33.42578125" style="323" customWidth="1"/>
    <col min="1544" max="1544" width="8.28515625" style="323" customWidth="1"/>
    <col min="1545" max="1545" width="16.140625" style="323" customWidth="1"/>
    <col min="1546" max="1546" width="0" style="323" hidden="1" customWidth="1"/>
    <col min="1547" max="1547" width="21.5703125" style="323" customWidth="1"/>
    <col min="1548" max="1548" width="11.42578125" style="323" customWidth="1"/>
    <col min="1549" max="1549" width="12.7109375" style="323" customWidth="1"/>
    <col min="1550" max="1550" width="12.28515625" style="323" customWidth="1"/>
    <col min="1551" max="1792" width="9.140625" style="323"/>
    <col min="1793" max="1793" width="4.42578125" style="323" customWidth="1"/>
    <col min="1794" max="1794" width="0" style="323" hidden="1" customWidth="1"/>
    <col min="1795" max="1795" width="5.5703125" style="323" customWidth="1"/>
    <col min="1796" max="1796" width="16.7109375" style="323" customWidth="1"/>
    <col min="1797" max="1797" width="8" style="323" customWidth="1"/>
    <col min="1798" max="1798" width="5.7109375" style="323" customWidth="1"/>
    <col min="1799" max="1799" width="33.42578125" style="323" customWidth="1"/>
    <col min="1800" max="1800" width="8.28515625" style="323" customWidth="1"/>
    <col min="1801" max="1801" width="16.140625" style="323" customWidth="1"/>
    <col min="1802" max="1802" width="0" style="323" hidden="1" customWidth="1"/>
    <col min="1803" max="1803" width="21.5703125" style="323" customWidth="1"/>
    <col min="1804" max="1804" width="11.42578125" style="323" customWidth="1"/>
    <col min="1805" max="1805" width="12.7109375" style="323" customWidth="1"/>
    <col min="1806" max="1806" width="12.28515625" style="323" customWidth="1"/>
    <col min="1807" max="2048" width="9.140625" style="323"/>
    <col min="2049" max="2049" width="4.42578125" style="323" customWidth="1"/>
    <col min="2050" max="2050" width="0" style="323" hidden="1" customWidth="1"/>
    <col min="2051" max="2051" width="5.5703125" style="323" customWidth="1"/>
    <col min="2052" max="2052" width="16.7109375" style="323" customWidth="1"/>
    <col min="2053" max="2053" width="8" style="323" customWidth="1"/>
    <col min="2054" max="2054" width="5.7109375" style="323" customWidth="1"/>
    <col min="2055" max="2055" width="33.42578125" style="323" customWidth="1"/>
    <col min="2056" max="2056" width="8.28515625" style="323" customWidth="1"/>
    <col min="2057" max="2057" width="16.140625" style="323" customWidth="1"/>
    <col min="2058" max="2058" width="0" style="323" hidden="1" customWidth="1"/>
    <col min="2059" max="2059" width="21.5703125" style="323" customWidth="1"/>
    <col min="2060" max="2060" width="11.42578125" style="323" customWidth="1"/>
    <col min="2061" max="2061" width="12.7109375" style="323" customWidth="1"/>
    <col min="2062" max="2062" width="12.28515625" style="323" customWidth="1"/>
    <col min="2063" max="2304" width="9.140625" style="323"/>
    <col min="2305" max="2305" width="4.42578125" style="323" customWidth="1"/>
    <col min="2306" max="2306" width="0" style="323" hidden="1" customWidth="1"/>
    <col min="2307" max="2307" width="5.5703125" style="323" customWidth="1"/>
    <col min="2308" max="2308" width="16.7109375" style="323" customWidth="1"/>
    <col min="2309" max="2309" width="8" style="323" customWidth="1"/>
    <col min="2310" max="2310" width="5.7109375" style="323" customWidth="1"/>
    <col min="2311" max="2311" width="33.42578125" style="323" customWidth="1"/>
    <col min="2312" max="2312" width="8.28515625" style="323" customWidth="1"/>
    <col min="2313" max="2313" width="16.140625" style="323" customWidth="1"/>
    <col min="2314" max="2314" width="0" style="323" hidden="1" customWidth="1"/>
    <col min="2315" max="2315" width="21.5703125" style="323" customWidth="1"/>
    <col min="2316" max="2316" width="11.42578125" style="323" customWidth="1"/>
    <col min="2317" max="2317" width="12.7109375" style="323" customWidth="1"/>
    <col min="2318" max="2318" width="12.28515625" style="323" customWidth="1"/>
    <col min="2319" max="2560" width="9.140625" style="323"/>
    <col min="2561" max="2561" width="4.42578125" style="323" customWidth="1"/>
    <col min="2562" max="2562" width="0" style="323" hidden="1" customWidth="1"/>
    <col min="2563" max="2563" width="5.5703125" style="323" customWidth="1"/>
    <col min="2564" max="2564" width="16.7109375" style="323" customWidth="1"/>
    <col min="2565" max="2565" width="8" style="323" customWidth="1"/>
    <col min="2566" max="2566" width="5.7109375" style="323" customWidth="1"/>
    <col min="2567" max="2567" width="33.42578125" style="323" customWidth="1"/>
    <col min="2568" max="2568" width="8.28515625" style="323" customWidth="1"/>
    <col min="2569" max="2569" width="16.140625" style="323" customWidth="1"/>
    <col min="2570" max="2570" width="0" style="323" hidden="1" customWidth="1"/>
    <col min="2571" max="2571" width="21.5703125" style="323" customWidth="1"/>
    <col min="2572" max="2572" width="11.42578125" style="323" customWidth="1"/>
    <col min="2573" max="2573" width="12.7109375" style="323" customWidth="1"/>
    <col min="2574" max="2574" width="12.28515625" style="323" customWidth="1"/>
    <col min="2575" max="2816" width="9.140625" style="323"/>
    <col min="2817" max="2817" width="4.42578125" style="323" customWidth="1"/>
    <col min="2818" max="2818" width="0" style="323" hidden="1" customWidth="1"/>
    <col min="2819" max="2819" width="5.5703125" style="323" customWidth="1"/>
    <col min="2820" max="2820" width="16.7109375" style="323" customWidth="1"/>
    <col min="2821" max="2821" width="8" style="323" customWidth="1"/>
    <col min="2822" max="2822" width="5.7109375" style="323" customWidth="1"/>
    <col min="2823" max="2823" width="33.42578125" style="323" customWidth="1"/>
    <col min="2824" max="2824" width="8.28515625" style="323" customWidth="1"/>
    <col min="2825" max="2825" width="16.140625" style="323" customWidth="1"/>
    <col min="2826" max="2826" width="0" style="323" hidden="1" customWidth="1"/>
    <col min="2827" max="2827" width="21.5703125" style="323" customWidth="1"/>
    <col min="2828" max="2828" width="11.42578125" style="323" customWidth="1"/>
    <col min="2829" max="2829" width="12.7109375" style="323" customWidth="1"/>
    <col min="2830" max="2830" width="12.28515625" style="323" customWidth="1"/>
    <col min="2831" max="3072" width="9.140625" style="323"/>
    <col min="3073" max="3073" width="4.42578125" style="323" customWidth="1"/>
    <col min="3074" max="3074" width="0" style="323" hidden="1" customWidth="1"/>
    <col min="3075" max="3075" width="5.5703125" style="323" customWidth="1"/>
    <col min="3076" max="3076" width="16.7109375" style="323" customWidth="1"/>
    <col min="3077" max="3077" width="8" style="323" customWidth="1"/>
    <col min="3078" max="3078" width="5.7109375" style="323" customWidth="1"/>
    <col min="3079" max="3079" width="33.42578125" style="323" customWidth="1"/>
    <col min="3080" max="3080" width="8.28515625" style="323" customWidth="1"/>
    <col min="3081" max="3081" width="16.140625" style="323" customWidth="1"/>
    <col min="3082" max="3082" width="0" style="323" hidden="1" customWidth="1"/>
    <col min="3083" max="3083" width="21.5703125" style="323" customWidth="1"/>
    <col min="3084" max="3084" width="11.42578125" style="323" customWidth="1"/>
    <col min="3085" max="3085" width="12.7109375" style="323" customWidth="1"/>
    <col min="3086" max="3086" width="12.28515625" style="323" customWidth="1"/>
    <col min="3087" max="3328" width="9.140625" style="323"/>
    <col min="3329" max="3329" width="4.42578125" style="323" customWidth="1"/>
    <col min="3330" max="3330" width="0" style="323" hidden="1" customWidth="1"/>
    <col min="3331" max="3331" width="5.5703125" style="323" customWidth="1"/>
    <col min="3332" max="3332" width="16.7109375" style="323" customWidth="1"/>
    <col min="3333" max="3333" width="8" style="323" customWidth="1"/>
    <col min="3334" max="3334" width="5.7109375" style="323" customWidth="1"/>
    <col min="3335" max="3335" width="33.42578125" style="323" customWidth="1"/>
    <col min="3336" max="3336" width="8.28515625" style="323" customWidth="1"/>
    <col min="3337" max="3337" width="16.140625" style="323" customWidth="1"/>
    <col min="3338" max="3338" width="0" style="323" hidden="1" customWidth="1"/>
    <col min="3339" max="3339" width="21.5703125" style="323" customWidth="1"/>
    <col min="3340" max="3340" width="11.42578125" style="323" customWidth="1"/>
    <col min="3341" max="3341" width="12.7109375" style="323" customWidth="1"/>
    <col min="3342" max="3342" width="12.28515625" style="323" customWidth="1"/>
    <col min="3343" max="3584" width="9.140625" style="323"/>
    <col min="3585" max="3585" width="4.42578125" style="323" customWidth="1"/>
    <col min="3586" max="3586" width="0" style="323" hidden="1" customWidth="1"/>
    <col min="3587" max="3587" width="5.5703125" style="323" customWidth="1"/>
    <col min="3588" max="3588" width="16.7109375" style="323" customWidth="1"/>
    <col min="3589" max="3589" width="8" style="323" customWidth="1"/>
    <col min="3590" max="3590" width="5.7109375" style="323" customWidth="1"/>
    <col min="3591" max="3591" width="33.42578125" style="323" customWidth="1"/>
    <col min="3592" max="3592" width="8.28515625" style="323" customWidth="1"/>
    <col min="3593" max="3593" width="16.140625" style="323" customWidth="1"/>
    <col min="3594" max="3594" width="0" style="323" hidden="1" customWidth="1"/>
    <col min="3595" max="3595" width="21.5703125" style="323" customWidth="1"/>
    <col min="3596" max="3596" width="11.42578125" style="323" customWidth="1"/>
    <col min="3597" max="3597" width="12.7109375" style="323" customWidth="1"/>
    <col min="3598" max="3598" width="12.28515625" style="323" customWidth="1"/>
    <col min="3599" max="3840" width="9.140625" style="323"/>
    <col min="3841" max="3841" width="4.42578125" style="323" customWidth="1"/>
    <col min="3842" max="3842" width="0" style="323" hidden="1" customWidth="1"/>
    <col min="3843" max="3843" width="5.5703125" style="323" customWidth="1"/>
    <col min="3844" max="3844" width="16.7109375" style="323" customWidth="1"/>
    <col min="3845" max="3845" width="8" style="323" customWidth="1"/>
    <col min="3846" max="3846" width="5.7109375" style="323" customWidth="1"/>
    <col min="3847" max="3847" width="33.42578125" style="323" customWidth="1"/>
    <col min="3848" max="3848" width="8.28515625" style="323" customWidth="1"/>
    <col min="3849" max="3849" width="16.140625" style="323" customWidth="1"/>
    <col min="3850" max="3850" width="0" style="323" hidden="1" customWidth="1"/>
    <col min="3851" max="3851" width="21.5703125" style="323" customWidth="1"/>
    <col min="3852" max="3852" width="11.42578125" style="323" customWidth="1"/>
    <col min="3853" max="3853" width="12.7109375" style="323" customWidth="1"/>
    <col min="3854" max="3854" width="12.28515625" style="323" customWidth="1"/>
    <col min="3855" max="4096" width="9.140625" style="323"/>
    <col min="4097" max="4097" width="4.42578125" style="323" customWidth="1"/>
    <col min="4098" max="4098" width="0" style="323" hidden="1" customWidth="1"/>
    <col min="4099" max="4099" width="5.5703125" style="323" customWidth="1"/>
    <col min="4100" max="4100" width="16.7109375" style="323" customWidth="1"/>
    <col min="4101" max="4101" width="8" style="323" customWidth="1"/>
    <col min="4102" max="4102" width="5.7109375" style="323" customWidth="1"/>
    <col min="4103" max="4103" width="33.42578125" style="323" customWidth="1"/>
    <col min="4104" max="4104" width="8.28515625" style="323" customWidth="1"/>
    <col min="4105" max="4105" width="16.140625" style="323" customWidth="1"/>
    <col min="4106" max="4106" width="0" style="323" hidden="1" customWidth="1"/>
    <col min="4107" max="4107" width="21.5703125" style="323" customWidth="1"/>
    <col min="4108" max="4108" width="11.42578125" style="323" customWidth="1"/>
    <col min="4109" max="4109" width="12.7109375" style="323" customWidth="1"/>
    <col min="4110" max="4110" width="12.28515625" style="323" customWidth="1"/>
    <col min="4111" max="4352" width="9.140625" style="323"/>
    <col min="4353" max="4353" width="4.42578125" style="323" customWidth="1"/>
    <col min="4354" max="4354" width="0" style="323" hidden="1" customWidth="1"/>
    <col min="4355" max="4355" width="5.5703125" style="323" customWidth="1"/>
    <col min="4356" max="4356" width="16.7109375" style="323" customWidth="1"/>
    <col min="4357" max="4357" width="8" style="323" customWidth="1"/>
    <col min="4358" max="4358" width="5.7109375" style="323" customWidth="1"/>
    <col min="4359" max="4359" width="33.42578125" style="323" customWidth="1"/>
    <col min="4360" max="4360" width="8.28515625" style="323" customWidth="1"/>
    <col min="4361" max="4361" width="16.140625" style="323" customWidth="1"/>
    <col min="4362" max="4362" width="0" style="323" hidden="1" customWidth="1"/>
    <col min="4363" max="4363" width="21.5703125" style="323" customWidth="1"/>
    <col min="4364" max="4364" width="11.42578125" style="323" customWidth="1"/>
    <col min="4365" max="4365" width="12.7109375" style="323" customWidth="1"/>
    <col min="4366" max="4366" width="12.28515625" style="323" customWidth="1"/>
    <col min="4367" max="4608" width="9.140625" style="323"/>
    <col min="4609" max="4609" width="4.42578125" style="323" customWidth="1"/>
    <col min="4610" max="4610" width="0" style="323" hidden="1" customWidth="1"/>
    <col min="4611" max="4611" width="5.5703125" style="323" customWidth="1"/>
    <col min="4612" max="4612" width="16.7109375" style="323" customWidth="1"/>
    <col min="4613" max="4613" width="8" style="323" customWidth="1"/>
    <col min="4614" max="4614" width="5.7109375" style="323" customWidth="1"/>
    <col min="4615" max="4615" width="33.42578125" style="323" customWidth="1"/>
    <col min="4616" max="4616" width="8.28515625" style="323" customWidth="1"/>
    <col min="4617" max="4617" width="16.140625" style="323" customWidth="1"/>
    <col min="4618" max="4618" width="0" style="323" hidden="1" customWidth="1"/>
    <col min="4619" max="4619" width="21.5703125" style="323" customWidth="1"/>
    <col min="4620" max="4620" width="11.42578125" style="323" customWidth="1"/>
    <col min="4621" max="4621" width="12.7109375" style="323" customWidth="1"/>
    <col min="4622" max="4622" width="12.28515625" style="323" customWidth="1"/>
    <col min="4623" max="4864" width="9.140625" style="323"/>
    <col min="4865" max="4865" width="4.42578125" style="323" customWidth="1"/>
    <col min="4866" max="4866" width="0" style="323" hidden="1" customWidth="1"/>
    <col min="4867" max="4867" width="5.5703125" style="323" customWidth="1"/>
    <col min="4868" max="4868" width="16.7109375" style="323" customWidth="1"/>
    <col min="4869" max="4869" width="8" style="323" customWidth="1"/>
    <col min="4870" max="4870" width="5.7109375" style="323" customWidth="1"/>
    <col min="4871" max="4871" width="33.42578125" style="323" customWidth="1"/>
    <col min="4872" max="4872" width="8.28515625" style="323" customWidth="1"/>
    <col min="4873" max="4873" width="16.140625" style="323" customWidth="1"/>
    <col min="4874" max="4874" width="0" style="323" hidden="1" customWidth="1"/>
    <col min="4875" max="4875" width="21.5703125" style="323" customWidth="1"/>
    <col min="4876" max="4876" width="11.42578125" style="323" customWidth="1"/>
    <col min="4877" max="4877" width="12.7109375" style="323" customWidth="1"/>
    <col min="4878" max="4878" width="12.28515625" style="323" customWidth="1"/>
    <col min="4879" max="5120" width="9.140625" style="323"/>
    <col min="5121" max="5121" width="4.42578125" style="323" customWidth="1"/>
    <col min="5122" max="5122" width="0" style="323" hidden="1" customWidth="1"/>
    <col min="5123" max="5123" width="5.5703125" style="323" customWidth="1"/>
    <col min="5124" max="5124" width="16.7109375" style="323" customWidth="1"/>
    <col min="5125" max="5125" width="8" style="323" customWidth="1"/>
    <col min="5126" max="5126" width="5.7109375" style="323" customWidth="1"/>
    <col min="5127" max="5127" width="33.42578125" style="323" customWidth="1"/>
    <col min="5128" max="5128" width="8.28515625" style="323" customWidth="1"/>
    <col min="5129" max="5129" width="16.140625" style="323" customWidth="1"/>
    <col min="5130" max="5130" width="0" style="323" hidden="1" customWidth="1"/>
    <col min="5131" max="5131" width="21.5703125" style="323" customWidth="1"/>
    <col min="5132" max="5132" width="11.42578125" style="323" customWidth="1"/>
    <col min="5133" max="5133" width="12.7109375" style="323" customWidth="1"/>
    <col min="5134" max="5134" width="12.28515625" style="323" customWidth="1"/>
    <col min="5135" max="5376" width="9.140625" style="323"/>
    <col min="5377" max="5377" width="4.42578125" style="323" customWidth="1"/>
    <col min="5378" max="5378" width="0" style="323" hidden="1" customWidth="1"/>
    <col min="5379" max="5379" width="5.5703125" style="323" customWidth="1"/>
    <col min="5380" max="5380" width="16.7109375" style="323" customWidth="1"/>
    <col min="5381" max="5381" width="8" style="323" customWidth="1"/>
    <col min="5382" max="5382" width="5.7109375" style="323" customWidth="1"/>
    <col min="5383" max="5383" width="33.42578125" style="323" customWidth="1"/>
    <col min="5384" max="5384" width="8.28515625" style="323" customWidth="1"/>
    <col min="5385" max="5385" width="16.140625" style="323" customWidth="1"/>
    <col min="5386" max="5386" width="0" style="323" hidden="1" customWidth="1"/>
    <col min="5387" max="5387" width="21.5703125" style="323" customWidth="1"/>
    <col min="5388" max="5388" width="11.42578125" style="323" customWidth="1"/>
    <col min="5389" max="5389" width="12.7109375" style="323" customWidth="1"/>
    <col min="5390" max="5390" width="12.28515625" style="323" customWidth="1"/>
    <col min="5391" max="5632" width="9.140625" style="323"/>
    <col min="5633" max="5633" width="4.42578125" style="323" customWidth="1"/>
    <col min="5634" max="5634" width="0" style="323" hidden="1" customWidth="1"/>
    <col min="5635" max="5635" width="5.5703125" style="323" customWidth="1"/>
    <col min="5636" max="5636" width="16.7109375" style="323" customWidth="1"/>
    <col min="5637" max="5637" width="8" style="323" customWidth="1"/>
    <col min="5638" max="5638" width="5.7109375" style="323" customWidth="1"/>
    <col min="5639" max="5639" width="33.42578125" style="323" customWidth="1"/>
    <col min="5640" max="5640" width="8.28515625" style="323" customWidth="1"/>
    <col min="5641" max="5641" width="16.140625" style="323" customWidth="1"/>
    <col min="5642" max="5642" width="0" style="323" hidden="1" customWidth="1"/>
    <col min="5643" max="5643" width="21.5703125" style="323" customWidth="1"/>
    <col min="5644" max="5644" width="11.42578125" style="323" customWidth="1"/>
    <col min="5645" max="5645" width="12.7109375" style="323" customWidth="1"/>
    <col min="5646" max="5646" width="12.28515625" style="323" customWidth="1"/>
    <col min="5647" max="5888" width="9.140625" style="323"/>
    <col min="5889" max="5889" width="4.42578125" style="323" customWidth="1"/>
    <col min="5890" max="5890" width="0" style="323" hidden="1" customWidth="1"/>
    <col min="5891" max="5891" width="5.5703125" style="323" customWidth="1"/>
    <col min="5892" max="5892" width="16.7109375" style="323" customWidth="1"/>
    <col min="5893" max="5893" width="8" style="323" customWidth="1"/>
    <col min="5894" max="5894" width="5.7109375" style="323" customWidth="1"/>
    <col min="5895" max="5895" width="33.42578125" style="323" customWidth="1"/>
    <col min="5896" max="5896" width="8.28515625" style="323" customWidth="1"/>
    <col min="5897" max="5897" width="16.140625" style="323" customWidth="1"/>
    <col min="5898" max="5898" width="0" style="323" hidden="1" customWidth="1"/>
    <col min="5899" max="5899" width="21.5703125" style="323" customWidth="1"/>
    <col min="5900" max="5900" width="11.42578125" style="323" customWidth="1"/>
    <col min="5901" max="5901" width="12.7109375" style="323" customWidth="1"/>
    <col min="5902" max="5902" width="12.28515625" style="323" customWidth="1"/>
    <col min="5903" max="6144" width="9.140625" style="323"/>
    <col min="6145" max="6145" width="4.42578125" style="323" customWidth="1"/>
    <col min="6146" max="6146" width="0" style="323" hidden="1" customWidth="1"/>
    <col min="6147" max="6147" width="5.5703125" style="323" customWidth="1"/>
    <col min="6148" max="6148" width="16.7109375" style="323" customWidth="1"/>
    <col min="6149" max="6149" width="8" style="323" customWidth="1"/>
    <col min="6150" max="6150" width="5.7109375" style="323" customWidth="1"/>
    <col min="6151" max="6151" width="33.42578125" style="323" customWidth="1"/>
    <col min="6152" max="6152" width="8.28515625" style="323" customWidth="1"/>
    <col min="6153" max="6153" width="16.140625" style="323" customWidth="1"/>
    <col min="6154" max="6154" width="0" style="323" hidden="1" customWidth="1"/>
    <col min="6155" max="6155" width="21.5703125" style="323" customWidth="1"/>
    <col min="6156" max="6156" width="11.42578125" style="323" customWidth="1"/>
    <col min="6157" max="6157" width="12.7109375" style="323" customWidth="1"/>
    <col min="6158" max="6158" width="12.28515625" style="323" customWidth="1"/>
    <col min="6159" max="6400" width="9.140625" style="323"/>
    <col min="6401" max="6401" width="4.42578125" style="323" customWidth="1"/>
    <col min="6402" max="6402" width="0" style="323" hidden="1" customWidth="1"/>
    <col min="6403" max="6403" width="5.5703125" style="323" customWidth="1"/>
    <col min="6404" max="6404" width="16.7109375" style="323" customWidth="1"/>
    <col min="6405" max="6405" width="8" style="323" customWidth="1"/>
    <col min="6406" max="6406" width="5.7109375" style="323" customWidth="1"/>
    <col min="6407" max="6407" width="33.42578125" style="323" customWidth="1"/>
    <col min="6408" max="6408" width="8.28515625" style="323" customWidth="1"/>
    <col min="6409" max="6409" width="16.140625" style="323" customWidth="1"/>
    <col min="6410" max="6410" width="0" style="323" hidden="1" customWidth="1"/>
    <col min="6411" max="6411" width="21.5703125" style="323" customWidth="1"/>
    <col min="6412" max="6412" width="11.42578125" style="323" customWidth="1"/>
    <col min="6413" max="6413" width="12.7109375" style="323" customWidth="1"/>
    <col min="6414" max="6414" width="12.28515625" style="323" customWidth="1"/>
    <col min="6415" max="6656" width="9.140625" style="323"/>
    <col min="6657" max="6657" width="4.42578125" style="323" customWidth="1"/>
    <col min="6658" max="6658" width="0" style="323" hidden="1" customWidth="1"/>
    <col min="6659" max="6659" width="5.5703125" style="323" customWidth="1"/>
    <col min="6660" max="6660" width="16.7109375" style="323" customWidth="1"/>
    <col min="6661" max="6661" width="8" style="323" customWidth="1"/>
    <col min="6662" max="6662" width="5.7109375" style="323" customWidth="1"/>
    <col min="6663" max="6663" width="33.42578125" style="323" customWidth="1"/>
    <col min="6664" max="6664" width="8.28515625" style="323" customWidth="1"/>
    <col min="6665" max="6665" width="16.140625" style="323" customWidth="1"/>
    <col min="6666" max="6666" width="0" style="323" hidden="1" customWidth="1"/>
    <col min="6667" max="6667" width="21.5703125" style="323" customWidth="1"/>
    <col min="6668" max="6668" width="11.42578125" style="323" customWidth="1"/>
    <col min="6669" max="6669" width="12.7109375" style="323" customWidth="1"/>
    <col min="6670" max="6670" width="12.28515625" style="323" customWidth="1"/>
    <col min="6671" max="6912" width="9.140625" style="323"/>
    <col min="6913" max="6913" width="4.42578125" style="323" customWidth="1"/>
    <col min="6914" max="6914" width="0" style="323" hidden="1" customWidth="1"/>
    <col min="6915" max="6915" width="5.5703125" style="323" customWidth="1"/>
    <col min="6916" max="6916" width="16.7109375" style="323" customWidth="1"/>
    <col min="6917" max="6917" width="8" style="323" customWidth="1"/>
    <col min="6918" max="6918" width="5.7109375" style="323" customWidth="1"/>
    <col min="6919" max="6919" width="33.42578125" style="323" customWidth="1"/>
    <col min="6920" max="6920" width="8.28515625" style="323" customWidth="1"/>
    <col min="6921" max="6921" width="16.140625" style="323" customWidth="1"/>
    <col min="6922" max="6922" width="0" style="323" hidden="1" customWidth="1"/>
    <col min="6923" max="6923" width="21.5703125" style="323" customWidth="1"/>
    <col min="6924" max="6924" width="11.42578125" style="323" customWidth="1"/>
    <col min="6925" max="6925" width="12.7109375" style="323" customWidth="1"/>
    <col min="6926" max="6926" width="12.28515625" style="323" customWidth="1"/>
    <col min="6927" max="7168" width="9.140625" style="323"/>
    <col min="7169" max="7169" width="4.42578125" style="323" customWidth="1"/>
    <col min="7170" max="7170" width="0" style="323" hidden="1" customWidth="1"/>
    <col min="7171" max="7171" width="5.5703125" style="323" customWidth="1"/>
    <col min="7172" max="7172" width="16.7109375" style="323" customWidth="1"/>
    <col min="7173" max="7173" width="8" style="323" customWidth="1"/>
    <col min="7174" max="7174" width="5.7109375" style="323" customWidth="1"/>
    <col min="7175" max="7175" width="33.42578125" style="323" customWidth="1"/>
    <col min="7176" max="7176" width="8.28515625" style="323" customWidth="1"/>
    <col min="7177" max="7177" width="16.140625" style="323" customWidth="1"/>
    <col min="7178" max="7178" width="0" style="323" hidden="1" customWidth="1"/>
    <col min="7179" max="7179" width="21.5703125" style="323" customWidth="1"/>
    <col min="7180" max="7180" width="11.42578125" style="323" customWidth="1"/>
    <col min="7181" max="7181" width="12.7109375" style="323" customWidth="1"/>
    <col min="7182" max="7182" width="12.28515625" style="323" customWidth="1"/>
    <col min="7183" max="7424" width="9.140625" style="323"/>
    <col min="7425" max="7425" width="4.42578125" style="323" customWidth="1"/>
    <col min="7426" max="7426" width="0" style="323" hidden="1" customWidth="1"/>
    <col min="7427" max="7427" width="5.5703125" style="323" customWidth="1"/>
    <col min="7428" max="7428" width="16.7109375" style="323" customWidth="1"/>
    <col min="7429" max="7429" width="8" style="323" customWidth="1"/>
    <col min="7430" max="7430" width="5.7109375" style="323" customWidth="1"/>
    <col min="7431" max="7431" width="33.42578125" style="323" customWidth="1"/>
    <col min="7432" max="7432" width="8.28515625" style="323" customWidth="1"/>
    <col min="7433" max="7433" width="16.140625" style="323" customWidth="1"/>
    <col min="7434" max="7434" width="0" style="323" hidden="1" customWidth="1"/>
    <col min="7435" max="7435" width="21.5703125" style="323" customWidth="1"/>
    <col min="7436" max="7436" width="11.42578125" style="323" customWidth="1"/>
    <col min="7437" max="7437" width="12.7109375" style="323" customWidth="1"/>
    <col min="7438" max="7438" width="12.28515625" style="323" customWidth="1"/>
    <col min="7439" max="7680" width="9.140625" style="323"/>
    <col min="7681" max="7681" width="4.42578125" style="323" customWidth="1"/>
    <col min="7682" max="7682" width="0" style="323" hidden="1" customWidth="1"/>
    <col min="7683" max="7683" width="5.5703125" style="323" customWidth="1"/>
    <col min="7684" max="7684" width="16.7109375" style="323" customWidth="1"/>
    <col min="7685" max="7685" width="8" style="323" customWidth="1"/>
    <col min="7686" max="7686" width="5.7109375" style="323" customWidth="1"/>
    <col min="7687" max="7687" width="33.42578125" style="323" customWidth="1"/>
    <col min="7688" max="7688" width="8.28515625" style="323" customWidth="1"/>
    <col min="7689" max="7689" width="16.140625" style="323" customWidth="1"/>
    <col min="7690" max="7690" width="0" style="323" hidden="1" customWidth="1"/>
    <col min="7691" max="7691" width="21.5703125" style="323" customWidth="1"/>
    <col min="7692" max="7692" width="11.42578125" style="323" customWidth="1"/>
    <col min="7693" max="7693" width="12.7109375" style="323" customWidth="1"/>
    <col min="7694" max="7694" width="12.28515625" style="323" customWidth="1"/>
    <col min="7695" max="7936" width="9.140625" style="323"/>
    <col min="7937" max="7937" width="4.42578125" style="323" customWidth="1"/>
    <col min="7938" max="7938" width="0" style="323" hidden="1" customWidth="1"/>
    <col min="7939" max="7939" width="5.5703125" style="323" customWidth="1"/>
    <col min="7940" max="7940" width="16.7109375" style="323" customWidth="1"/>
    <col min="7941" max="7941" width="8" style="323" customWidth="1"/>
    <col min="7942" max="7942" width="5.7109375" style="323" customWidth="1"/>
    <col min="7943" max="7943" width="33.42578125" style="323" customWidth="1"/>
    <col min="7944" max="7944" width="8.28515625" style="323" customWidth="1"/>
    <col min="7945" max="7945" width="16.140625" style="323" customWidth="1"/>
    <col min="7946" max="7946" width="0" style="323" hidden="1" customWidth="1"/>
    <col min="7947" max="7947" width="21.5703125" style="323" customWidth="1"/>
    <col min="7948" max="7948" width="11.42578125" style="323" customWidth="1"/>
    <col min="7949" max="7949" width="12.7109375" style="323" customWidth="1"/>
    <col min="7950" max="7950" width="12.28515625" style="323" customWidth="1"/>
    <col min="7951" max="8192" width="9.140625" style="323"/>
    <col min="8193" max="8193" width="4.42578125" style="323" customWidth="1"/>
    <col min="8194" max="8194" width="0" style="323" hidden="1" customWidth="1"/>
    <col min="8195" max="8195" width="5.5703125" style="323" customWidth="1"/>
    <col min="8196" max="8196" width="16.7109375" style="323" customWidth="1"/>
    <col min="8197" max="8197" width="8" style="323" customWidth="1"/>
    <col min="8198" max="8198" width="5.7109375" style="323" customWidth="1"/>
    <col min="8199" max="8199" width="33.42578125" style="323" customWidth="1"/>
    <col min="8200" max="8200" width="8.28515625" style="323" customWidth="1"/>
    <col min="8201" max="8201" width="16.140625" style="323" customWidth="1"/>
    <col min="8202" max="8202" width="0" style="323" hidden="1" customWidth="1"/>
    <col min="8203" max="8203" width="21.5703125" style="323" customWidth="1"/>
    <col min="8204" max="8204" width="11.42578125" style="323" customWidth="1"/>
    <col min="8205" max="8205" width="12.7109375" style="323" customWidth="1"/>
    <col min="8206" max="8206" width="12.28515625" style="323" customWidth="1"/>
    <col min="8207" max="8448" width="9.140625" style="323"/>
    <col min="8449" max="8449" width="4.42578125" style="323" customWidth="1"/>
    <col min="8450" max="8450" width="0" style="323" hidden="1" customWidth="1"/>
    <col min="8451" max="8451" width="5.5703125" style="323" customWidth="1"/>
    <col min="8452" max="8452" width="16.7109375" style="323" customWidth="1"/>
    <col min="8453" max="8453" width="8" style="323" customWidth="1"/>
    <col min="8454" max="8454" width="5.7109375" style="323" customWidth="1"/>
    <col min="8455" max="8455" width="33.42578125" style="323" customWidth="1"/>
    <col min="8456" max="8456" width="8.28515625" style="323" customWidth="1"/>
    <col min="8457" max="8457" width="16.140625" style="323" customWidth="1"/>
    <col min="8458" max="8458" width="0" style="323" hidden="1" customWidth="1"/>
    <col min="8459" max="8459" width="21.5703125" style="323" customWidth="1"/>
    <col min="8460" max="8460" width="11.42578125" style="323" customWidth="1"/>
    <col min="8461" max="8461" width="12.7109375" style="323" customWidth="1"/>
    <col min="8462" max="8462" width="12.28515625" style="323" customWidth="1"/>
    <col min="8463" max="8704" width="9.140625" style="323"/>
    <col min="8705" max="8705" width="4.42578125" style="323" customWidth="1"/>
    <col min="8706" max="8706" width="0" style="323" hidden="1" customWidth="1"/>
    <col min="8707" max="8707" width="5.5703125" style="323" customWidth="1"/>
    <col min="8708" max="8708" width="16.7109375" style="323" customWidth="1"/>
    <col min="8709" max="8709" width="8" style="323" customWidth="1"/>
    <col min="8710" max="8710" width="5.7109375" style="323" customWidth="1"/>
    <col min="8711" max="8711" width="33.42578125" style="323" customWidth="1"/>
    <col min="8712" max="8712" width="8.28515625" style="323" customWidth="1"/>
    <col min="8713" max="8713" width="16.140625" style="323" customWidth="1"/>
    <col min="8714" max="8714" width="0" style="323" hidden="1" customWidth="1"/>
    <col min="8715" max="8715" width="21.5703125" style="323" customWidth="1"/>
    <col min="8716" max="8716" width="11.42578125" style="323" customWidth="1"/>
    <col min="8717" max="8717" width="12.7109375" style="323" customWidth="1"/>
    <col min="8718" max="8718" width="12.28515625" style="323" customWidth="1"/>
    <col min="8719" max="8960" width="9.140625" style="323"/>
    <col min="8961" max="8961" width="4.42578125" style="323" customWidth="1"/>
    <col min="8962" max="8962" width="0" style="323" hidden="1" customWidth="1"/>
    <col min="8963" max="8963" width="5.5703125" style="323" customWidth="1"/>
    <col min="8964" max="8964" width="16.7109375" style="323" customWidth="1"/>
    <col min="8965" max="8965" width="8" style="323" customWidth="1"/>
    <col min="8966" max="8966" width="5.7109375" style="323" customWidth="1"/>
    <col min="8967" max="8967" width="33.42578125" style="323" customWidth="1"/>
    <col min="8968" max="8968" width="8.28515625" style="323" customWidth="1"/>
    <col min="8969" max="8969" width="16.140625" style="323" customWidth="1"/>
    <col min="8970" max="8970" width="0" style="323" hidden="1" customWidth="1"/>
    <col min="8971" max="8971" width="21.5703125" style="323" customWidth="1"/>
    <col min="8972" max="8972" width="11.42578125" style="323" customWidth="1"/>
    <col min="8973" max="8973" width="12.7109375" style="323" customWidth="1"/>
    <col min="8974" max="8974" width="12.28515625" style="323" customWidth="1"/>
    <col min="8975" max="9216" width="9.140625" style="323"/>
    <col min="9217" max="9217" width="4.42578125" style="323" customWidth="1"/>
    <col min="9218" max="9218" width="0" style="323" hidden="1" customWidth="1"/>
    <col min="9219" max="9219" width="5.5703125" style="323" customWidth="1"/>
    <col min="9220" max="9220" width="16.7109375" style="323" customWidth="1"/>
    <col min="9221" max="9221" width="8" style="323" customWidth="1"/>
    <col min="9222" max="9222" width="5.7109375" style="323" customWidth="1"/>
    <col min="9223" max="9223" width="33.42578125" style="323" customWidth="1"/>
    <col min="9224" max="9224" width="8.28515625" style="323" customWidth="1"/>
    <col min="9225" max="9225" width="16.140625" style="323" customWidth="1"/>
    <col min="9226" max="9226" width="0" style="323" hidden="1" customWidth="1"/>
    <col min="9227" max="9227" width="21.5703125" style="323" customWidth="1"/>
    <col min="9228" max="9228" width="11.42578125" style="323" customWidth="1"/>
    <col min="9229" max="9229" width="12.7109375" style="323" customWidth="1"/>
    <col min="9230" max="9230" width="12.28515625" style="323" customWidth="1"/>
    <col min="9231" max="9472" width="9.140625" style="323"/>
    <col min="9473" max="9473" width="4.42578125" style="323" customWidth="1"/>
    <col min="9474" max="9474" width="0" style="323" hidden="1" customWidth="1"/>
    <col min="9475" max="9475" width="5.5703125" style="323" customWidth="1"/>
    <col min="9476" max="9476" width="16.7109375" style="323" customWidth="1"/>
    <col min="9477" max="9477" width="8" style="323" customWidth="1"/>
    <col min="9478" max="9478" width="5.7109375" style="323" customWidth="1"/>
    <col min="9479" max="9479" width="33.42578125" style="323" customWidth="1"/>
    <col min="9480" max="9480" width="8.28515625" style="323" customWidth="1"/>
    <col min="9481" max="9481" width="16.140625" style="323" customWidth="1"/>
    <col min="9482" max="9482" width="0" style="323" hidden="1" customWidth="1"/>
    <col min="9483" max="9483" width="21.5703125" style="323" customWidth="1"/>
    <col min="9484" max="9484" width="11.42578125" style="323" customWidth="1"/>
    <col min="9485" max="9485" width="12.7109375" style="323" customWidth="1"/>
    <col min="9486" max="9486" width="12.28515625" style="323" customWidth="1"/>
    <col min="9487" max="9728" width="9.140625" style="323"/>
    <col min="9729" max="9729" width="4.42578125" style="323" customWidth="1"/>
    <col min="9730" max="9730" width="0" style="323" hidden="1" customWidth="1"/>
    <col min="9731" max="9731" width="5.5703125" style="323" customWidth="1"/>
    <col min="9732" max="9732" width="16.7109375" style="323" customWidth="1"/>
    <col min="9733" max="9733" width="8" style="323" customWidth="1"/>
    <col min="9734" max="9734" width="5.7109375" style="323" customWidth="1"/>
    <col min="9735" max="9735" width="33.42578125" style="323" customWidth="1"/>
    <col min="9736" max="9736" width="8.28515625" style="323" customWidth="1"/>
    <col min="9737" max="9737" width="16.140625" style="323" customWidth="1"/>
    <col min="9738" max="9738" width="0" style="323" hidden="1" customWidth="1"/>
    <col min="9739" max="9739" width="21.5703125" style="323" customWidth="1"/>
    <col min="9740" max="9740" width="11.42578125" style="323" customWidth="1"/>
    <col min="9741" max="9741" width="12.7109375" style="323" customWidth="1"/>
    <col min="9742" max="9742" width="12.28515625" style="323" customWidth="1"/>
    <col min="9743" max="9984" width="9.140625" style="323"/>
    <col min="9985" max="9985" width="4.42578125" style="323" customWidth="1"/>
    <col min="9986" max="9986" width="0" style="323" hidden="1" customWidth="1"/>
    <col min="9987" max="9987" width="5.5703125" style="323" customWidth="1"/>
    <col min="9988" max="9988" width="16.7109375" style="323" customWidth="1"/>
    <col min="9989" max="9989" width="8" style="323" customWidth="1"/>
    <col min="9990" max="9990" width="5.7109375" style="323" customWidth="1"/>
    <col min="9991" max="9991" width="33.42578125" style="323" customWidth="1"/>
    <col min="9992" max="9992" width="8.28515625" style="323" customWidth="1"/>
    <col min="9993" max="9993" width="16.140625" style="323" customWidth="1"/>
    <col min="9994" max="9994" width="0" style="323" hidden="1" customWidth="1"/>
    <col min="9995" max="9995" width="21.5703125" style="323" customWidth="1"/>
    <col min="9996" max="9996" width="11.42578125" style="323" customWidth="1"/>
    <col min="9997" max="9997" width="12.7109375" style="323" customWidth="1"/>
    <col min="9998" max="9998" width="12.28515625" style="323" customWidth="1"/>
    <col min="9999" max="10240" width="9.140625" style="323"/>
    <col min="10241" max="10241" width="4.42578125" style="323" customWidth="1"/>
    <col min="10242" max="10242" width="0" style="323" hidden="1" customWidth="1"/>
    <col min="10243" max="10243" width="5.5703125" style="323" customWidth="1"/>
    <col min="10244" max="10244" width="16.7109375" style="323" customWidth="1"/>
    <col min="10245" max="10245" width="8" style="323" customWidth="1"/>
    <col min="10246" max="10246" width="5.7109375" style="323" customWidth="1"/>
    <col min="10247" max="10247" width="33.42578125" style="323" customWidth="1"/>
    <col min="10248" max="10248" width="8.28515625" style="323" customWidth="1"/>
    <col min="10249" max="10249" width="16.140625" style="323" customWidth="1"/>
    <col min="10250" max="10250" width="0" style="323" hidden="1" customWidth="1"/>
    <col min="10251" max="10251" width="21.5703125" style="323" customWidth="1"/>
    <col min="10252" max="10252" width="11.42578125" style="323" customWidth="1"/>
    <col min="10253" max="10253" width="12.7109375" style="323" customWidth="1"/>
    <col min="10254" max="10254" width="12.28515625" style="323" customWidth="1"/>
    <col min="10255" max="10496" width="9.140625" style="323"/>
    <col min="10497" max="10497" width="4.42578125" style="323" customWidth="1"/>
    <col min="10498" max="10498" width="0" style="323" hidden="1" customWidth="1"/>
    <col min="10499" max="10499" width="5.5703125" style="323" customWidth="1"/>
    <col min="10500" max="10500" width="16.7109375" style="323" customWidth="1"/>
    <col min="10501" max="10501" width="8" style="323" customWidth="1"/>
    <col min="10502" max="10502" width="5.7109375" style="323" customWidth="1"/>
    <col min="10503" max="10503" width="33.42578125" style="323" customWidth="1"/>
    <col min="10504" max="10504" width="8.28515625" style="323" customWidth="1"/>
    <col min="10505" max="10505" width="16.140625" style="323" customWidth="1"/>
    <col min="10506" max="10506" width="0" style="323" hidden="1" customWidth="1"/>
    <col min="10507" max="10507" width="21.5703125" style="323" customWidth="1"/>
    <col min="10508" max="10508" width="11.42578125" style="323" customWidth="1"/>
    <col min="10509" max="10509" width="12.7109375" style="323" customWidth="1"/>
    <col min="10510" max="10510" width="12.28515625" style="323" customWidth="1"/>
    <col min="10511" max="10752" width="9.140625" style="323"/>
    <col min="10753" max="10753" width="4.42578125" style="323" customWidth="1"/>
    <col min="10754" max="10754" width="0" style="323" hidden="1" customWidth="1"/>
    <col min="10755" max="10755" width="5.5703125" style="323" customWidth="1"/>
    <col min="10756" max="10756" width="16.7109375" style="323" customWidth="1"/>
    <col min="10757" max="10757" width="8" style="323" customWidth="1"/>
    <col min="10758" max="10758" width="5.7109375" style="323" customWidth="1"/>
    <col min="10759" max="10759" width="33.42578125" style="323" customWidth="1"/>
    <col min="10760" max="10760" width="8.28515625" style="323" customWidth="1"/>
    <col min="10761" max="10761" width="16.140625" style="323" customWidth="1"/>
    <col min="10762" max="10762" width="0" style="323" hidden="1" customWidth="1"/>
    <col min="10763" max="10763" width="21.5703125" style="323" customWidth="1"/>
    <col min="10764" max="10764" width="11.42578125" style="323" customWidth="1"/>
    <col min="10765" max="10765" width="12.7109375" style="323" customWidth="1"/>
    <col min="10766" max="10766" width="12.28515625" style="323" customWidth="1"/>
    <col min="10767" max="11008" width="9.140625" style="323"/>
    <col min="11009" max="11009" width="4.42578125" style="323" customWidth="1"/>
    <col min="11010" max="11010" width="0" style="323" hidden="1" customWidth="1"/>
    <col min="11011" max="11011" width="5.5703125" style="323" customWidth="1"/>
    <col min="11012" max="11012" width="16.7109375" style="323" customWidth="1"/>
    <col min="11013" max="11013" width="8" style="323" customWidth="1"/>
    <col min="11014" max="11014" width="5.7109375" style="323" customWidth="1"/>
    <col min="11015" max="11015" width="33.42578125" style="323" customWidth="1"/>
    <col min="11016" max="11016" width="8.28515625" style="323" customWidth="1"/>
    <col min="11017" max="11017" width="16.140625" style="323" customWidth="1"/>
    <col min="11018" max="11018" width="0" style="323" hidden="1" customWidth="1"/>
    <col min="11019" max="11019" width="21.5703125" style="323" customWidth="1"/>
    <col min="11020" max="11020" width="11.42578125" style="323" customWidth="1"/>
    <col min="11021" max="11021" width="12.7109375" style="323" customWidth="1"/>
    <col min="11022" max="11022" width="12.28515625" style="323" customWidth="1"/>
    <col min="11023" max="11264" width="9.140625" style="323"/>
    <col min="11265" max="11265" width="4.42578125" style="323" customWidth="1"/>
    <col min="11266" max="11266" width="0" style="323" hidden="1" customWidth="1"/>
    <col min="11267" max="11267" width="5.5703125" style="323" customWidth="1"/>
    <col min="11268" max="11268" width="16.7109375" style="323" customWidth="1"/>
    <col min="11269" max="11269" width="8" style="323" customWidth="1"/>
    <col min="11270" max="11270" width="5.7109375" style="323" customWidth="1"/>
    <col min="11271" max="11271" width="33.42578125" style="323" customWidth="1"/>
    <col min="11272" max="11272" width="8.28515625" style="323" customWidth="1"/>
    <col min="11273" max="11273" width="16.140625" style="323" customWidth="1"/>
    <col min="11274" max="11274" width="0" style="323" hidden="1" customWidth="1"/>
    <col min="11275" max="11275" width="21.5703125" style="323" customWidth="1"/>
    <col min="11276" max="11276" width="11.42578125" style="323" customWidth="1"/>
    <col min="11277" max="11277" width="12.7109375" style="323" customWidth="1"/>
    <col min="11278" max="11278" width="12.28515625" style="323" customWidth="1"/>
    <col min="11279" max="11520" width="9.140625" style="323"/>
    <col min="11521" max="11521" width="4.42578125" style="323" customWidth="1"/>
    <col min="11522" max="11522" width="0" style="323" hidden="1" customWidth="1"/>
    <col min="11523" max="11523" width="5.5703125" style="323" customWidth="1"/>
    <col min="11524" max="11524" width="16.7109375" style="323" customWidth="1"/>
    <col min="11525" max="11525" width="8" style="323" customWidth="1"/>
    <col min="11526" max="11526" width="5.7109375" style="323" customWidth="1"/>
    <col min="11527" max="11527" width="33.42578125" style="323" customWidth="1"/>
    <col min="11528" max="11528" width="8.28515625" style="323" customWidth="1"/>
    <col min="11529" max="11529" width="16.140625" style="323" customWidth="1"/>
    <col min="11530" max="11530" width="0" style="323" hidden="1" customWidth="1"/>
    <col min="11531" max="11531" width="21.5703125" style="323" customWidth="1"/>
    <col min="11532" max="11532" width="11.42578125" style="323" customWidth="1"/>
    <col min="11533" max="11533" width="12.7109375" style="323" customWidth="1"/>
    <col min="11534" max="11534" width="12.28515625" style="323" customWidth="1"/>
    <col min="11535" max="11776" width="9.140625" style="323"/>
    <col min="11777" max="11777" width="4.42578125" style="323" customWidth="1"/>
    <col min="11778" max="11778" width="0" style="323" hidden="1" customWidth="1"/>
    <col min="11779" max="11779" width="5.5703125" style="323" customWidth="1"/>
    <col min="11780" max="11780" width="16.7109375" style="323" customWidth="1"/>
    <col min="11781" max="11781" width="8" style="323" customWidth="1"/>
    <col min="11782" max="11782" width="5.7109375" style="323" customWidth="1"/>
    <col min="11783" max="11783" width="33.42578125" style="323" customWidth="1"/>
    <col min="11784" max="11784" width="8.28515625" style="323" customWidth="1"/>
    <col min="11785" max="11785" width="16.140625" style="323" customWidth="1"/>
    <col min="11786" max="11786" width="0" style="323" hidden="1" customWidth="1"/>
    <col min="11787" max="11787" width="21.5703125" style="323" customWidth="1"/>
    <col min="11788" max="11788" width="11.42578125" style="323" customWidth="1"/>
    <col min="11789" max="11789" width="12.7109375" style="323" customWidth="1"/>
    <col min="11790" max="11790" width="12.28515625" style="323" customWidth="1"/>
    <col min="11791" max="12032" width="9.140625" style="323"/>
    <col min="12033" max="12033" width="4.42578125" style="323" customWidth="1"/>
    <col min="12034" max="12034" width="0" style="323" hidden="1" customWidth="1"/>
    <col min="12035" max="12035" width="5.5703125" style="323" customWidth="1"/>
    <col min="12036" max="12036" width="16.7109375" style="323" customWidth="1"/>
    <col min="12037" max="12037" width="8" style="323" customWidth="1"/>
    <col min="12038" max="12038" width="5.7109375" style="323" customWidth="1"/>
    <col min="12039" max="12039" width="33.42578125" style="323" customWidth="1"/>
    <col min="12040" max="12040" width="8.28515625" style="323" customWidth="1"/>
    <col min="12041" max="12041" width="16.140625" style="323" customWidth="1"/>
    <col min="12042" max="12042" width="0" style="323" hidden="1" customWidth="1"/>
    <col min="12043" max="12043" width="21.5703125" style="323" customWidth="1"/>
    <col min="12044" max="12044" width="11.42578125" style="323" customWidth="1"/>
    <col min="12045" max="12045" width="12.7109375" style="323" customWidth="1"/>
    <col min="12046" max="12046" width="12.28515625" style="323" customWidth="1"/>
    <col min="12047" max="12288" width="9.140625" style="323"/>
    <col min="12289" max="12289" width="4.42578125" style="323" customWidth="1"/>
    <col min="12290" max="12290" width="0" style="323" hidden="1" customWidth="1"/>
    <col min="12291" max="12291" width="5.5703125" style="323" customWidth="1"/>
    <col min="12292" max="12292" width="16.7109375" style="323" customWidth="1"/>
    <col min="12293" max="12293" width="8" style="323" customWidth="1"/>
    <col min="12294" max="12294" width="5.7109375" style="323" customWidth="1"/>
    <col min="12295" max="12295" width="33.42578125" style="323" customWidth="1"/>
    <col min="12296" max="12296" width="8.28515625" style="323" customWidth="1"/>
    <col min="12297" max="12297" width="16.140625" style="323" customWidth="1"/>
    <col min="12298" max="12298" width="0" style="323" hidden="1" customWidth="1"/>
    <col min="12299" max="12299" width="21.5703125" style="323" customWidth="1"/>
    <col min="12300" max="12300" width="11.42578125" style="323" customWidth="1"/>
    <col min="12301" max="12301" width="12.7109375" style="323" customWidth="1"/>
    <col min="12302" max="12302" width="12.28515625" style="323" customWidth="1"/>
    <col min="12303" max="12544" width="9.140625" style="323"/>
    <col min="12545" max="12545" width="4.42578125" style="323" customWidth="1"/>
    <col min="12546" max="12546" width="0" style="323" hidden="1" customWidth="1"/>
    <col min="12547" max="12547" width="5.5703125" style="323" customWidth="1"/>
    <col min="12548" max="12548" width="16.7109375" style="323" customWidth="1"/>
    <col min="12549" max="12549" width="8" style="323" customWidth="1"/>
    <col min="12550" max="12550" width="5.7109375" style="323" customWidth="1"/>
    <col min="12551" max="12551" width="33.42578125" style="323" customWidth="1"/>
    <col min="12552" max="12552" width="8.28515625" style="323" customWidth="1"/>
    <col min="12553" max="12553" width="16.140625" style="323" customWidth="1"/>
    <col min="12554" max="12554" width="0" style="323" hidden="1" customWidth="1"/>
    <col min="12555" max="12555" width="21.5703125" style="323" customWidth="1"/>
    <col min="12556" max="12556" width="11.42578125" style="323" customWidth="1"/>
    <col min="12557" max="12557" width="12.7109375" style="323" customWidth="1"/>
    <col min="12558" max="12558" width="12.28515625" style="323" customWidth="1"/>
    <col min="12559" max="12800" width="9.140625" style="323"/>
    <col min="12801" max="12801" width="4.42578125" style="323" customWidth="1"/>
    <col min="12802" max="12802" width="0" style="323" hidden="1" customWidth="1"/>
    <col min="12803" max="12803" width="5.5703125" style="323" customWidth="1"/>
    <col min="12804" max="12804" width="16.7109375" style="323" customWidth="1"/>
    <col min="12805" max="12805" width="8" style="323" customWidth="1"/>
    <col min="12806" max="12806" width="5.7109375" style="323" customWidth="1"/>
    <col min="12807" max="12807" width="33.42578125" style="323" customWidth="1"/>
    <col min="12808" max="12808" width="8.28515625" style="323" customWidth="1"/>
    <col min="12809" max="12809" width="16.140625" style="323" customWidth="1"/>
    <col min="12810" max="12810" width="0" style="323" hidden="1" customWidth="1"/>
    <col min="12811" max="12811" width="21.5703125" style="323" customWidth="1"/>
    <col min="12812" max="12812" width="11.42578125" style="323" customWidth="1"/>
    <col min="12813" max="12813" width="12.7109375" style="323" customWidth="1"/>
    <col min="12814" max="12814" width="12.28515625" style="323" customWidth="1"/>
    <col min="12815" max="13056" width="9.140625" style="323"/>
    <col min="13057" max="13057" width="4.42578125" style="323" customWidth="1"/>
    <col min="13058" max="13058" width="0" style="323" hidden="1" customWidth="1"/>
    <col min="13059" max="13059" width="5.5703125" style="323" customWidth="1"/>
    <col min="13060" max="13060" width="16.7109375" style="323" customWidth="1"/>
    <col min="13061" max="13061" width="8" style="323" customWidth="1"/>
    <col min="13062" max="13062" width="5.7109375" style="323" customWidth="1"/>
    <col min="13063" max="13063" width="33.42578125" style="323" customWidth="1"/>
    <col min="13064" max="13064" width="8.28515625" style="323" customWidth="1"/>
    <col min="13065" max="13065" width="16.140625" style="323" customWidth="1"/>
    <col min="13066" max="13066" width="0" style="323" hidden="1" customWidth="1"/>
    <col min="13067" max="13067" width="21.5703125" style="323" customWidth="1"/>
    <col min="13068" max="13068" width="11.42578125" style="323" customWidth="1"/>
    <col min="13069" max="13069" width="12.7109375" style="323" customWidth="1"/>
    <col min="13070" max="13070" width="12.28515625" style="323" customWidth="1"/>
    <col min="13071" max="13312" width="9.140625" style="323"/>
    <col min="13313" max="13313" width="4.42578125" style="323" customWidth="1"/>
    <col min="13314" max="13314" width="0" style="323" hidden="1" customWidth="1"/>
    <col min="13315" max="13315" width="5.5703125" style="323" customWidth="1"/>
    <col min="13316" max="13316" width="16.7109375" style="323" customWidth="1"/>
    <col min="13317" max="13317" width="8" style="323" customWidth="1"/>
    <col min="13318" max="13318" width="5.7109375" style="323" customWidth="1"/>
    <col min="13319" max="13319" width="33.42578125" style="323" customWidth="1"/>
    <col min="13320" max="13320" width="8.28515625" style="323" customWidth="1"/>
    <col min="13321" max="13321" width="16.140625" style="323" customWidth="1"/>
    <col min="13322" max="13322" width="0" style="323" hidden="1" customWidth="1"/>
    <col min="13323" max="13323" width="21.5703125" style="323" customWidth="1"/>
    <col min="13324" max="13324" width="11.42578125" style="323" customWidth="1"/>
    <col min="13325" max="13325" width="12.7109375" style="323" customWidth="1"/>
    <col min="13326" max="13326" width="12.28515625" style="323" customWidth="1"/>
    <col min="13327" max="13568" width="9.140625" style="323"/>
    <col min="13569" max="13569" width="4.42578125" style="323" customWidth="1"/>
    <col min="13570" max="13570" width="0" style="323" hidden="1" customWidth="1"/>
    <col min="13571" max="13571" width="5.5703125" style="323" customWidth="1"/>
    <col min="13572" max="13572" width="16.7109375" style="323" customWidth="1"/>
    <col min="13573" max="13573" width="8" style="323" customWidth="1"/>
    <col min="13574" max="13574" width="5.7109375" style="323" customWidth="1"/>
    <col min="13575" max="13575" width="33.42578125" style="323" customWidth="1"/>
    <col min="13576" max="13576" width="8.28515625" style="323" customWidth="1"/>
    <col min="13577" max="13577" width="16.140625" style="323" customWidth="1"/>
    <col min="13578" max="13578" width="0" style="323" hidden="1" customWidth="1"/>
    <col min="13579" max="13579" width="21.5703125" style="323" customWidth="1"/>
    <col min="13580" max="13580" width="11.42578125" style="323" customWidth="1"/>
    <col min="13581" max="13581" width="12.7109375" style="323" customWidth="1"/>
    <col min="13582" max="13582" width="12.28515625" style="323" customWidth="1"/>
    <col min="13583" max="13824" width="9.140625" style="323"/>
    <col min="13825" max="13825" width="4.42578125" style="323" customWidth="1"/>
    <col min="13826" max="13826" width="0" style="323" hidden="1" customWidth="1"/>
    <col min="13827" max="13827" width="5.5703125" style="323" customWidth="1"/>
    <col min="13828" max="13828" width="16.7109375" style="323" customWidth="1"/>
    <col min="13829" max="13829" width="8" style="323" customWidth="1"/>
    <col min="13830" max="13830" width="5.7109375" style="323" customWidth="1"/>
    <col min="13831" max="13831" width="33.42578125" style="323" customWidth="1"/>
    <col min="13832" max="13832" width="8.28515625" style="323" customWidth="1"/>
    <col min="13833" max="13833" width="16.140625" style="323" customWidth="1"/>
    <col min="13834" max="13834" width="0" style="323" hidden="1" customWidth="1"/>
    <col min="13835" max="13835" width="21.5703125" style="323" customWidth="1"/>
    <col min="13836" max="13836" width="11.42578125" style="323" customWidth="1"/>
    <col min="13837" max="13837" width="12.7109375" style="323" customWidth="1"/>
    <col min="13838" max="13838" width="12.28515625" style="323" customWidth="1"/>
    <col min="13839" max="14080" width="9.140625" style="323"/>
    <col min="14081" max="14081" width="4.42578125" style="323" customWidth="1"/>
    <col min="14082" max="14082" width="0" style="323" hidden="1" customWidth="1"/>
    <col min="14083" max="14083" width="5.5703125" style="323" customWidth="1"/>
    <col min="14084" max="14084" width="16.7109375" style="323" customWidth="1"/>
    <col min="14085" max="14085" width="8" style="323" customWidth="1"/>
    <col min="14086" max="14086" width="5.7109375" style="323" customWidth="1"/>
    <col min="14087" max="14087" width="33.42578125" style="323" customWidth="1"/>
    <col min="14088" max="14088" width="8.28515625" style="323" customWidth="1"/>
    <col min="14089" max="14089" width="16.140625" style="323" customWidth="1"/>
    <col min="14090" max="14090" width="0" style="323" hidden="1" customWidth="1"/>
    <col min="14091" max="14091" width="21.5703125" style="323" customWidth="1"/>
    <col min="14092" max="14092" width="11.42578125" style="323" customWidth="1"/>
    <col min="14093" max="14093" width="12.7109375" style="323" customWidth="1"/>
    <col min="14094" max="14094" width="12.28515625" style="323" customWidth="1"/>
    <col min="14095" max="14336" width="9.140625" style="323"/>
    <col min="14337" max="14337" width="4.42578125" style="323" customWidth="1"/>
    <col min="14338" max="14338" width="0" style="323" hidden="1" customWidth="1"/>
    <col min="14339" max="14339" width="5.5703125" style="323" customWidth="1"/>
    <col min="14340" max="14340" width="16.7109375" style="323" customWidth="1"/>
    <col min="14341" max="14341" width="8" style="323" customWidth="1"/>
    <col min="14342" max="14342" width="5.7109375" style="323" customWidth="1"/>
    <col min="14343" max="14343" width="33.42578125" style="323" customWidth="1"/>
    <col min="14344" max="14344" width="8.28515625" style="323" customWidth="1"/>
    <col min="14345" max="14345" width="16.140625" style="323" customWidth="1"/>
    <col min="14346" max="14346" width="0" style="323" hidden="1" customWidth="1"/>
    <col min="14347" max="14347" width="21.5703125" style="323" customWidth="1"/>
    <col min="14348" max="14348" width="11.42578125" style="323" customWidth="1"/>
    <col min="14349" max="14349" width="12.7109375" style="323" customWidth="1"/>
    <col min="14350" max="14350" width="12.28515625" style="323" customWidth="1"/>
    <col min="14351" max="14592" width="9.140625" style="323"/>
    <col min="14593" max="14593" width="4.42578125" style="323" customWidth="1"/>
    <col min="14594" max="14594" width="0" style="323" hidden="1" customWidth="1"/>
    <col min="14595" max="14595" width="5.5703125" style="323" customWidth="1"/>
    <col min="14596" max="14596" width="16.7109375" style="323" customWidth="1"/>
    <col min="14597" max="14597" width="8" style="323" customWidth="1"/>
    <col min="14598" max="14598" width="5.7109375" style="323" customWidth="1"/>
    <col min="14599" max="14599" width="33.42578125" style="323" customWidth="1"/>
    <col min="14600" max="14600" width="8.28515625" style="323" customWidth="1"/>
    <col min="14601" max="14601" width="16.140625" style="323" customWidth="1"/>
    <col min="14602" max="14602" width="0" style="323" hidden="1" customWidth="1"/>
    <col min="14603" max="14603" width="21.5703125" style="323" customWidth="1"/>
    <col min="14604" max="14604" width="11.42578125" style="323" customWidth="1"/>
    <col min="14605" max="14605" width="12.7109375" style="323" customWidth="1"/>
    <col min="14606" max="14606" width="12.28515625" style="323" customWidth="1"/>
    <col min="14607" max="14848" width="9.140625" style="323"/>
    <col min="14849" max="14849" width="4.42578125" style="323" customWidth="1"/>
    <col min="14850" max="14850" width="0" style="323" hidden="1" customWidth="1"/>
    <col min="14851" max="14851" width="5.5703125" style="323" customWidth="1"/>
    <col min="14852" max="14852" width="16.7109375" style="323" customWidth="1"/>
    <col min="14853" max="14853" width="8" style="323" customWidth="1"/>
    <col min="14854" max="14854" width="5.7109375" style="323" customWidth="1"/>
    <col min="14855" max="14855" width="33.42578125" style="323" customWidth="1"/>
    <col min="14856" max="14856" width="8.28515625" style="323" customWidth="1"/>
    <col min="14857" max="14857" width="16.140625" style="323" customWidth="1"/>
    <col min="14858" max="14858" width="0" style="323" hidden="1" customWidth="1"/>
    <col min="14859" max="14859" width="21.5703125" style="323" customWidth="1"/>
    <col min="14860" max="14860" width="11.42578125" style="323" customWidth="1"/>
    <col min="14861" max="14861" width="12.7109375" style="323" customWidth="1"/>
    <col min="14862" max="14862" width="12.28515625" style="323" customWidth="1"/>
    <col min="14863" max="15104" width="9.140625" style="323"/>
    <col min="15105" max="15105" width="4.42578125" style="323" customWidth="1"/>
    <col min="15106" max="15106" width="0" style="323" hidden="1" customWidth="1"/>
    <col min="15107" max="15107" width="5.5703125" style="323" customWidth="1"/>
    <col min="15108" max="15108" width="16.7109375" style="323" customWidth="1"/>
    <col min="15109" max="15109" width="8" style="323" customWidth="1"/>
    <col min="15110" max="15110" width="5.7109375" style="323" customWidth="1"/>
    <col min="15111" max="15111" width="33.42578125" style="323" customWidth="1"/>
    <col min="15112" max="15112" width="8.28515625" style="323" customWidth="1"/>
    <col min="15113" max="15113" width="16.140625" style="323" customWidth="1"/>
    <col min="15114" max="15114" width="0" style="323" hidden="1" customWidth="1"/>
    <col min="15115" max="15115" width="21.5703125" style="323" customWidth="1"/>
    <col min="15116" max="15116" width="11.42578125" style="323" customWidth="1"/>
    <col min="15117" max="15117" width="12.7109375" style="323" customWidth="1"/>
    <col min="15118" max="15118" width="12.28515625" style="323" customWidth="1"/>
    <col min="15119" max="15360" width="9.140625" style="323"/>
    <col min="15361" max="15361" width="4.42578125" style="323" customWidth="1"/>
    <col min="15362" max="15362" width="0" style="323" hidden="1" customWidth="1"/>
    <col min="15363" max="15363" width="5.5703125" style="323" customWidth="1"/>
    <col min="15364" max="15364" width="16.7109375" style="323" customWidth="1"/>
    <col min="15365" max="15365" width="8" style="323" customWidth="1"/>
    <col min="15366" max="15366" width="5.7109375" style="323" customWidth="1"/>
    <col min="15367" max="15367" width="33.42578125" style="323" customWidth="1"/>
    <col min="15368" max="15368" width="8.28515625" style="323" customWidth="1"/>
    <col min="15369" max="15369" width="16.140625" style="323" customWidth="1"/>
    <col min="15370" max="15370" width="0" style="323" hidden="1" customWidth="1"/>
    <col min="15371" max="15371" width="21.5703125" style="323" customWidth="1"/>
    <col min="15372" max="15372" width="11.42578125" style="323" customWidth="1"/>
    <col min="15373" max="15373" width="12.7109375" style="323" customWidth="1"/>
    <col min="15374" max="15374" width="12.28515625" style="323" customWidth="1"/>
    <col min="15375" max="15616" width="9.140625" style="323"/>
    <col min="15617" max="15617" width="4.42578125" style="323" customWidth="1"/>
    <col min="15618" max="15618" width="0" style="323" hidden="1" customWidth="1"/>
    <col min="15619" max="15619" width="5.5703125" style="323" customWidth="1"/>
    <col min="15620" max="15620" width="16.7109375" style="323" customWidth="1"/>
    <col min="15621" max="15621" width="8" style="323" customWidth="1"/>
    <col min="15622" max="15622" width="5.7109375" style="323" customWidth="1"/>
    <col min="15623" max="15623" width="33.42578125" style="323" customWidth="1"/>
    <col min="15624" max="15624" width="8.28515625" style="323" customWidth="1"/>
    <col min="15625" max="15625" width="16.140625" style="323" customWidth="1"/>
    <col min="15626" max="15626" width="0" style="323" hidden="1" customWidth="1"/>
    <col min="15627" max="15627" width="21.5703125" style="323" customWidth="1"/>
    <col min="15628" max="15628" width="11.42578125" style="323" customWidth="1"/>
    <col min="15629" max="15629" width="12.7109375" style="323" customWidth="1"/>
    <col min="15630" max="15630" width="12.28515625" style="323" customWidth="1"/>
    <col min="15631" max="15872" width="9.140625" style="323"/>
    <col min="15873" max="15873" width="4.42578125" style="323" customWidth="1"/>
    <col min="15874" max="15874" width="0" style="323" hidden="1" customWidth="1"/>
    <col min="15875" max="15875" width="5.5703125" style="323" customWidth="1"/>
    <col min="15876" max="15876" width="16.7109375" style="323" customWidth="1"/>
    <col min="15877" max="15877" width="8" style="323" customWidth="1"/>
    <col min="15878" max="15878" width="5.7109375" style="323" customWidth="1"/>
    <col min="15879" max="15879" width="33.42578125" style="323" customWidth="1"/>
    <col min="15880" max="15880" width="8.28515625" style="323" customWidth="1"/>
    <col min="15881" max="15881" width="16.140625" style="323" customWidth="1"/>
    <col min="15882" max="15882" width="0" style="323" hidden="1" customWidth="1"/>
    <col min="15883" max="15883" width="21.5703125" style="323" customWidth="1"/>
    <col min="15884" max="15884" width="11.42578125" style="323" customWidth="1"/>
    <col min="15885" max="15885" width="12.7109375" style="323" customWidth="1"/>
    <col min="15886" max="15886" width="12.28515625" style="323" customWidth="1"/>
    <col min="15887" max="16128" width="9.140625" style="323"/>
    <col min="16129" max="16129" width="4.42578125" style="323" customWidth="1"/>
    <col min="16130" max="16130" width="0" style="323" hidden="1" customWidth="1"/>
    <col min="16131" max="16131" width="5.5703125" style="323" customWidth="1"/>
    <col min="16132" max="16132" width="16.7109375" style="323" customWidth="1"/>
    <col min="16133" max="16133" width="8" style="323" customWidth="1"/>
    <col min="16134" max="16134" width="5.7109375" style="323" customWidth="1"/>
    <col min="16135" max="16135" width="33.42578125" style="323" customWidth="1"/>
    <col min="16136" max="16136" width="8.28515625" style="323" customWidth="1"/>
    <col min="16137" max="16137" width="16.140625" style="323" customWidth="1"/>
    <col min="16138" max="16138" width="0" style="323" hidden="1" customWidth="1"/>
    <col min="16139" max="16139" width="21.5703125" style="323" customWidth="1"/>
    <col min="16140" max="16140" width="11.42578125" style="323" customWidth="1"/>
    <col min="16141" max="16141" width="12.7109375" style="323" customWidth="1"/>
    <col min="16142" max="16142" width="12.28515625" style="323" customWidth="1"/>
    <col min="16143" max="16384" width="9.140625" style="323"/>
  </cols>
  <sheetData>
    <row r="1" spans="1:32" s="322" customFormat="1" ht="7.5" hidden="1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32" ht="60.75" customHeight="1">
      <c r="A2" s="504" t="s">
        <v>574</v>
      </c>
      <c r="B2" s="504"/>
      <c r="C2" s="504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32" s="324" customFormat="1" ht="15.95" customHeight="1">
      <c r="A3" s="506" t="s">
        <v>261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</row>
    <row r="4" spans="1:32" s="325" customFormat="1" ht="15.95" customHeight="1">
      <c r="A4" s="507" t="s">
        <v>257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</row>
    <row r="5" spans="1:32" s="326" customFormat="1" ht="48" customHeight="1">
      <c r="A5" s="508" t="s">
        <v>539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1:32" s="332" customFormat="1" ht="15" customHeight="1">
      <c r="A6" s="327" t="s">
        <v>533</v>
      </c>
      <c r="B6" s="328"/>
      <c r="C6" s="328"/>
      <c r="D6" s="329"/>
      <c r="E6" s="329"/>
      <c r="F6" s="329"/>
      <c r="G6" s="329"/>
      <c r="H6" s="329"/>
      <c r="I6" s="330"/>
      <c r="J6" s="330"/>
      <c r="K6" s="328"/>
      <c r="L6" s="328"/>
      <c r="M6" s="331"/>
      <c r="N6" s="30" t="s">
        <v>289</v>
      </c>
    </row>
    <row r="7" spans="1:32" s="334" customFormat="1" ht="15" customHeight="1">
      <c r="A7" s="510" t="s">
        <v>198</v>
      </c>
      <c r="B7" s="511" t="s">
        <v>2</v>
      </c>
      <c r="C7" s="511" t="s">
        <v>2</v>
      </c>
      <c r="D7" s="499" t="s">
        <v>199</v>
      </c>
      <c r="E7" s="499" t="s">
        <v>4</v>
      </c>
      <c r="F7" s="510" t="s">
        <v>5</v>
      </c>
      <c r="G7" s="499" t="s">
        <v>200</v>
      </c>
      <c r="H7" s="499" t="s">
        <v>4</v>
      </c>
      <c r="I7" s="499" t="s">
        <v>7</v>
      </c>
      <c r="J7" s="333"/>
      <c r="K7" s="499" t="s">
        <v>9</v>
      </c>
      <c r="L7" s="500" t="s">
        <v>540</v>
      </c>
      <c r="M7" s="502" t="s">
        <v>541</v>
      </c>
      <c r="N7" s="502" t="s">
        <v>536</v>
      </c>
    </row>
    <row r="8" spans="1:32" s="335" customFormat="1" ht="33" customHeight="1">
      <c r="A8" s="510"/>
      <c r="B8" s="511"/>
      <c r="C8" s="511"/>
      <c r="D8" s="499"/>
      <c r="E8" s="499"/>
      <c r="F8" s="510"/>
      <c r="G8" s="499"/>
      <c r="H8" s="499"/>
      <c r="I8" s="499"/>
      <c r="J8" s="333"/>
      <c r="K8" s="499"/>
      <c r="L8" s="501"/>
      <c r="M8" s="503"/>
      <c r="N8" s="503"/>
    </row>
    <row r="9" spans="1:32" s="335" customFormat="1" ht="45.75" customHeight="1">
      <c r="A9" s="336">
        <v>1</v>
      </c>
      <c r="B9" s="337"/>
      <c r="C9" s="224"/>
      <c r="D9" s="205" t="s">
        <v>88</v>
      </c>
      <c r="E9" s="265" t="s">
        <v>89</v>
      </c>
      <c r="F9" s="254" t="s">
        <v>31</v>
      </c>
      <c r="G9" s="266" t="s">
        <v>90</v>
      </c>
      <c r="H9" s="285" t="s">
        <v>91</v>
      </c>
      <c r="I9" s="306" t="s">
        <v>92</v>
      </c>
      <c r="J9" s="257" t="s">
        <v>93</v>
      </c>
      <c r="K9" s="264" t="s">
        <v>52</v>
      </c>
      <c r="L9" s="339">
        <v>71.414000000000001</v>
      </c>
      <c r="M9" s="339">
        <v>70.832999999999998</v>
      </c>
      <c r="N9" s="339">
        <f t="shared" ref="N9:N14" si="0">L9+M9</f>
        <v>142.24700000000001</v>
      </c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</row>
    <row r="10" spans="1:32" s="335" customFormat="1" ht="45.75" customHeight="1">
      <c r="A10" s="336">
        <v>2</v>
      </c>
      <c r="B10" s="337"/>
      <c r="C10" s="224"/>
      <c r="D10" s="230" t="s">
        <v>150</v>
      </c>
      <c r="E10" s="265" t="s">
        <v>151</v>
      </c>
      <c r="F10" s="292" t="s">
        <v>31</v>
      </c>
      <c r="G10" s="260" t="s">
        <v>350</v>
      </c>
      <c r="H10" s="296" t="s">
        <v>154</v>
      </c>
      <c r="I10" s="297" t="s">
        <v>51</v>
      </c>
      <c r="J10" s="264" t="s">
        <v>51</v>
      </c>
      <c r="K10" s="264" t="s">
        <v>52</v>
      </c>
      <c r="L10" s="339">
        <v>70.353999999999999</v>
      </c>
      <c r="M10" s="339">
        <v>70.539000000000001</v>
      </c>
      <c r="N10" s="339">
        <f t="shared" si="0"/>
        <v>140.893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</row>
    <row r="11" spans="1:32" s="335" customFormat="1" ht="45.75" customHeight="1">
      <c r="A11" s="336">
        <v>3</v>
      </c>
      <c r="B11" s="337"/>
      <c r="C11" s="224"/>
      <c r="D11" s="395" t="s">
        <v>129</v>
      </c>
      <c r="E11" s="265" t="s">
        <v>130</v>
      </c>
      <c r="F11" s="254" t="s">
        <v>31</v>
      </c>
      <c r="G11" s="260" t="s">
        <v>358</v>
      </c>
      <c r="H11" s="384" t="s">
        <v>235</v>
      </c>
      <c r="I11" s="297" t="s">
        <v>114</v>
      </c>
      <c r="J11" s="297" t="s">
        <v>94</v>
      </c>
      <c r="K11" s="264" t="s">
        <v>45</v>
      </c>
      <c r="L11" s="339">
        <v>70.808000000000007</v>
      </c>
      <c r="M11" s="339">
        <v>69.656999999999996</v>
      </c>
      <c r="N11" s="339">
        <f t="shared" si="0"/>
        <v>140.465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</row>
    <row r="12" spans="1:32" s="335" customFormat="1" ht="45.75" customHeight="1">
      <c r="A12" s="336">
        <v>4</v>
      </c>
      <c r="B12" s="337"/>
      <c r="C12" s="224"/>
      <c r="D12" s="205" t="s">
        <v>123</v>
      </c>
      <c r="E12" s="265" t="s">
        <v>124</v>
      </c>
      <c r="F12" s="254" t="s">
        <v>31</v>
      </c>
      <c r="G12" s="260" t="s">
        <v>186</v>
      </c>
      <c r="H12" s="279" t="s">
        <v>187</v>
      </c>
      <c r="I12" s="281" t="s">
        <v>73</v>
      </c>
      <c r="J12" s="301" t="s">
        <v>72</v>
      </c>
      <c r="K12" s="197" t="s">
        <v>34</v>
      </c>
      <c r="L12" s="339">
        <v>68.989999999999995</v>
      </c>
      <c r="M12" s="339">
        <v>68.430999999999997</v>
      </c>
      <c r="N12" s="339">
        <f t="shared" si="0"/>
        <v>137.42099999999999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</row>
    <row r="13" spans="1:32" s="335" customFormat="1" ht="45.75" customHeight="1">
      <c r="A13" s="336">
        <v>5</v>
      </c>
      <c r="B13" s="337"/>
      <c r="C13" s="224"/>
      <c r="D13" s="160" t="s">
        <v>115</v>
      </c>
      <c r="E13" s="367" t="s">
        <v>116</v>
      </c>
      <c r="F13" s="372">
        <v>1</v>
      </c>
      <c r="G13" s="407" t="s">
        <v>86</v>
      </c>
      <c r="H13" s="306" t="s">
        <v>87</v>
      </c>
      <c r="I13" s="306" t="s">
        <v>85</v>
      </c>
      <c r="J13" s="307" t="s">
        <v>72</v>
      </c>
      <c r="K13" s="197" t="s">
        <v>34</v>
      </c>
      <c r="L13" s="339">
        <v>67.373999999999995</v>
      </c>
      <c r="M13" s="339">
        <v>66.471000000000004</v>
      </c>
      <c r="N13" s="339">
        <f t="shared" si="0"/>
        <v>133.845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</row>
    <row r="14" spans="1:32" s="335" customFormat="1" ht="45.75" customHeight="1">
      <c r="A14" s="336">
        <v>6</v>
      </c>
      <c r="B14" s="337"/>
      <c r="C14" s="224"/>
      <c r="D14" s="157" t="s">
        <v>148</v>
      </c>
      <c r="E14" s="265" t="s">
        <v>149</v>
      </c>
      <c r="F14" s="254">
        <v>1</v>
      </c>
      <c r="G14" s="275" t="s">
        <v>349</v>
      </c>
      <c r="H14" s="261" t="s">
        <v>233</v>
      </c>
      <c r="I14" s="362" t="s">
        <v>234</v>
      </c>
      <c r="J14" s="282" t="s">
        <v>65</v>
      </c>
      <c r="K14" s="197" t="s">
        <v>34</v>
      </c>
      <c r="L14" s="339">
        <v>65.051000000000002</v>
      </c>
      <c r="M14" s="339">
        <v>64.656999999999996</v>
      </c>
      <c r="N14" s="339">
        <f t="shared" si="0"/>
        <v>129.708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</row>
    <row r="15" spans="1:32" s="335" customFormat="1" ht="45.75" customHeight="1">
      <c r="A15" s="336"/>
      <c r="B15" s="337"/>
      <c r="C15" s="224"/>
      <c r="D15" s="205" t="s">
        <v>123</v>
      </c>
      <c r="E15" s="265" t="s">
        <v>124</v>
      </c>
      <c r="F15" s="254" t="s">
        <v>31</v>
      </c>
      <c r="G15" s="260" t="s">
        <v>127</v>
      </c>
      <c r="H15" s="279" t="s">
        <v>128</v>
      </c>
      <c r="I15" s="281" t="s">
        <v>73</v>
      </c>
      <c r="J15" s="301" t="s">
        <v>72</v>
      </c>
      <c r="K15" s="197" t="s">
        <v>34</v>
      </c>
      <c r="L15" s="339">
        <v>64.899000000000001</v>
      </c>
      <c r="M15" s="338" t="s">
        <v>597</v>
      </c>
      <c r="N15" s="339" t="s">
        <v>193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</row>
    <row r="16" spans="1:32" ht="45.75" customHeight="1"/>
    <row r="17" spans="4:12" s="100" customFormat="1" ht="31.5" customHeight="1">
      <c r="D17" s="6" t="s">
        <v>182</v>
      </c>
      <c r="E17" s="6"/>
      <c r="F17" s="6"/>
      <c r="G17" s="6"/>
      <c r="H17" s="6"/>
      <c r="I17" s="14" t="s">
        <v>294</v>
      </c>
      <c r="K17" s="1"/>
      <c r="L17" s="8"/>
    </row>
    <row r="18" spans="4:12" s="100" customFormat="1">
      <c r="D18" s="6"/>
      <c r="E18" s="6"/>
      <c r="F18" s="6"/>
      <c r="G18" s="6"/>
      <c r="H18" s="6"/>
      <c r="I18" s="14"/>
      <c r="K18" s="1"/>
      <c r="L18" s="8"/>
    </row>
    <row r="19" spans="4:12" s="100" customFormat="1" ht="31.5" customHeight="1">
      <c r="D19" s="6" t="s">
        <v>12</v>
      </c>
      <c r="E19" s="6"/>
      <c r="F19" s="6"/>
      <c r="G19" s="6"/>
      <c r="H19" s="6"/>
      <c r="I19" s="14" t="s">
        <v>263</v>
      </c>
      <c r="K19" s="1"/>
      <c r="L19" s="8"/>
    </row>
    <row r="20" spans="4:12" s="100" customFormat="1">
      <c r="D20" s="6"/>
      <c r="E20" s="6"/>
      <c r="F20" s="6"/>
      <c r="G20" s="6"/>
      <c r="H20" s="6"/>
      <c r="I20" s="14"/>
      <c r="K20" s="1"/>
      <c r="L20" s="8"/>
    </row>
    <row r="21" spans="4:12" s="100" customFormat="1" ht="31.5" customHeight="1">
      <c r="D21" s="6" t="s">
        <v>23</v>
      </c>
      <c r="E21" s="6"/>
      <c r="F21" s="6"/>
      <c r="G21" s="6"/>
      <c r="H21" s="6"/>
      <c r="I21" s="14" t="s">
        <v>295</v>
      </c>
      <c r="K21" s="1"/>
      <c r="L21" s="8"/>
    </row>
  </sheetData>
  <protectedRanges>
    <protectedRange sqref="K11" name="Диапазон1_3_1_1_3_11_1_1_3_1_1_2_1_3_2_3_4_1_6"/>
  </protectedRanges>
  <sortState ref="A9:AF14">
    <sortCondition descending="1" ref="N9:N14"/>
  </sortState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ageMargins left="0.19685039370078741" right="0.15748031496062992" top="0.23622047244094491" bottom="0.15748031496062992" header="0.23622047244094491" footer="0.15748031496062992"/>
  <pageSetup paperSize="9" scale="60" fitToHeight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25"/>
  <sheetViews>
    <sheetView view="pageBreakPreview" zoomScale="85" zoomScaleNormal="100" zoomScaleSheetLayoutView="85" workbookViewId="0">
      <selection activeCell="AB14" sqref="AB14"/>
    </sheetView>
  </sheetViews>
  <sheetFormatPr defaultRowHeight="12.75"/>
  <cols>
    <col min="1" max="1" width="5" customWidth="1"/>
    <col min="2" max="2" width="6.140625" hidden="1" customWidth="1"/>
    <col min="3" max="3" width="4.7109375" hidden="1" customWidth="1"/>
    <col min="4" max="4" width="18.7109375" customWidth="1"/>
    <col min="5" max="5" width="8.5703125" customWidth="1"/>
    <col min="6" max="6" width="7.28515625" customWidth="1"/>
    <col min="7" max="7" width="26.7109375" customWidth="1"/>
    <col min="8" max="8" width="9.85546875" customWidth="1"/>
    <col min="9" max="9" width="15" customWidth="1"/>
    <col min="10" max="10" width="12.7109375" hidden="1" customWidth="1"/>
    <col min="11" max="11" width="23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2.5" customHeight="1">
      <c r="A1" s="458" t="s">
        <v>565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19.5" customHeight="1">
      <c r="A2" s="459" t="s">
        <v>260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7" ht="21.75" customHeight="1">
      <c r="A5" s="469" t="s">
        <v>283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7" ht="19.149999999999999" customHeight="1">
      <c r="A6" s="464" t="s">
        <v>598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48"/>
    </row>
    <row r="7" spans="1:27" ht="12.75" customHeight="1"/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7" ht="20.100000000000001" customHeight="1">
      <c r="A9" s="462" t="s">
        <v>198</v>
      </c>
      <c r="B9" s="466" t="s">
        <v>249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239" customFormat="1" ht="45.75" customHeight="1">
      <c r="A11" s="366">
        <f t="shared" ref="A11:A19" si="0">RANK(Y11,Y$11:Y$19,0)</f>
        <v>1</v>
      </c>
      <c r="B11" s="73"/>
      <c r="C11" s="344"/>
      <c r="D11" s="205" t="s">
        <v>359</v>
      </c>
      <c r="E11" s="265" t="s">
        <v>360</v>
      </c>
      <c r="F11" s="409" t="s">
        <v>27</v>
      </c>
      <c r="G11" s="410" t="s">
        <v>361</v>
      </c>
      <c r="H11" s="256" t="s">
        <v>362</v>
      </c>
      <c r="I11" s="411" t="s">
        <v>40</v>
      </c>
      <c r="J11" s="412" t="s">
        <v>72</v>
      </c>
      <c r="K11" s="197" t="s">
        <v>34</v>
      </c>
      <c r="L11" s="345">
        <v>234</v>
      </c>
      <c r="M11" s="346">
        <f t="shared" ref="M11:M19" si="1">L11/3.4-IF($U11=1,2,0)</f>
        <v>68.82352941176471</v>
      </c>
      <c r="N11" s="347">
        <f t="shared" ref="N11:N19" si="2">RANK(M11,M$11:M$19,0)</f>
        <v>1</v>
      </c>
      <c r="O11" s="345">
        <v>238</v>
      </c>
      <c r="P11" s="346">
        <f t="shared" ref="P11:P19" si="3">O11/3.4-IF($U11=1,2,0)</f>
        <v>70</v>
      </c>
      <c r="Q11" s="347">
        <f t="shared" ref="Q11:Q19" si="4">RANK(P11,P$11:P$19,0)</f>
        <v>1</v>
      </c>
      <c r="R11" s="345">
        <v>239</v>
      </c>
      <c r="S11" s="346">
        <f t="shared" ref="S11:S19" si="5">R11/3.4-IF($U11=1,2,0)</f>
        <v>70.294117647058826</v>
      </c>
      <c r="T11" s="347">
        <f t="shared" ref="T11:T19" si="6">RANK(S11,S$11:S$19,0)</f>
        <v>1</v>
      </c>
      <c r="U11" s="369"/>
      <c r="V11" s="369"/>
      <c r="W11" s="345">
        <f t="shared" ref="W11:W19" si="7">L11+O11+R11</f>
        <v>711</v>
      </c>
      <c r="X11" s="350"/>
      <c r="Y11" s="346">
        <f t="shared" ref="Y11:Y19" si="8">ROUND(SUM(M11,P11,S11)/3,3)</f>
        <v>69.706000000000003</v>
      </c>
      <c r="Z11" s="370" t="s">
        <v>31</v>
      </c>
    </row>
    <row r="12" spans="1:27" s="239" customFormat="1" ht="45.75" customHeight="1">
      <c r="A12" s="366">
        <f t="shared" si="0"/>
        <v>2</v>
      </c>
      <c r="B12" s="73"/>
      <c r="C12" s="344"/>
      <c r="D12" s="205" t="s">
        <v>364</v>
      </c>
      <c r="E12" s="265" t="s">
        <v>365</v>
      </c>
      <c r="F12" s="254" t="s">
        <v>31</v>
      </c>
      <c r="G12" s="414" t="s">
        <v>366</v>
      </c>
      <c r="H12" s="415" t="s">
        <v>367</v>
      </c>
      <c r="I12" s="416" t="s">
        <v>51</v>
      </c>
      <c r="J12" s="368" t="s">
        <v>51</v>
      </c>
      <c r="K12" s="264" t="s">
        <v>52</v>
      </c>
      <c r="L12" s="345">
        <v>232</v>
      </c>
      <c r="M12" s="346">
        <f t="shared" si="1"/>
        <v>68.235294117647058</v>
      </c>
      <c r="N12" s="347">
        <f t="shared" si="2"/>
        <v>2</v>
      </c>
      <c r="O12" s="345">
        <v>230.5</v>
      </c>
      <c r="P12" s="346">
        <f t="shared" si="3"/>
        <v>67.794117647058826</v>
      </c>
      <c r="Q12" s="347">
        <f t="shared" si="4"/>
        <v>2</v>
      </c>
      <c r="R12" s="345">
        <v>230.5</v>
      </c>
      <c r="S12" s="346">
        <f t="shared" si="5"/>
        <v>67.794117647058826</v>
      </c>
      <c r="T12" s="347">
        <f t="shared" si="6"/>
        <v>2</v>
      </c>
      <c r="U12" s="369"/>
      <c r="V12" s="369"/>
      <c r="W12" s="345">
        <f t="shared" si="7"/>
        <v>693</v>
      </c>
      <c r="X12" s="350"/>
      <c r="Y12" s="346">
        <f t="shared" si="8"/>
        <v>67.941000000000003</v>
      </c>
      <c r="Z12" s="370" t="s">
        <v>31</v>
      </c>
    </row>
    <row r="13" spans="1:27" s="239" customFormat="1" ht="45.75" customHeight="1">
      <c r="A13" s="366">
        <f t="shared" si="0"/>
        <v>3</v>
      </c>
      <c r="B13" s="73"/>
      <c r="C13" s="344"/>
      <c r="D13" s="205" t="s">
        <v>359</v>
      </c>
      <c r="E13" s="253" t="s">
        <v>360</v>
      </c>
      <c r="F13" s="421" t="s">
        <v>27</v>
      </c>
      <c r="G13" s="275" t="s">
        <v>391</v>
      </c>
      <c r="H13" s="306" t="s">
        <v>392</v>
      </c>
      <c r="I13" s="422" t="s">
        <v>393</v>
      </c>
      <c r="J13" s="257" t="s">
        <v>72</v>
      </c>
      <c r="K13" s="197" t="s">
        <v>34</v>
      </c>
      <c r="L13" s="345">
        <v>230.5</v>
      </c>
      <c r="M13" s="346">
        <f t="shared" si="1"/>
        <v>67.794117647058826</v>
      </c>
      <c r="N13" s="347">
        <f t="shared" si="2"/>
        <v>3</v>
      </c>
      <c r="O13" s="345">
        <v>223.5</v>
      </c>
      <c r="P13" s="346">
        <f t="shared" si="3"/>
        <v>65.735294117647058</v>
      </c>
      <c r="Q13" s="347">
        <f t="shared" si="4"/>
        <v>3</v>
      </c>
      <c r="R13" s="345">
        <v>222</v>
      </c>
      <c r="S13" s="346">
        <f t="shared" si="5"/>
        <v>65.294117647058826</v>
      </c>
      <c r="T13" s="347">
        <f t="shared" si="6"/>
        <v>8</v>
      </c>
      <c r="U13" s="369"/>
      <c r="V13" s="369"/>
      <c r="W13" s="345">
        <f t="shared" si="7"/>
        <v>676</v>
      </c>
      <c r="X13" s="350"/>
      <c r="Y13" s="346">
        <f t="shared" si="8"/>
        <v>66.275000000000006</v>
      </c>
      <c r="Z13" s="370" t="s">
        <v>31</v>
      </c>
    </row>
    <row r="14" spans="1:27" s="239" customFormat="1" ht="45.75" customHeight="1">
      <c r="A14" s="366">
        <f t="shared" si="0"/>
        <v>4</v>
      </c>
      <c r="B14" s="73"/>
      <c r="C14" s="344"/>
      <c r="D14" s="208" t="s">
        <v>374</v>
      </c>
      <c r="E14" s="265" t="s">
        <v>375</v>
      </c>
      <c r="F14" s="274" t="s">
        <v>31</v>
      </c>
      <c r="G14" s="305" t="s">
        <v>376</v>
      </c>
      <c r="H14" s="273" t="s">
        <v>377</v>
      </c>
      <c r="I14" s="257" t="s">
        <v>378</v>
      </c>
      <c r="J14" s="264" t="s">
        <v>41</v>
      </c>
      <c r="K14" s="278" t="s">
        <v>36</v>
      </c>
      <c r="L14" s="345">
        <v>221.5</v>
      </c>
      <c r="M14" s="346">
        <f t="shared" si="1"/>
        <v>65.14705882352942</v>
      </c>
      <c r="N14" s="347">
        <f t="shared" si="2"/>
        <v>5</v>
      </c>
      <c r="O14" s="345">
        <v>223.5</v>
      </c>
      <c r="P14" s="346">
        <f t="shared" si="3"/>
        <v>65.735294117647058</v>
      </c>
      <c r="Q14" s="347">
        <f t="shared" si="4"/>
        <v>3</v>
      </c>
      <c r="R14" s="345">
        <v>228.5</v>
      </c>
      <c r="S14" s="346">
        <f t="shared" si="5"/>
        <v>67.205882352941174</v>
      </c>
      <c r="T14" s="347">
        <f t="shared" si="6"/>
        <v>3</v>
      </c>
      <c r="U14" s="369"/>
      <c r="V14" s="369"/>
      <c r="W14" s="345">
        <f t="shared" si="7"/>
        <v>673.5</v>
      </c>
      <c r="X14" s="350"/>
      <c r="Y14" s="346">
        <f t="shared" si="8"/>
        <v>66.028999999999996</v>
      </c>
      <c r="Z14" s="370" t="s">
        <v>31</v>
      </c>
    </row>
    <row r="15" spans="1:27" s="239" customFormat="1" ht="45.75" customHeight="1">
      <c r="A15" s="366">
        <f t="shared" si="0"/>
        <v>5</v>
      </c>
      <c r="B15" s="73"/>
      <c r="C15" s="344"/>
      <c r="D15" s="204" t="s">
        <v>162</v>
      </c>
      <c r="E15" s="314" t="s">
        <v>163</v>
      </c>
      <c r="F15" s="254" t="s">
        <v>31</v>
      </c>
      <c r="G15" s="420" t="s">
        <v>390</v>
      </c>
      <c r="H15" s="306" t="s">
        <v>164</v>
      </c>
      <c r="I15" s="390" t="s">
        <v>49</v>
      </c>
      <c r="J15" s="390" t="s">
        <v>44</v>
      </c>
      <c r="K15" s="278" t="s">
        <v>36</v>
      </c>
      <c r="L15" s="345">
        <v>222.5</v>
      </c>
      <c r="M15" s="346">
        <f t="shared" si="1"/>
        <v>65.441176470588232</v>
      </c>
      <c r="N15" s="347">
        <f t="shared" si="2"/>
        <v>4</v>
      </c>
      <c r="O15" s="345">
        <v>223</v>
      </c>
      <c r="P15" s="346">
        <f t="shared" si="3"/>
        <v>65.588235294117652</v>
      </c>
      <c r="Q15" s="347">
        <f t="shared" si="4"/>
        <v>5</v>
      </c>
      <c r="R15" s="345">
        <v>227.5</v>
      </c>
      <c r="S15" s="346">
        <f t="shared" si="5"/>
        <v>66.911764705882348</v>
      </c>
      <c r="T15" s="347">
        <f t="shared" si="6"/>
        <v>5</v>
      </c>
      <c r="U15" s="369"/>
      <c r="V15" s="369"/>
      <c r="W15" s="345">
        <f t="shared" si="7"/>
        <v>673</v>
      </c>
      <c r="X15" s="350"/>
      <c r="Y15" s="346">
        <f t="shared" si="8"/>
        <v>65.98</v>
      </c>
      <c r="Z15" s="370">
        <v>1</v>
      </c>
    </row>
    <row r="16" spans="1:27" s="239" customFormat="1" ht="45.75" customHeight="1">
      <c r="A16" s="366">
        <f t="shared" si="0"/>
        <v>6</v>
      </c>
      <c r="B16" s="73"/>
      <c r="C16" s="344"/>
      <c r="D16" s="205" t="s">
        <v>379</v>
      </c>
      <c r="E16" s="283" t="s">
        <v>380</v>
      </c>
      <c r="F16" s="254" t="s">
        <v>31</v>
      </c>
      <c r="G16" s="284" t="s">
        <v>381</v>
      </c>
      <c r="H16" s="306" t="s">
        <v>382</v>
      </c>
      <c r="I16" s="286" t="s">
        <v>383</v>
      </c>
      <c r="J16" s="264" t="s">
        <v>69</v>
      </c>
      <c r="K16" s="197" t="s">
        <v>384</v>
      </c>
      <c r="L16" s="345">
        <v>221</v>
      </c>
      <c r="M16" s="346">
        <f t="shared" si="1"/>
        <v>65</v>
      </c>
      <c r="N16" s="347">
        <f t="shared" si="2"/>
        <v>6</v>
      </c>
      <c r="O16" s="345">
        <v>223</v>
      </c>
      <c r="P16" s="346">
        <f t="shared" si="3"/>
        <v>65.588235294117652</v>
      </c>
      <c r="Q16" s="347">
        <f t="shared" si="4"/>
        <v>5</v>
      </c>
      <c r="R16" s="345">
        <v>223.5</v>
      </c>
      <c r="S16" s="346">
        <f t="shared" si="5"/>
        <v>65.735294117647058</v>
      </c>
      <c r="T16" s="347">
        <f t="shared" si="6"/>
        <v>6</v>
      </c>
      <c r="U16" s="369"/>
      <c r="V16" s="369"/>
      <c r="W16" s="345">
        <f t="shared" si="7"/>
        <v>667.5</v>
      </c>
      <c r="X16" s="350"/>
      <c r="Y16" s="346">
        <f t="shared" si="8"/>
        <v>65.441000000000003</v>
      </c>
      <c r="Z16" s="370">
        <v>1</v>
      </c>
    </row>
    <row r="17" spans="1:27" s="239" customFormat="1" ht="45.75" customHeight="1">
      <c r="A17" s="366">
        <f t="shared" si="0"/>
        <v>7</v>
      </c>
      <c r="B17" s="73"/>
      <c r="C17" s="344"/>
      <c r="D17" s="204" t="s">
        <v>162</v>
      </c>
      <c r="E17" s="314" t="s">
        <v>163</v>
      </c>
      <c r="F17" s="254" t="s">
        <v>31</v>
      </c>
      <c r="G17" s="266" t="s">
        <v>137</v>
      </c>
      <c r="H17" s="267" t="s">
        <v>138</v>
      </c>
      <c r="I17" s="264" t="s">
        <v>139</v>
      </c>
      <c r="J17" s="390" t="s">
        <v>44</v>
      </c>
      <c r="K17" s="278" t="s">
        <v>36</v>
      </c>
      <c r="L17" s="345">
        <v>219.5</v>
      </c>
      <c r="M17" s="346">
        <f t="shared" si="1"/>
        <v>64.558823529411768</v>
      </c>
      <c r="N17" s="347">
        <f t="shared" si="2"/>
        <v>7</v>
      </c>
      <c r="O17" s="345">
        <v>218</v>
      </c>
      <c r="P17" s="346">
        <f t="shared" si="3"/>
        <v>64.117647058823536</v>
      </c>
      <c r="Q17" s="347">
        <f t="shared" si="4"/>
        <v>7</v>
      </c>
      <c r="R17" s="345">
        <v>228</v>
      </c>
      <c r="S17" s="346">
        <f t="shared" si="5"/>
        <v>67.058823529411768</v>
      </c>
      <c r="T17" s="347">
        <f t="shared" si="6"/>
        <v>4</v>
      </c>
      <c r="U17" s="369"/>
      <c r="V17" s="369"/>
      <c r="W17" s="345">
        <f t="shared" si="7"/>
        <v>665.5</v>
      </c>
      <c r="X17" s="350"/>
      <c r="Y17" s="346">
        <f t="shared" si="8"/>
        <v>65.245000000000005</v>
      </c>
      <c r="Z17" s="370">
        <v>1</v>
      </c>
    </row>
    <row r="18" spans="1:27" s="239" customFormat="1" ht="45.75" customHeight="1">
      <c r="A18" s="366">
        <f t="shared" si="0"/>
        <v>8</v>
      </c>
      <c r="B18" s="73"/>
      <c r="C18" s="344"/>
      <c r="D18" s="207" t="s">
        <v>368</v>
      </c>
      <c r="E18" s="271" t="s">
        <v>369</v>
      </c>
      <c r="F18" s="272">
        <v>1</v>
      </c>
      <c r="G18" s="250" t="s">
        <v>370</v>
      </c>
      <c r="H18" s="270" t="s">
        <v>371</v>
      </c>
      <c r="I18" s="272" t="s">
        <v>372</v>
      </c>
      <c r="J18" s="197" t="s">
        <v>328</v>
      </c>
      <c r="K18" s="274" t="s">
        <v>373</v>
      </c>
      <c r="L18" s="345">
        <v>218</v>
      </c>
      <c r="M18" s="346">
        <f t="shared" si="1"/>
        <v>64.117647058823536</v>
      </c>
      <c r="N18" s="347">
        <f t="shared" si="2"/>
        <v>9</v>
      </c>
      <c r="O18" s="345">
        <v>215</v>
      </c>
      <c r="P18" s="346">
        <f t="shared" si="3"/>
        <v>63.235294117647058</v>
      </c>
      <c r="Q18" s="347">
        <f t="shared" si="4"/>
        <v>8</v>
      </c>
      <c r="R18" s="345">
        <v>222.5</v>
      </c>
      <c r="S18" s="346">
        <f t="shared" si="5"/>
        <v>65.441176470588232</v>
      </c>
      <c r="T18" s="347">
        <f t="shared" si="6"/>
        <v>7</v>
      </c>
      <c r="U18" s="369"/>
      <c r="V18" s="369"/>
      <c r="W18" s="345">
        <f t="shared" si="7"/>
        <v>655.5</v>
      </c>
      <c r="X18" s="350"/>
      <c r="Y18" s="346">
        <f t="shared" si="8"/>
        <v>64.265000000000001</v>
      </c>
      <c r="Z18" s="370" t="s">
        <v>193</v>
      </c>
    </row>
    <row r="19" spans="1:27" s="365" customFormat="1" ht="45.75" customHeight="1">
      <c r="A19" s="366">
        <f t="shared" si="0"/>
        <v>9</v>
      </c>
      <c r="B19" s="73"/>
      <c r="C19" s="344"/>
      <c r="D19" s="206" t="s">
        <v>103</v>
      </c>
      <c r="E19" s="261" t="s">
        <v>104</v>
      </c>
      <c r="F19" s="197" t="s">
        <v>31</v>
      </c>
      <c r="G19" s="250" t="s">
        <v>106</v>
      </c>
      <c r="H19" s="413" t="s">
        <v>107</v>
      </c>
      <c r="I19" s="272" t="s">
        <v>105</v>
      </c>
      <c r="J19" s="197" t="s">
        <v>50</v>
      </c>
      <c r="K19" s="278" t="s">
        <v>36</v>
      </c>
      <c r="L19" s="345">
        <v>219</v>
      </c>
      <c r="M19" s="346">
        <f t="shared" si="1"/>
        <v>64.411764705882348</v>
      </c>
      <c r="N19" s="347">
        <f t="shared" si="2"/>
        <v>8</v>
      </c>
      <c r="O19" s="345">
        <v>214</v>
      </c>
      <c r="P19" s="346">
        <f t="shared" si="3"/>
        <v>62.941176470588239</v>
      </c>
      <c r="Q19" s="347">
        <f t="shared" si="4"/>
        <v>9</v>
      </c>
      <c r="R19" s="345">
        <v>216.5</v>
      </c>
      <c r="S19" s="346">
        <f t="shared" si="5"/>
        <v>63.676470588235297</v>
      </c>
      <c r="T19" s="347">
        <f t="shared" si="6"/>
        <v>9</v>
      </c>
      <c r="U19" s="369"/>
      <c r="V19" s="369"/>
      <c r="W19" s="345">
        <f t="shared" si="7"/>
        <v>649.5</v>
      </c>
      <c r="X19" s="350"/>
      <c r="Y19" s="346">
        <f t="shared" si="8"/>
        <v>63.676000000000002</v>
      </c>
      <c r="Z19" s="370" t="s">
        <v>193</v>
      </c>
      <c r="AA19" s="239"/>
    </row>
    <row r="20" spans="1:27" ht="15.75" customHeight="1"/>
    <row r="21" spans="1:27" ht="31.5" customHeight="1">
      <c r="D21" s="6" t="s">
        <v>182</v>
      </c>
      <c r="E21" s="6"/>
      <c r="F21" s="6"/>
      <c r="G21" s="6"/>
      <c r="H21" s="6"/>
      <c r="I21" s="14" t="s">
        <v>294</v>
      </c>
      <c r="K21" s="1"/>
      <c r="L21" s="8"/>
    </row>
    <row r="22" spans="1:27">
      <c r="D22" s="6"/>
      <c r="E22" s="6"/>
      <c r="F22" s="6"/>
      <c r="G22" s="6"/>
      <c r="H22" s="6"/>
      <c r="I22" s="14"/>
      <c r="K22" s="1"/>
      <c r="L22" s="8"/>
    </row>
    <row r="23" spans="1:27" ht="31.5" customHeight="1">
      <c r="D23" s="6" t="s">
        <v>12</v>
      </c>
      <c r="E23" s="6"/>
      <c r="F23" s="6"/>
      <c r="G23" s="6"/>
      <c r="H23" s="6"/>
      <c r="I23" s="14" t="s">
        <v>263</v>
      </c>
      <c r="K23" s="1"/>
      <c r="L23" s="8"/>
    </row>
    <row r="24" spans="1:27">
      <c r="D24" s="6"/>
      <c r="E24" s="6"/>
      <c r="F24" s="6"/>
      <c r="G24" s="6"/>
      <c r="H24" s="6"/>
      <c r="I24" s="14"/>
      <c r="K24" s="1"/>
      <c r="L24" s="8"/>
    </row>
    <row r="25" spans="1:27" ht="31.5" customHeight="1">
      <c r="D25" s="6" t="s">
        <v>23</v>
      </c>
      <c r="E25" s="6"/>
      <c r="F25" s="6"/>
      <c r="G25" s="6"/>
      <c r="H25" s="6"/>
      <c r="I25" s="14" t="s">
        <v>295</v>
      </c>
      <c r="K25" s="1"/>
      <c r="L25" s="8"/>
    </row>
  </sheetData>
  <protectedRanges>
    <protectedRange sqref="K16" name="Диапазон1_3_1_1_3_11_1_1_3_1_1_2_1_3_2_3_4_1"/>
  </protectedRanges>
  <sortState ref="A11:AA19">
    <sortCondition ref="A11:A19"/>
  </sortState>
  <mergeCells count="25">
    <mergeCell ref="W9:W10"/>
    <mergeCell ref="X9:X10"/>
    <mergeCell ref="Y9:Y10"/>
    <mergeCell ref="U9:U10"/>
    <mergeCell ref="I9:I10"/>
    <mergeCell ref="K9:K10"/>
    <mergeCell ref="L9:N9"/>
    <mergeCell ref="O9:Q9"/>
    <mergeCell ref="A5:Z5"/>
    <mergeCell ref="A9:A10"/>
    <mergeCell ref="B9:B10"/>
    <mergeCell ref="E9:E10"/>
    <mergeCell ref="F9:F10"/>
    <mergeCell ref="G9:G10"/>
    <mergeCell ref="H9:H10"/>
    <mergeCell ref="C9:C10"/>
    <mergeCell ref="D9:D10"/>
    <mergeCell ref="Z9:Z10"/>
    <mergeCell ref="R9:T9"/>
    <mergeCell ref="V9:V10"/>
    <mergeCell ref="A6:Z6"/>
    <mergeCell ref="A1:Z1"/>
    <mergeCell ref="A2:Z2"/>
    <mergeCell ref="A3:Z3"/>
    <mergeCell ref="A4:Z4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view="pageBreakPreview" topLeftCell="A2" zoomScale="90" zoomScaleNormal="100" zoomScaleSheetLayoutView="90" workbookViewId="0">
      <selection activeCell="Q12" sqref="Q12"/>
    </sheetView>
  </sheetViews>
  <sheetFormatPr defaultRowHeight="12.75"/>
  <cols>
    <col min="1" max="1" width="4.42578125" style="323" customWidth="1"/>
    <col min="2" max="2" width="4.7109375" style="323" hidden="1" customWidth="1"/>
    <col min="3" max="3" width="5.5703125" style="323" hidden="1" customWidth="1"/>
    <col min="4" max="4" width="16.7109375" style="323" customWidth="1"/>
    <col min="5" max="5" width="8" style="323" customWidth="1"/>
    <col min="6" max="6" width="5.7109375" style="323" customWidth="1"/>
    <col min="7" max="7" width="33.42578125" style="323" customWidth="1"/>
    <col min="8" max="8" width="8.28515625" style="323" customWidth="1"/>
    <col min="9" max="9" width="16.140625" style="323" customWidth="1"/>
    <col min="10" max="10" width="12.7109375" style="323" hidden="1" customWidth="1"/>
    <col min="11" max="11" width="21.5703125" style="323" customWidth="1"/>
    <col min="12" max="12" width="16.140625" style="323" customWidth="1"/>
    <col min="13" max="13" width="16.140625" style="340" customWidth="1"/>
    <col min="14" max="14" width="16.140625" style="323" customWidth="1"/>
    <col min="15" max="15" width="9.140625" style="323" hidden="1" customWidth="1"/>
    <col min="16" max="256" width="9.140625" style="323"/>
    <col min="257" max="257" width="4.42578125" style="323" customWidth="1"/>
    <col min="258" max="258" width="0" style="323" hidden="1" customWidth="1"/>
    <col min="259" max="259" width="5.5703125" style="323" customWidth="1"/>
    <col min="260" max="260" width="16.7109375" style="323" customWidth="1"/>
    <col min="261" max="261" width="8" style="323" customWidth="1"/>
    <col min="262" max="262" width="5.7109375" style="323" customWidth="1"/>
    <col min="263" max="263" width="33.42578125" style="323" customWidth="1"/>
    <col min="264" max="264" width="8.28515625" style="323" customWidth="1"/>
    <col min="265" max="265" width="16.140625" style="323" customWidth="1"/>
    <col min="266" max="266" width="0" style="323" hidden="1" customWidth="1"/>
    <col min="267" max="267" width="21.5703125" style="323" customWidth="1"/>
    <col min="268" max="268" width="11.42578125" style="323" customWidth="1"/>
    <col min="269" max="269" width="12.7109375" style="323" customWidth="1"/>
    <col min="270" max="270" width="12.28515625" style="323" customWidth="1"/>
    <col min="271" max="512" width="9.140625" style="323"/>
    <col min="513" max="513" width="4.42578125" style="323" customWidth="1"/>
    <col min="514" max="514" width="0" style="323" hidden="1" customWidth="1"/>
    <col min="515" max="515" width="5.5703125" style="323" customWidth="1"/>
    <col min="516" max="516" width="16.7109375" style="323" customWidth="1"/>
    <col min="517" max="517" width="8" style="323" customWidth="1"/>
    <col min="518" max="518" width="5.7109375" style="323" customWidth="1"/>
    <col min="519" max="519" width="33.42578125" style="323" customWidth="1"/>
    <col min="520" max="520" width="8.28515625" style="323" customWidth="1"/>
    <col min="521" max="521" width="16.140625" style="323" customWidth="1"/>
    <col min="522" max="522" width="0" style="323" hidden="1" customWidth="1"/>
    <col min="523" max="523" width="21.5703125" style="323" customWidth="1"/>
    <col min="524" max="524" width="11.42578125" style="323" customWidth="1"/>
    <col min="525" max="525" width="12.7109375" style="323" customWidth="1"/>
    <col min="526" max="526" width="12.28515625" style="323" customWidth="1"/>
    <col min="527" max="768" width="9.140625" style="323"/>
    <col min="769" max="769" width="4.42578125" style="323" customWidth="1"/>
    <col min="770" max="770" width="0" style="323" hidden="1" customWidth="1"/>
    <col min="771" max="771" width="5.5703125" style="323" customWidth="1"/>
    <col min="772" max="772" width="16.7109375" style="323" customWidth="1"/>
    <col min="773" max="773" width="8" style="323" customWidth="1"/>
    <col min="774" max="774" width="5.7109375" style="323" customWidth="1"/>
    <col min="775" max="775" width="33.42578125" style="323" customWidth="1"/>
    <col min="776" max="776" width="8.28515625" style="323" customWidth="1"/>
    <col min="777" max="777" width="16.140625" style="323" customWidth="1"/>
    <col min="778" max="778" width="0" style="323" hidden="1" customWidth="1"/>
    <col min="779" max="779" width="21.5703125" style="323" customWidth="1"/>
    <col min="780" max="780" width="11.42578125" style="323" customWidth="1"/>
    <col min="781" max="781" width="12.7109375" style="323" customWidth="1"/>
    <col min="782" max="782" width="12.28515625" style="323" customWidth="1"/>
    <col min="783" max="1024" width="9.140625" style="323"/>
    <col min="1025" max="1025" width="4.42578125" style="323" customWidth="1"/>
    <col min="1026" max="1026" width="0" style="323" hidden="1" customWidth="1"/>
    <col min="1027" max="1027" width="5.5703125" style="323" customWidth="1"/>
    <col min="1028" max="1028" width="16.7109375" style="323" customWidth="1"/>
    <col min="1029" max="1029" width="8" style="323" customWidth="1"/>
    <col min="1030" max="1030" width="5.7109375" style="323" customWidth="1"/>
    <col min="1031" max="1031" width="33.42578125" style="323" customWidth="1"/>
    <col min="1032" max="1032" width="8.28515625" style="323" customWidth="1"/>
    <col min="1033" max="1033" width="16.140625" style="323" customWidth="1"/>
    <col min="1034" max="1034" width="0" style="323" hidden="1" customWidth="1"/>
    <col min="1035" max="1035" width="21.5703125" style="323" customWidth="1"/>
    <col min="1036" max="1036" width="11.42578125" style="323" customWidth="1"/>
    <col min="1037" max="1037" width="12.7109375" style="323" customWidth="1"/>
    <col min="1038" max="1038" width="12.28515625" style="323" customWidth="1"/>
    <col min="1039" max="1280" width="9.140625" style="323"/>
    <col min="1281" max="1281" width="4.42578125" style="323" customWidth="1"/>
    <col min="1282" max="1282" width="0" style="323" hidden="1" customWidth="1"/>
    <col min="1283" max="1283" width="5.5703125" style="323" customWidth="1"/>
    <col min="1284" max="1284" width="16.7109375" style="323" customWidth="1"/>
    <col min="1285" max="1285" width="8" style="323" customWidth="1"/>
    <col min="1286" max="1286" width="5.7109375" style="323" customWidth="1"/>
    <col min="1287" max="1287" width="33.42578125" style="323" customWidth="1"/>
    <col min="1288" max="1288" width="8.28515625" style="323" customWidth="1"/>
    <col min="1289" max="1289" width="16.140625" style="323" customWidth="1"/>
    <col min="1290" max="1290" width="0" style="323" hidden="1" customWidth="1"/>
    <col min="1291" max="1291" width="21.5703125" style="323" customWidth="1"/>
    <col min="1292" max="1292" width="11.42578125" style="323" customWidth="1"/>
    <col min="1293" max="1293" width="12.7109375" style="323" customWidth="1"/>
    <col min="1294" max="1294" width="12.28515625" style="323" customWidth="1"/>
    <col min="1295" max="1536" width="9.140625" style="323"/>
    <col min="1537" max="1537" width="4.42578125" style="323" customWidth="1"/>
    <col min="1538" max="1538" width="0" style="323" hidden="1" customWidth="1"/>
    <col min="1539" max="1539" width="5.5703125" style="323" customWidth="1"/>
    <col min="1540" max="1540" width="16.7109375" style="323" customWidth="1"/>
    <col min="1541" max="1541" width="8" style="323" customWidth="1"/>
    <col min="1542" max="1542" width="5.7109375" style="323" customWidth="1"/>
    <col min="1543" max="1543" width="33.42578125" style="323" customWidth="1"/>
    <col min="1544" max="1544" width="8.28515625" style="323" customWidth="1"/>
    <col min="1545" max="1545" width="16.140625" style="323" customWidth="1"/>
    <col min="1546" max="1546" width="0" style="323" hidden="1" customWidth="1"/>
    <col min="1547" max="1547" width="21.5703125" style="323" customWidth="1"/>
    <col min="1548" max="1548" width="11.42578125" style="323" customWidth="1"/>
    <col min="1549" max="1549" width="12.7109375" style="323" customWidth="1"/>
    <col min="1550" max="1550" width="12.28515625" style="323" customWidth="1"/>
    <col min="1551" max="1792" width="9.140625" style="323"/>
    <col min="1793" max="1793" width="4.42578125" style="323" customWidth="1"/>
    <col min="1794" max="1794" width="0" style="323" hidden="1" customWidth="1"/>
    <col min="1795" max="1795" width="5.5703125" style="323" customWidth="1"/>
    <col min="1796" max="1796" width="16.7109375" style="323" customWidth="1"/>
    <col min="1797" max="1797" width="8" style="323" customWidth="1"/>
    <col min="1798" max="1798" width="5.7109375" style="323" customWidth="1"/>
    <col min="1799" max="1799" width="33.42578125" style="323" customWidth="1"/>
    <col min="1800" max="1800" width="8.28515625" style="323" customWidth="1"/>
    <col min="1801" max="1801" width="16.140625" style="323" customWidth="1"/>
    <col min="1802" max="1802" width="0" style="323" hidden="1" customWidth="1"/>
    <col min="1803" max="1803" width="21.5703125" style="323" customWidth="1"/>
    <col min="1804" max="1804" width="11.42578125" style="323" customWidth="1"/>
    <col min="1805" max="1805" width="12.7109375" style="323" customWidth="1"/>
    <col min="1806" max="1806" width="12.28515625" style="323" customWidth="1"/>
    <col min="1807" max="2048" width="9.140625" style="323"/>
    <col min="2049" max="2049" width="4.42578125" style="323" customWidth="1"/>
    <col min="2050" max="2050" width="0" style="323" hidden="1" customWidth="1"/>
    <col min="2051" max="2051" width="5.5703125" style="323" customWidth="1"/>
    <col min="2052" max="2052" width="16.7109375" style="323" customWidth="1"/>
    <col min="2053" max="2053" width="8" style="323" customWidth="1"/>
    <col min="2054" max="2054" width="5.7109375" style="323" customWidth="1"/>
    <col min="2055" max="2055" width="33.42578125" style="323" customWidth="1"/>
    <col min="2056" max="2056" width="8.28515625" style="323" customWidth="1"/>
    <col min="2057" max="2057" width="16.140625" style="323" customWidth="1"/>
    <col min="2058" max="2058" width="0" style="323" hidden="1" customWidth="1"/>
    <col min="2059" max="2059" width="21.5703125" style="323" customWidth="1"/>
    <col min="2060" max="2060" width="11.42578125" style="323" customWidth="1"/>
    <col min="2061" max="2061" width="12.7109375" style="323" customWidth="1"/>
    <col min="2062" max="2062" width="12.28515625" style="323" customWidth="1"/>
    <col min="2063" max="2304" width="9.140625" style="323"/>
    <col min="2305" max="2305" width="4.42578125" style="323" customWidth="1"/>
    <col min="2306" max="2306" width="0" style="323" hidden="1" customWidth="1"/>
    <col min="2307" max="2307" width="5.5703125" style="323" customWidth="1"/>
    <col min="2308" max="2308" width="16.7109375" style="323" customWidth="1"/>
    <col min="2309" max="2309" width="8" style="323" customWidth="1"/>
    <col min="2310" max="2310" width="5.7109375" style="323" customWidth="1"/>
    <col min="2311" max="2311" width="33.42578125" style="323" customWidth="1"/>
    <col min="2312" max="2312" width="8.28515625" style="323" customWidth="1"/>
    <col min="2313" max="2313" width="16.140625" style="323" customWidth="1"/>
    <col min="2314" max="2314" width="0" style="323" hidden="1" customWidth="1"/>
    <col min="2315" max="2315" width="21.5703125" style="323" customWidth="1"/>
    <col min="2316" max="2316" width="11.42578125" style="323" customWidth="1"/>
    <col min="2317" max="2317" width="12.7109375" style="323" customWidth="1"/>
    <col min="2318" max="2318" width="12.28515625" style="323" customWidth="1"/>
    <col min="2319" max="2560" width="9.140625" style="323"/>
    <col min="2561" max="2561" width="4.42578125" style="323" customWidth="1"/>
    <col min="2562" max="2562" width="0" style="323" hidden="1" customWidth="1"/>
    <col min="2563" max="2563" width="5.5703125" style="323" customWidth="1"/>
    <col min="2564" max="2564" width="16.7109375" style="323" customWidth="1"/>
    <col min="2565" max="2565" width="8" style="323" customWidth="1"/>
    <col min="2566" max="2566" width="5.7109375" style="323" customWidth="1"/>
    <col min="2567" max="2567" width="33.42578125" style="323" customWidth="1"/>
    <col min="2568" max="2568" width="8.28515625" style="323" customWidth="1"/>
    <col min="2569" max="2569" width="16.140625" style="323" customWidth="1"/>
    <col min="2570" max="2570" width="0" style="323" hidden="1" customWidth="1"/>
    <col min="2571" max="2571" width="21.5703125" style="323" customWidth="1"/>
    <col min="2572" max="2572" width="11.42578125" style="323" customWidth="1"/>
    <col min="2573" max="2573" width="12.7109375" style="323" customWidth="1"/>
    <col min="2574" max="2574" width="12.28515625" style="323" customWidth="1"/>
    <col min="2575" max="2816" width="9.140625" style="323"/>
    <col min="2817" max="2817" width="4.42578125" style="323" customWidth="1"/>
    <col min="2818" max="2818" width="0" style="323" hidden="1" customWidth="1"/>
    <col min="2819" max="2819" width="5.5703125" style="323" customWidth="1"/>
    <col min="2820" max="2820" width="16.7109375" style="323" customWidth="1"/>
    <col min="2821" max="2821" width="8" style="323" customWidth="1"/>
    <col min="2822" max="2822" width="5.7109375" style="323" customWidth="1"/>
    <col min="2823" max="2823" width="33.42578125" style="323" customWidth="1"/>
    <col min="2824" max="2824" width="8.28515625" style="323" customWidth="1"/>
    <col min="2825" max="2825" width="16.140625" style="323" customWidth="1"/>
    <col min="2826" max="2826" width="0" style="323" hidden="1" customWidth="1"/>
    <col min="2827" max="2827" width="21.5703125" style="323" customWidth="1"/>
    <col min="2828" max="2828" width="11.42578125" style="323" customWidth="1"/>
    <col min="2829" max="2829" width="12.7109375" style="323" customWidth="1"/>
    <col min="2830" max="2830" width="12.28515625" style="323" customWidth="1"/>
    <col min="2831" max="3072" width="9.140625" style="323"/>
    <col min="3073" max="3073" width="4.42578125" style="323" customWidth="1"/>
    <col min="3074" max="3074" width="0" style="323" hidden="1" customWidth="1"/>
    <col min="3075" max="3075" width="5.5703125" style="323" customWidth="1"/>
    <col min="3076" max="3076" width="16.7109375" style="323" customWidth="1"/>
    <col min="3077" max="3077" width="8" style="323" customWidth="1"/>
    <col min="3078" max="3078" width="5.7109375" style="323" customWidth="1"/>
    <col min="3079" max="3079" width="33.42578125" style="323" customWidth="1"/>
    <col min="3080" max="3080" width="8.28515625" style="323" customWidth="1"/>
    <col min="3081" max="3081" width="16.140625" style="323" customWidth="1"/>
    <col min="3082" max="3082" width="0" style="323" hidden="1" customWidth="1"/>
    <col min="3083" max="3083" width="21.5703125" style="323" customWidth="1"/>
    <col min="3084" max="3084" width="11.42578125" style="323" customWidth="1"/>
    <col min="3085" max="3085" width="12.7109375" style="323" customWidth="1"/>
    <col min="3086" max="3086" width="12.28515625" style="323" customWidth="1"/>
    <col min="3087" max="3328" width="9.140625" style="323"/>
    <col min="3329" max="3329" width="4.42578125" style="323" customWidth="1"/>
    <col min="3330" max="3330" width="0" style="323" hidden="1" customWidth="1"/>
    <col min="3331" max="3331" width="5.5703125" style="323" customWidth="1"/>
    <col min="3332" max="3332" width="16.7109375" style="323" customWidth="1"/>
    <col min="3333" max="3333" width="8" style="323" customWidth="1"/>
    <col min="3334" max="3334" width="5.7109375" style="323" customWidth="1"/>
    <col min="3335" max="3335" width="33.42578125" style="323" customWidth="1"/>
    <col min="3336" max="3336" width="8.28515625" style="323" customWidth="1"/>
    <col min="3337" max="3337" width="16.140625" style="323" customWidth="1"/>
    <col min="3338" max="3338" width="0" style="323" hidden="1" customWidth="1"/>
    <col min="3339" max="3339" width="21.5703125" style="323" customWidth="1"/>
    <col min="3340" max="3340" width="11.42578125" style="323" customWidth="1"/>
    <col min="3341" max="3341" width="12.7109375" style="323" customWidth="1"/>
    <col min="3342" max="3342" width="12.28515625" style="323" customWidth="1"/>
    <col min="3343" max="3584" width="9.140625" style="323"/>
    <col min="3585" max="3585" width="4.42578125" style="323" customWidth="1"/>
    <col min="3586" max="3586" width="0" style="323" hidden="1" customWidth="1"/>
    <col min="3587" max="3587" width="5.5703125" style="323" customWidth="1"/>
    <col min="3588" max="3588" width="16.7109375" style="323" customWidth="1"/>
    <col min="3589" max="3589" width="8" style="323" customWidth="1"/>
    <col min="3590" max="3590" width="5.7109375" style="323" customWidth="1"/>
    <col min="3591" max="3591" width="33.42578125" style="323" customWidth="1"/>
    <col min="3592" max="3592" width="8.28515625" style="323" customWidth="1"/>
    <col min="3593" max="3593" width="16.140625" style="323" customWidth="1"/>
    <col min="3594" max="3594" width="0" style="323" hidden="1" customWidth="1"/>
    <col min="3595" max="3595" width="21.5703125" style="323" customWidth="1"/>
    <col min="3596" max="3596" width="11.42578125" style="323" customWidth="1"/>
    <col min="3597" max="3597" width="12.7109375" style="323" customWidth="1"/>
    <col min="3598" max="3598" width="12.28515625" style="323" customWidth="1"/>
    <col min="3599" max="3840" width="9.140625" style="323"/>
    <col min="3841" max="3841" width="4.42578125" style="323" customWidth="1"/>
    <col min="3842" max="3842" width="0" style="323" hidden="1" customWidth="1"/>
    <col min="3843" max="3843" width="5.5703125" style="323" customWidth="1"/>
    <col min="3844" max="3844" width="16.7109375" style="323" customWidth="1"/>
    <col min="3845" max="3845" width="8" style="323" customWidth="1"/>
    <col min="3846" max="3846" width="5.7109375" style="323" customWidth="1"/>
    <col min="3847" max="3847" width="33.42578125" style="323" customWidth="1"/>
    <col min="3848" max="3848" width="8.28515625" style="323" customWidth="1"/>
    <col min="3849" max="3849" width="16.140625" style="323" customWidth="1"/>
    <col min="3850" max="3850" width="0" style="323" hidden="1" customWidth="1"/>
    <col min="3851" max="3851" width="21.5703125" style="323" customWidth="1"/>
    <col min="3852" max="3852" width="11.42578125" style="323" customWidth="1"/>
    <col min="3853" max="3853" width="12.7109375" style="323" customWidth="1"/>
    <col min="3854" max="3854" width="12.28515625" style="323" customWidth="1"/>
    <col min="3855" max="4096" width="9.140625" style="323"/>
    <col min="4097" max="4097" width="4.42578125" style="323" customWidth="1"/>
    <col min="4098" max="4098" width="0" style="323" hidden="1" customWidth="1"/>
    <col min="4099" max="4099" width="5.5703125" style="323" customWidth="1"/>
    <col min="4100" max="4100" width="16.7109375" style="323" customWidth="1"/>
    <col min="4101" max="4101" width="8" style="323" customWidth="1"/>
    <col min="4102" max="4102" width="5.7109375" style="323" customWidth="1"/>
    <col min="4103" max="4103" width="33.42578125" style="323" customWidth="1"/>
    <col min="4104" max="4104" width="8.28515625" style="323" customWidth="1"/>
    <col min="4105" max="4105" width="16.140625" style="323" customWidth="1"/>
    <col min="4106" max="4106" width="0" style="323" hidden="1" customWidth="1"/>
    <col min="4107" max="4107" width="21.5703125" style="323" customWidth="1"/>
    <col min="4108" max="4108" width="11.42578125" style="323" customWidth="1"/>
    <col min="4109" max="4109" width="12.7109375" style="323" customWidth="1"/>
    <col min="4110" max="4110" width="12.28515625" style="323" customWidth="1"/>
    <col min="4111" max="4352" width="9.140625" style="323"/>
    <col min="4353" max="4353" width="4.42578125" style="323" customWidth="1"/>
    <col min="4354" max="4354" width="0" style="323" hidden="1" customWidth="1"/>
    <col min="4355" max="4355" width="5.5703125" style="323" customWidth="1"/>
    <col min="4356" max="4356" width="16.7109375" style="323" customWidth="1"/>
    <col min="4357" max="4357" width="8" style="323" customWidth="1"/>
    <col min="4358" max="4358" width="5.7109375" style="323" customWidth="1"/>
    <col min="4359" max="4359" width="33.42578125" style="323" customWidth="1"/>
    <col min="4360" max="4360" width="8.28515625" style="323" customWidth="1"/>
    <col min="4361" max="4361" width="16.140625" style="323" customWidth="1"/>
    <col min="4362" max="4362" width="0" style="323" hidden="1" customWidth="1"/>
    <col min="4363" max="4363" width="21.5703125" style="323" customWidth="1"/>
    <col min="4364" max="4364" width="11.42578125" style="323" customWidth="1"/>
    <col min="4365" max="4365" width="12.7109375" style="323" customWidth="1"/>
    <col min="4366" max="4366" width="12.28515625" style="323" customWidth="1"/>
    <col min="4367" max="4608" width="9.140625" style="323"/>
    <col min="4609" max="4609" width="4.42578125" style="323" customWidth="1"/>
    <col min="4610" max="4610" width="0" style="323" hidden="1" customWidth="1"/>
    <col min="4611" max="4611" width="5.5703125" style="323" customWidth="1"/>
    <col min="4612" max="4612" width="16.7109375" style="323" customWidth="1"/>
    <col min="4613" max="4613" width="8" style="323" customWidth="1"/>
    <col min="4614" max="4614" width="5.7109375" style="323" customWidth="1"/>
    <col min="4615" max="4615" width="33.42578125" style="323" customWidth="1"/>
    <col min="4616" max="4616" width="8.28515625" style="323" customWidth="1"/>
    <col min="4617" max="4617" width="16.140625" style="323" customWidth="1"/>
    <col min="4618" max="4618" width="0" style="323" hidden="1" customWidth="1"/>
    <col min="4619" max="4619" width="21.5703125" style="323" customWidth="1"/>
    <col min="4620" max="4620" width="11.42578125" style="323" customWidth="1"/>
    <col min="4621" max="4621" width="12.7109375" style="323" customWidth="1"/>
    <col min="4622" max="4622" width="12.28515625" style="323" customWidth="1"/>
    <col min="4623" max="4864" width="9.140625" style="323"/>
    <col min="4865" max="4865" width="4.42578125" style="323" customWidth="1"/>
    <col min="4866" max="4866" width="0" style="323" hidden="1" customWidth="1"/>
    <col min="4867" max="4867" width="5.5703125" style="323" customWidth="1"/>
    <col min="4868" max="4868" width="16.7109375" style="323" customWidth="1"/>
    <col min="4869" max="4869" width="8" style="323" customWidth="1"/>
    <col min="4870" max="4870" width="5.7109375" style="323" customWidth="1"/>
    <col min="4871" max="4871" width="33.42578125" style="323" customWidth="1"/>
    <col min="4872" max="4872" width="8.28515625" style="323" customWidth="1"/>
    <col min="4873" max="4873" width="16.140625" style="323" customWidth="1"/>
    <col min="4874" max="4874" width="0" style="323" hidden="1" customWidth="1"/>
    <col min="4875" max="4875" width="21.5703125" style="323" customWidth="1"/>
    <col min="4876" max="4876" width="11.42578125" style="323" customWidth="1"/>
    <col min="4877" max="4877" width="12.7109375" style="323" customWidth="1"/>
    <col min="4878" max="4878" width="12.28515625" style="323" customWidth="1"/>
    <col min="4879" max="5120" width="9.140625" style="323"/>
    <col min="5121" max="5121" width="4.42578125" style="323" customWidth="1"/>
    <col min="5122" max="5122" width="0" style="323" hidden="1" customWidth="1"/>
    <col min="5123" max="5123" width="5.5703125" style="323" customWidth="1"/>
    <col min="5124" max="5124" width="16.7109375" style="323" customWidth="1"/>
    <col min="5125" max="5125" width="8" style="323" customWidth="1"/>
    <col min="5126" max="5126" width="5.7109375" style="323" customWidth="1"/>
    <col min="5127" max="5127" width="33.42578125" style="323" customWidth="1"/>
    <col min="5128" max="5128" width="8.28515625" style="323" customWidth="1"/>
    <col min="5129" max="5129" width="16.140625" style="323" customWidth="1"/>
    <col min="5130" max="5130" width="0" style="323" hidden="1" customWidth="1"/>
    <col min="5131" max="5131" width="21.5703125" style="323" customWidth="1"/>
    <col min="5132" max="5132" width="11.42578125" style="323" customWidth="1"/>
    <col min="5133" max="5133" width="12.7109375" style="323" customWidth="1"/>
    <col min="5134" max="5134" width="12.28515625" style="323" customWidth="1"/>
    <col min="5135" max="5376" width="9.140625" style="323"/>
    <col min="5377" max="5377" width="4.42578125" style="323" customWidth="1"/>
    <col min="5378" max="5378" width="0" style="323" hidden="1" customWidth="1"/>
    <col min="5379" max="5379" width="5.5703125" style="323" customWidth="1"/>
    <col min="5380" max="5380" width="16.7109375" style="323" customWidth="1"/>
    <col min="5381" max="5381" width="8" style="323" customWidth="1"/>
    <col min="5382" max="5382" width="5.7109375" style="323" customWidth="1"/>
    <col min="5383" max="5383" width="33.42578125" style="323" customWidth="1"/>
    <col min="5384" max="5384" width="8.28515625" style="323" customWidth="1"/>
    <col min="5385" max="5385" width="16.140625" style="323" customWidth="1"/>
    <col min="5386" max="5386" width="0" style="323" hidden="1" customWidth="1"/>
    <col min="5387" max="5387" width="21.5703125" style="323" customWidth="1"/>
    <col min="5388" max="5388" width="11.42578125" style="323" customWidth="1"/>
    <col min="5389" max="5389" width="12.7109375" style="323" customWidth="1"/>
    <col min="5390" max="5390" width="12.28515625" style="323" customWidth="1"/>
    <col min="5391" max="5632" width="9.140625" style="323"/>
    <col min="5633" max="5633" width="4.42578125" style="323" customWidth="1"/>
    <col min="5634" max="5634" width="0" style="323" hidden="1" customWidth="1"/>
    <col min="5635" max="5635" width="5.5703125" style="323" customWidth="1"/>
    <col min="5636" max="5636" width="16.7109375" style="323" customWidth="1"/>
    <col min="5637" max="5637" width="8" style="323" customWidth="1"/>
    <col min="5638" max="5638" width="5.7109375" style="323" customWidth="1"/>
    <col min="5639" max="5639" width="33.42578125" style="323" customWidth="1"/>
    <col min="5640" max="5640" width="8.28515625" style="323" customWidth="1"/>
    <col min="5641" max="5641" width="16.140625" style="323" customWidth="1"/>
    <col min="5642" max="5642" width="0" style="323" hidden="1" customWidth="1"/>
    <col min="5643" max="5643" width="21.5703125" style="323" customWidth="1"/>
    <col min="5644" max="5644" width="11.42578125" style="323" customWidth="1"/>
    <col min="5645" max="5645" width="12.7109375" style="323" customWidth="1"/>
    <col min="5646" max="5646" width="12.28515625" style="323" customWidth="1"/>
    <col min="5647" max="5888" width="9.140625" style="323"/>
    <col min="5889" max="5889" width="4.42578125" style="323" customWidth="1"/>
    <col min="5890" max="5890" width="0" style="323" hidden="1" customWidth="1"/>
    <col min="5891" max="5891" width="5.5703125" style="323" customWidth="1"/>
    <col min="5892" max="5892" width="16.7109375" style="323" customWidth="1"/>
    <col min="5893" max="5893" width="8" style="323" customWidth="1"/>
    <col min="5894" max="5894" width="5.7109375" style="323" customWidth="1"/>
    <col min="5895" max="5895" width="33.42578125" style="323" customWidth="1"/>
    <col min="5896" max="5896" width="8.28515625" style="323" customWidth="1"/>
    <col min="5897" max="5897" width="16.140625" style="323" customWidth="1"/>
    <col min="5898" max="5898" width="0" style="323" hidden="1" customWidth="1"/>
    <col min="5899" max="5899" width="21.5703125" style="323" customWidth="1"/>
    <col min="5900" max="5900" width="11.42578125" style="323" customWidth="1"/>
    <col min="5901" max="5901" width="12.7109375" style="323" customWidth="1"/>
    <col min="5902" max="5902" width="12.28515625" style="323" customWidth="1"/>
    <col min="5903" max="6144" width="9.140625" style="323"/>
    <col min="6145" max="6145" width="4.42578125" style="323" customWidth="1"/>
    <col min="6146" max="6146" width="0" style="323" hidden="1" customWidth="1"/>
    <col min="6147" max="6147" width="5.5703125" style="323" customWidth="1"/>
    <col min="6148" max="6148" width="16.7109375" style="323" customWidth="1"/>
    <col min="6149" max="6149" width="8" style="323" customWidth="1"/>
    <col min="6150" max="6150" width="5.7109375" style="323" customWidth="1"/>
    <col min="6151" max="6151" width="33.42578125" style="323" customWidth="1"/>
    <col min="6152" max="6152" width="8.28515625" style="323" customWidth="1"/>
    <col min="6153" max="6153" width="16.140625" style="323" customWidth="1"/>
    <col min="6154" max="6154" width="0" style="323" hidden="1" customWidth="1"/>
    <col min="6155" max="6155" width="21.5703125" style="323" customWidth="1"/>
    <col min="6156" max="6156" width="11.42578125" style="323" customWidth="1"/>
    <col min="6157" max="6157" width="12.7109375" style="323" customWidth="1"/>
    <col min="6158" max="6158" width="12.28515625" style="323" customWidth="1"/>
    <col min="6159" max="6400" width="9.140625" style="323"/>
    <col min="6401" max="6401" width="4.42578125" style="323" customWidth="1"/>
    <col min="6402" max="6402" width="0" style="323" hidden="1" customWidth="1"/>
    <col min="6403" max="6403" width="5.5703125" style="323" customWidth="1"/>
    <col min="6404" max="6404" width="16.7109375" style="323" customWidth="1"/>
    <col min="6405" max="6405" width="8" style="323" customWidth="1"/>
    <col min="6406" max="6406" width="5.7109375" style="323" customWidth="1"/>
    <col min="6407" max="6407" width="33.42578125" style="323" customWidth="1"/>
    <col min="6408" max="6408" width="8.28515625" style="323" customWidth="1"/>
    <col min="6409" max="6409" width="16.140625" style="323" customWidth="1"/>
    <col min="6410" max="6410" width="0" style="323" hidden="1" customWidth="1"/>
    <col min="6411" max="6411" width="21.5703125" style="323" customWidth="1"/>
    <col min="6412" max="6412" width="11.42578125" style="323" customWidth="1"/>
    <col min="6413" max="6413" width="12.7109375" style="323" customWidth="1"/>
    <col min="6414" max="6414" width="12.28515625" style="323" customWidth="1"/>
    <col min="6415" max="6656" width="9.140625" style="323"/>
    <col min="6657" max="6657" width="4.42578125" style="323" customWidth="1"/>
    <col min="6658" max="6658" width="0" style="323" hidden="1" customWidth="1"/>
    <col min="6659" max="6659" width="5.5703125" style="323" customWidth="1"/>
    <col min="6660" max="6660" width="16.7109375" style="323" customWidth="1"/>
    <col min="6661" max="6661" width="8" style="323" customWidth="1"/>
    <col min="6662" max="6662" width="5.7109375" style="323" customWidth="1"/>
    <col min="6663" max="6663" width="33.42578125" style="323" customWidth="1"/>
    <col min="6664" max="6664" width="8.28515625" style="323" customWidth="1"/>
    <col min="6665" max="6665" width="16.140625" style="323" customWidth="1"/>
    <col min="6666" max="6666" width="0" style="323" hidden="1" customWidth="1"/>
    <col min="6667" max="6667" width="21.5703125" style="323" customWidth="1"/>
    <col min="6668" max="6668" width="11.42578125" style="323" customWidth="1"/>
    <col min="6669" max="6669" width="12.7109375" style="323" customWidth="1"/>
    <col min="6670" max="6670" width="12.28515625" style="323" customWidth="1"/>
    <col min="6671" max="6912" width="9.140625" style="323"/>
    <col min="6913" max="6913" width="4.42578125" style="323" customWidth="1"/>
    <col min="6914" max="6914" width="0" style="323" hidden="1" customWidth="1"/>
    <col min="6915" max="6915" width="5.5703125" style="323" customWidth="1"/>
    <col min="6916" max="6916" width="16.7109375" style="323" customWidth="1"/>
    <col min="6917" max="6917" width="8" style="323" customWidth="1"/>
    <col min="6918" max="6918" width="5.7109375" style="323" customWidth="1"/>
    <col min="6919" max="6919" width="33.42578125" style="323" customWidth="1"/>
    <col min="6920" max="6920" width="8.28515625" style="323" customWidth="1"/>
    <col min="6921" max="6921" width="16.140625" style="323" customWidth="1"/>
    <col min="6922" max="6922" width="0" style="323" hidden="1" customWidth="1"/>
    <col min="6923" max="6923" width="21.5703125" style="323" customWidth="1"/>
    <col min="6924" max="6924" width="11.42578125" style="323" customWidth="1"/>
    <col min="6925" max="6925" width="12.7109375" style="323" customWidth="1"/>
    <col min="6926" max="6926" width="12.28515625" style="323" customWidth="1"/>
    <col min="6927" max="7168" width="9.140625" style="323"/>
    <col min="7169" max="7169" width="4.42578125" style="323" customWidth="1"/>
    <col min="7170" max="7170" width="0" style="323" hidden="1" customWidth="1"/>
    <col min="7171" max="7171" width="5.5703125" style="323" customWidth="1"/>
    <col min="7172" max="7172" width="16.7109375" style="323" customWidth="1"/>
    <col min="7173" max="7173" width="8" style="323" customWidth="1"/>
    <col min="7174" max="7174" width="5.7109375" style="323" customWidth="1"/>
    <col min="7175" max="7175" width="33.42578125" style="323" customWidth="1"/>
    <col min="7176" max="7176" width="8.28515625" style="323" customWidth="1"/>
    <col min="7177" max="7177" width="16.140625" style="323" customWidth="1"/>
    <col min="7178" max="7178" width="0" style="323" hidden="1" customWidth="1"/>
    <col min="7179" max="7179" width="21.5703125" style="323" customWidth="1"/>
    <col min="7180" max="7180" width="11.42578125" style="323" customWidth="1"/>
    <col min="7181" max="7181" width="12.7109375" style="323" customWidth="1"/>
    <col min="7182" max="7182" width="12.28515625" style="323" customWidth="1"/>
    <col min="7183" max="7424" width="9.140625" style="323"/>
    <col min="7425" max="7425" width="4.42578125" style="323" customWidth="1"/>
    <col min="7426" max="7426" width="0" style="323" hidden="1" customWidth="1"/>
    <col min="7427" max="7427" width="5.5703125" style="323" customWidth="1"/>
    <col min="7428" max="7428" width="16.7109375" style="323" customWidth="1"/>
    <col min="7429" max="7429" width="8" style="323" customWidth="1"/>
    <col min="7430" max="7430" width="5.7109375" style="323" customWidth="1"/>
    <col min="7431" max="7431" width="33.42578125" style="323" customWidth="1"/>
    <col min="7432" max="7432" width="8.28515625" style="323" customWidth="1"/>
    <col min="7433" max="7433" width="16.140625" style="323" customWidth="1"/>
    <col min="7434" max="7434" width="0" style="323" hidden="1" customWidth="1"/>
    <col min="7435" max="7435" width="21.5703125" style="323" customWidth="1"/>
    <col min="7436" max="7436" width="11.42578125" style="323" customWidth="1"/>
    <col min="7437" max="7437" width="12.7109375" style="323" customWidth="1"/>
    <col min="7438" max="7438" width="12.28515625" style="323" customWidth="1"/>
    <col min="7439" max="7680" width="9.140625" style="323"/>
    <col min="7681" max="7681" width="4.42578125" style="323" customWidth="1"/>
    <col min="7682" max="7682" width="0" style="323" hidden="1" customWidth="1"/>
    <col min="7683" max="7683" width="5.5703125" style="323" customWidth="1"/>
    <col min="7684" max="7684" width="16.7109375" style="323" customWidth="1"/>
    <col min="7685" max="7685" width="8" style="323" customWidth="1"/>
    <col min="7686" max="7686" width="5.7109375" style="323" customWidth="1"/>
    <col min="7687" max="7687" width="33.42578125" style="323" customWidth="1"/>
    <col min="7688" max="7688" width="8.28515625" style="323" customWidth="1"/>
    <col min="7689" max="7689" width="16.140625" style="323" customWidth="1"/>
    <col min="7690" max="7690" width="0" style="323" hidden="1" customWidth="1"/>
    <col min="7691" max="7691" width="21.5703125" style="323" customWidth="1"/>
    <col min="7692" max="7692" width="11.42578125" style="323" customWidth="1"/>
    <col min="7693" max="7693" width="12.7109375" style="323" customWidth="1"/>
    <col min="7694" max="7694" width="12.28515625" style="323" customWidth="1"/>
    <col min="7695" max="7936" width="9.140625" style="323"/>
    <col min="7937" max="7937" width="4.42578125" style="323" customWidth="1"/>
    <col min="7938" max="7938" width="0" style="323" hidden="1" customWidth="1"/>
    <col min="7939" max="7939" width="5.5703125" style="323" customWidth="1"/>
    <col min="7940" max="7940" width="16.7109375" style="323" customWidth="1"/>
    <col min="7941" max="7941" width="8" style="323" customWidth="1"/>
    <col min="7942" max="7942" width="5.7109375" style="323" customWidth="1"/>
    <col min="7943" max="7943" width="33.42578125" style="323" customWidth="1"/>
    <col min="7944" max="7944" width="8.28515625" style="323" customWidth="1"/>
    <col min="7945" max="7945" width="16.140625" style="323" customWidth="1"/>
    <col min="7946" max="7946" width="0" style="323" hidden="1" customWidth="1"/>
    <col min="7947" max="7947" width="21.5703125" style="323" customWidth="1"/>
    <col min="7948" max="7948" width="11.42578125" style="323" customWidth="1"/>
    <col min="7949" max="7949" width="12.7109375" style="323" customWidth="1"/>
    <col min="7950" max="7950" width="12.28515625" style="323" customWidth="1"/>
    <col min="7951" max="8192" width="9.140625" style="323"/>
    <col min="8193" max="8193" width="4.42578125" style="323" customWidth="1"/>
    <col min="8194" max="8194" width="0" style="323" hidden="1" customWidth="1"/>
    <col min="8195" max="8195" width="5.5703125" style="323" customWidth="1"/>
    <col min="8196" max="8196" width="16.7109375" style="323" customWidth="1"/>
    <col min="8197" max="8197" width="8" style="323" customWidth="1"/>
    <col min="8198" max="8198" width="5.7109375" style="323" customWidth="1"/>
    <col min="8199" max="8199" width="33.42578125" style="323" customWidth="1"/>
    <col min="8200" max="8200" width="8.28515625" style="323" customWidth="1"/>
    <col min="8201" max="8201" width="16.140625" style="323" customWidth="1"/>
    <col min="8202" max="8202" width="0" style="323" hidden="1" customWidth="1"/>
    <col min="8203" max="8203" width="21.5703125" style="323" customWidth="1"/>
    <col min="8204" max="8204" width="11.42578125" style="323" customWidth="1"/>
    <col min="8205" max="8205" width="12.7109375" style="323" customWidth="1"/>
    <col min="8206" max="8206" width="12.28515625" style="323" customWidth="1"/>
    <col min="8207" max="8448" width="9.140625" style="323"/>
    <col min="8449" max="8449" width="4.42578125" style="323" customWidth="1"/>
    <col min="8450" max="8450" width="0" style="323" hidden="1" customWidth="1"/>
    <col min="8451" max="8451" width="5.5703125" style="323" customWidth="1"/>
    <col min="8452" max="8452" width="16.7109375" style="323" customWidth="1"/>
    <col min="8453" max="8453" width="8" style="323" customWidth="1"/>
    <col min="8454" max="8454" width="5.7109375" style="323" customWidth="1"/>
    <col min="8455" max="8455" width="33.42578125" style="323" customWidth="1"/>
    <col min="8456" max="8456" width="8.28515625" style="323" customWidth="1"/>
    <col min="8457" max="8457" width="16.140625" style="323" customWidth="1"/>
    <col min="8458" max="8458" width="0" style="323" hidden="1" customWidth="1"/>
    <col min="8459" max="8459" width="21.5703125" style="323" customWidth="1"/>
    <col min="8460" max="8460" width="11.42578125" style="323" customWidth="1"/>
    <col min="8461" max="8461" width="12.7109375" style="323" customWidth="1"/>
    <col min="8462" max="8462" width="12.28515625" style="323" customWidth="1"/>
    <col min="8463" max="8704" width="9.140625" style="323"/>
    <col min="8705" max="8705" width="4.42578125" style="323" customWidth="1"/>
    <col min="8706" max="8706" width="0" style="323" hidden="1" customWidth="1"/>
    <col min="8707" max="8707" width="5.5703125" style="323" customWidth="1"/>
    <col min="8708" max="8708" width="16.7109375" style="323" customWidth="1"/>
    <col min="8709" max="8709" width="8" style="323" customWidth="1"/>
    <col min="8710" max="8710" width="5.7109375" style="323" customWidth="1"/>
    <col min="8711" max="8711" width="33.42578125" style="323" customWidth="1"/>
    <col min="8712" max="8712" width="8.28515625" style="323" customWidth="1"/>
    <col min="8713" max="8713" width="16.140625" style="323" customWidth="1"/>
    <col min="8714" max="8714" width="0" style="323" hidden="1" customWidth="1"/>
    <col min="8715" max="8715" width="21.5703125" style="323" customWidth="1"/>
    <col min="8716" max="8716" width="11.42578125" style="323" customWidth="1"/>
    <col min="8717" max="8717" width="12.7109375" style="323" customWidth="1"/>
    <col min="8718" max="8718" width="12.28515625" style="323" customWidth="1"/>
    <col min="8719" max="8960" width="9.140625" style="323"/>
    <col min="8961" max="8961" width="4.42578125" style="323" customWidth="1"/>
    <col min="8962" max="8962" width="0" style="323" hidden="1" customWidth="1"/>
    <col min="8963" max="8963" width="5.5703125" style="323" customWidth="1"/>
    <col min="8964" max="8964" width="16.7109375" style="323" customWidth="1"/>
    <col min="8965" max="8965" width="8" style="323" customWidth="1"/>
    <col min="8966" max="8966" width="5.7109375" style="323" customWidth="1"/>
    <col min="8967" max="8967" width="33.42578125" style="323" customWidth="1"/>
    <col min="8968" max="8968" width="8.28515625" style="323" customWidth="1"/>
    <col min="8969" max="8969" width="16.140625" style="323" customWidth="1"/>
    <col min="8970" max="8970" width="0" style="323" hidden="1" customWidth="1"/>
    <col min="8971" max="8971" width="21.5703125" style="323" customWidth="1"/>
    <col min="8972" max="8972" width="11.42578125" style="323" customWidth="1"/>
    <col min="8973" max="8973" width="12.7109375" style="323" customWidth="1"/>
    <col min="8974" max="8974" width="12.28515625" style="323" customWidth="1"/>
    <col min="8975" max="9216" width="9.140625" style="323"/>
    <col min="9217" max="9217" width="4.42578125" style="323" customWidth="1"/>
    <col min="9218" max="9218" width="0" style="323" hidden="1" customWidth="1"/>
    <col min="9219" max="9219" width="5.5703125" style="323" customWidth="1"/>
    <col min="9220" max="9220" width="16.7109375" style="323" customWidth="1"/>
    <col min="9221" max="9221" width="8" style="323" customWidth="1"/>
    <col min="9222" max="9222" width="5.7109375" style="323" customWidth="1"/>
    <col min="9223" max="9223" width="33.42578125" style="323" customWidth="1"/>
    <col min="9224" max="9224" width="8.28515625" style="323" customWidth="1"/>
    <col min="9225" max="9225" width="16.140625" style="323" customWidth="1"/>
    <col min="9226" max="9226" width="0" style="323" hidden="1" customWidth="1"/>
    <col min="9227" max="9227" width="21.5703125" style="323" customWidth="1"/>
    <col min="9228" max="9228" width="11.42578125" style="323" customWidth="1"/>
    <col min="9229" max="9229" width="12.7109375" style="323" customWidth="1"/>
    <col min="9230" max="9230" width="12.28515625" style="323" customWidth="1"/>
    <col min="9231" max="9472" width="9.140625" style="323"/>
    <col min="9473" max="9473" width="4.42578125" style="323" customWidth="1"/>
    <col min="9474" max="9474" width="0" style="323" hidden="1" customWidth="1"/>
    <col min="9475" max="9475" width="5.5703125" style="323" customWidth="1"/>
    <col min="9476" max="9476" width="16.7109375" style="323" customWidth="1"/>
    <col min="9477" max="9477" width="8" style="323" customWidth="1"/>
    <col min="9478" max="9478" width="5.7109375" style="323" customWidth="1"/>
    <col min="9479" max="9479" width="33.42578125" style="323" customWidth="1"/>
    <col min="9480" max="9480" width="8.28515625" style="323" customWidth="1"/>
    <col min="9481" max="9481" width="16.140625" style="323" customWidth="1"/>
    <col min="9482" max="9482" width="0" style="323" hidden="1" customWidth="1"/>
    <col min="9483" max="9483" width="21.5703125" style="323" customWidth="1"/>
    <col min="9484" max="9484" width="11.42578125" style="323" customWidth="1"/>
    <col min="9485" max="9485" width="12.7109375" style="323" customWidth="1"/>
    <col min="9486" max="9486" width="12.28515625" style="323" customWidth="1"/>
    <col min="9487" max="9728" width="9.140625" style="323"/>
    <col min="9729" max="9729" width="4.42578125" style="323" customWidth="1"/>
    <col min="9730" max="9730" width="0" style="323" hidden="1" customWidth="1"/>
    <col min="9731" max="9731" width="5.5703125" style="323" customWidth="1"/>
    <col min="9732" max="9732" width="16.7109375" style="323" customWidth="1"/>
    <col min="9733" max="9733" width="8" style="323" customWidth="1"/>
    <col min="9734" max="9734" width="5.7109375" style="323" customWidth="1"/>
    <col min="9735" max="9735" width="33.42578125" style="323" customWidth="1"/>
    <col min="9736" max="9736" width="8.28515625" style="323" customWidth="1"/>
    <col min="9737" max="9737" width="16.140625" style="323" customWidth="1"/>
    <col min="9738" max="9738" width="0" style="323" hidden="1" customWidth="1"/>
    <col min="9739" max="9739" width="21.5703125" style="323" customWidth="1"/>
    <col min="9740" max="9740" width="11.42578125" style="323" customWidth="1"/>
    <col min="9741" max="9741" width="12.7109375" style="323" customWidth="1"/>
    <col min="9742" max="9742" width="12.28515625" style="323" customWidth="1"/>
    <col min="9743" max="9984" width="9.140625" style="323"/>
    <col min="9985" max="9985" width="4.42578125" style="323" customWidth="1"/>
    <col min="9986" max="9986" width="0" style="323" hidden="1" customWidth="1"/>
    <col min="9987" max="9987" width="5.5703125" style="323" customWidth="1"/>
    <col min="9988" max="9988" width="16.7109375" style="323" customWidth="1"/>
    <col min="9989" max="9989" width="8" style="323" customWidth="1"/>
    <col min="9990" max="9990" width="5.7109375" style="323" customWidth="1"/>
    <col min="9991" max="9991" width="33.42578125" style="323" customWidth="1"/>
    <col min="9992" max="9992" width="8.28515625" style="323" customWidth="1"/>
    <col min="9993" max="9993" width="16.140625" style="323" customWidth="1"/>
    <col min="9994" max="9994" width="0" style="323" hidden="1" customWidth="1"/>
    <col min="9995" max="9995" width="21.5703125" style="323" customWidth="1"/>
    <col min="9996" max="9996" width="11.42578125" style="323" customWidth="1"/>
    <col min="9997" max="9997" width="12.7109375" style="323" customWidth="1"/>
    <col min="9998" max="9998" width="12.28515625" style="323" customWidth="1"/>
    <col min="9999" max="10240" width="9.140625" style="323"/>
    <col min="10241" max="10241" width="4.42578125" style="323" customWidth="1"/>
    <col min="10242" max="10242" width="0" style="323" hidden="1" customWidth="1"/>
    <col min="10243" max="10243" width="5.5703125" style="323" customWidth="1"/>
    <col min="10244" max="10244" width="16.7109375" style="323" customWidth="1"/>
    <col min="10245" max="10245" width="8" style="323" customWidth="1"/>
    <col min="10246" max="10246" width="5.7109375" style="323" customWidth="1"/>
    <col min="10247" max="10247" width="33.42578125" style="323" customWidth="1"/>
    <col min="10248" max="10248" width="8.28515625" style="323" customWidth="1"/>
    <col min="10249" max="10249" width="16.140625" style="323" customWidth="1"/>
    <col min="10250" max="10250" width="0" style="323" hidden="1" customWidth="1"/>
    <col min="10251" max="10251" width="21.5703125" style="323" customWidth="1"/>
    <col min="10252" max="10252" width="11.42578125" style="323" customWidth="1"/>
    <col min="10253" max="10253" width="12.7109375" style="323" customWidth="1"/>
    <col min="10254" max="10254" width="12.28515625" style="323" customWidth="1"/>
    <col min="10255" max="10496" width="9.140625" style="323"/>
    <col min="10497" max="10497" width="4.42578125" style="323" customWidth="1"/>
    <col min="10498" max="10498" width="0" style="323" hidden="1" customWidth="1"/>
    <col min="10499" max="10499" width="5.5703125" style="323" customWidth="1"/>
    <col min="10500" max="10500" width="16.7109375" style="323" customWidth="1"/>
    <col min="10501" max="10501" width="8" style="323" customWidth="1"/>
    <col min="10502" max="10502" width="5.7109375" style="323" customWidth="1"/>
    <col min="10503" max="10503" width="33.42578125" style="323" customWidth="1"/>
    <col min="10504" max="10504" width="8.28515625" style="323" customWidth="1"/>
    <col min="10505" max="10505" width="16.140625" style="323" customWidth="1"/>
    <col min="10506" max="10506" width="0" style="323" hidden="1" customWidth="1"/>
    <col min="10507" max="10507" width="21.5703125" style="323" customWidth="1"/>
    <col min="10508" max="10508" width="11.42578125" style="323" customWidth="1"/>
    <col min="10509" max="10509" width="12.7109375" style="323" customWidth="1"/>
    <col min="10510" max="10510" width="12.28515625" style="323" customWidth="1"/>
    <col min="10511" max="10752" width="9.140625" style="323"/>
    <col min="10753" max="10753" width="4.42578125" style="323" customWidth="1"/>
    <col min="10754" max="10754" width="0" style="323" hidden="1" customWidth="1"/>
    <col min="10755" max="10755" width="5.5703125" style="323" customWidth="1"/>
    <col min="10756" max="10756" width="16.7109375" style="323" customWidth="1"/>
    <col min="10757" max="10757" width="8" style="323" customWidth="1"/>
    <col min="10758" max="10758" width="5.7109375" style="323" customWidth="1"/>
    <col min="10759" max="10759" width="33.42578125" style="323" customWidth="1"/>
    <col min="10760" max="10760" width="8.28515625" style="323" customWidth="1"/>
    <col min="10761" max="10761" width="16.140625" style="323" customWidth="1"/>
    <col min="10762" max="10762" width="0" style="323" hidden="1" customWidth="1"/>
    <col min="10763" max="10763" width="21.5703125" style="323" customWidth="1"/>
    <col min="10764" max="10764" width="11.42578125" style="323" customWidth="1"/>
    <col min="10765" max="10765" width="12.7109375" style="323" customWidth="1"/>
    <col min="10766" max="10766" width="12.28515625" style="323" customWidth="1"/>
    <col min="10767" max="11008" width="9.140625" style="323"/>
    <col min="11009" max="11009" width="4.42578125" style="323" customWidth="1"/>
    <col min="11010" max="11010" width="0" style="323" hidden="1" customWidth="1"/>
    <col min="11011" max="11011" width="5.5703125" style="323" customWidth="1"/>
    <col min="11012" max="11012" width="16.7109375" style="323" customWidth="1"/>
    <col min="11013" max="11013" width="8" style="323" customWidth="1"/>
    <col min="11014" max="11014" width="5.7109375" style="323" customWidth="1"/>
    <col min="11015" max="11015" width="33.42578125" style="323" customWidth="1"/>
    <col min="11016" max="11016" width="8.28515625" style="323" customWidth="1"/>
    <col min="11017" max="11017" width="16.140625" style="323" customWidth="1"/>
    <col min="11018" max="11018" width="0" style="323" hidden="1" customWidth="1"/>
    <col min="11019" max="11019" width="21.5703125" style="323" customWidth="1"/>
    <col min="11020" max="11020" width="11.42578125" style="323" customWidth="1"/>
    <col min="11021" max="11021" width="12.7109375" style="323" customWidth="1"/>
    <col min="11022" max="11022" width="12.28515625" style="323" customWidth="1"/>
    <col min="11023" max="11264" width="9.140625" style="323"/>
    <col min="11265" max="11265" width="4.42578125" style="323" customWidth="1"/>
    <col min="11266" max="11266" width="0" style="323" hidden="1" customWidth="1"/>
    <col min="11267" max="11267" width="5.5703125" style="323" customWidth="1"/>
    <col min="11268" max="11268" width="16.7109375" style="323" customWidth="1"/>
    <col min="11269" max="11269" width="8" style="323" customWidth="1"/>
    <col min="11270" max="11270" width="5.7109375" style="323" customWidth="1"/>
    <col min="11271" max="11271" width="33.42578125" style="323" customWidth="1"/>
    <col min="11272" max="11272" width="8.28515625" style="323" customWidth="1"/>
    <col min="11273" max="11273" width="16.140625" style="323" customWidth="1"/>
    <col min="11274" max="11274" width="0" style="323" hidden="1" customWidth="1"/>
    <col min="11275" max="11275" width="21.5703125" style="323" customWidth="1"/>
    <col min="11276" max="11276" width="11.42578125" style="323" customWidth="1"/>
    <col min="11277" max="11277" width="12.7109375" style="323" customWidth="1"/>
    <col min="11278" max="11278" width="12.28515625" style="323" customWidth="1"/>
    <col min="11279" max="11520" width="9.140625" style="323"/>
    <col min="11521" max="11521" width="4.42578125" style="323" customWidth="1"/>
    <col min="11522" max="11522" width="0" style="323" hidden="1" customWidth="1"/>
    <col min="11523" max="11523" width="5.5703125" style="323" customWidth="1"/>
    <col min="11524" max="11524" width="16.7109375" style="323" customWidth="1"/>
    <col min="11525" max="11525" width="8" style="323" customWidth="1"/>
    <col min="11526" max="11526" width="5.7109375" style="323" customWidth="1"/>
    <col min="11527" max="11527" width="33.42578125" style="323" customWidth="1"/>
    <col min="11528" max="11528" width="8.28515625" style="323" customWidth="1"/>
    <col min="11529" max="11529" width="16.140625" style="323" customWidth="1"/>
    <col min="11530" max="11530" width="0" style="323" hidden="1" customWidth="1"/>
    <col min="11531" max="11531" width="21.5703125" style="323" customWidth="1"/>
    <col min="11532" max="11532" width="11.42578125" style="323" customWidth="1"/>
    <col min="11533" max="11533" width="12.7109375" style="323" customWidth="1"/>
    <col min="11534" max="11534" width="12.28515625" style="323" customWidth="1"/>
    <col min="11535" max="11776" width="9.140625" style="323"/>
    <col min="11777" max="11777" width="4.42578125" style="323" customWidth="1"/>
    <col min="11778" max="11778" width="0" style="323" hidden="1" customWidth="1"/>
    <col min="11779" max="11779" width="5.5703125" style="323" customWidth="1"/>
    <col min="11780" max="11780" width="16.7109375" style="323" customWidth="1"/>
    <col min="11781" max="11781" width="8" style="323" customWidth="1"/>
    <col min="11782" max="11782" width="5.7109375" style="323" customWidth="1"/>
    <col min="11783" max="11783" width="33.42578125" style="323" customWidth="1"/>
    <col min="11784" max="11784" width="8.28515625" style="323" customWidth="1"/>
    <col min="11785" max="11785" width="16.140625" style="323" customWidth="1"/>
    <col min="11786" max="11786" width="0" style="323" hidden="1" customWidth="1"/>
    <col min="11787" max="11787" width="21.5703125" style="323" customWidth="1"/>
    <col min="11788" max="11788" width="11.42578125" style="323" customWidth="1"/>
    <col min="11789" max="11789" width="12.7109375" style="323" customWidth="1"/>
    <col min="11790" max="11790" width="12.28515625" style="323" customWidth="1"/>
    <col min="11791" max="12032" width="9.140625" style="323"/>
    <col min="12033" max="12033" width="4.42578125" style="323" customWidth="1"/>
    <col min="12034" max="12034" width="0" style="323" hidden="1" customWidth="1"/>
    <col min="12035" max="12035" width="5.5703125" style="323" customWidth="1"/>
    <col min="12036" max="12036" width="16.7109375" style="323" customWidth="1"/>
    <col min="12037" max="12037" width="8" style="323" customWidth="1"/>
    <col min="12038" max="12038" width="5.7109375" style="323" customWidth="1"/>
    <col min="12039" max="12039" width="33.42578125" style="323" customWidth="1"/>
    <col min="12040" max="12040" width="8.28515625" style="323" customWidth="1"/>
    <col min="12041" max="12041" width="16.140625" style="323" customWidth="1"/>
    <col min="12042" max="12042" width="0" style="323" hidden="1" customWidth="1"/>
    <col min="12043" max="12043" width="21.5703125" style="323" customWidth="1"/>
    <col min="12044" max="12044" width="11.42578125" style="323" customWidth="1"/>
    <col min="12045" max="12045" width="12.7109375" style="323" customWidth="1"/>
    <col min="12046" max="12046" width="12.28515625" style="323" customWidth="1"/>
    <col min="12047" max="12288" width="9.140625" style="323"/>
    <col min="12289" max="12289" width="4.42578125" style="323" customWidth="1"/>
    <col min="12290" max="12290" width="0" style="323" hidden="1" customWidth="1"/>
    <col min="12291" max="12291" width="5.5703125" style="323" customWidth="1"/>
    <col min="12292" max="12292" width="16.7109375" style="323" customWidth="1"/>
    <col min="12293" max="12293" width="8" style="323" customWidth="1"/>
    <col min="12294" max="12294" width="5.7109375" style="323" customWidth="1"/>
    <col min="12295" max="12295" width="33.42578125" style="323" customWidth="1"/>
    <col min="12296" max="12296" width="8.28515625" style="323" customWidth="1"/>
    <col min="12297" max="12297" width="16.140625" style="323" customWidth="1"/>
    <col min="12298" max="12298" width="0" style="323" hidden="1" customWidth="1"/>
    <col min="12299" max="12299" width="21.5703125" style="323" customWidth="1"/>
    <col min="12300" max="12300" width="11.42578125" style="323" customWidth="1"/>
    <col min="12301" max="12301" width="12.7109375" style="323" customWidth="1"/>
    <col min="12302" max="12302" width="12.28515625" style="323" customWidth="1"/>
    <col min="12303" max="12544" width="9.140625" style="323"/>
    <col min="12545" max="12545" width="4.42578125" style="323" customWidth="1"/>
    <col min="12546" max="12546" width="0" style="323" hidden="1" customWidth="1"/>
    <col min="12547" max="12547" width="5.5703125" style="323" customWidth="1"/>
    <col min="12548" max="12548" width="16.7109375" style="323" customWidth="1"/>
    <col min="12549" max="12549" width="8" style="323" customWidth="1"/>
    <col min="12550" max="12550" width="5.7109375" style="323" customWidth="1"/>
    <col min="12551" max="12551" width="33.42578125" style="323" customWidth="1"/>
    <col min="12552" max="12552" width="8.28515625" style="323" customWidth="1"/>
    <col min="12553" max="12553" width="16.140625" style="323" customWidth="1"/>
    <col min="12554" max="12554" width="0" style="323" hidden="1" customWidth="1"/>
    <col min="12555" max="12555" width="21.5703125" style="323" customWidth="1"/>
    <col min="12556" max="12556" width="11.42578125" style="323" customWidth="1"/>
    <col min="12557" max="12557" width="12.7109375" style="323" customWidth="1"/>
    <col min="12558" max="12558" width="12.28515625" style="323" customWidth="1"/>
    <col min="12559" max="12800" width="9.140625" style="323"/>
    <col min="12801" max="12801" width="4.42578125" style="323" customWidth="1"/>
    <col min="12802" max="12802" width="0" style="323" hidden="1" customWidth="1"/>
    <col min="12803" max="12803" width="5.5703125" style="323" customWidth="1"/>
    <col min="12804" max="12804" width="16.7109375" style="323" customWidth="1"/>
    <col min="12805" max="12805" width="8" style="323" customWidth="1"/>
    <col min="12806" max="12806" width="5.7109375" style="323" customWidth="1"/>
    <col min="12807" max="12807" width="33.42578125" style="323" customWidth="1"/>
    <col min="12808" max="12808" width="8.28515625" style="323" customWidth="1"/>
    <col min="12809" max="12809" width="16.140625" style="323" customWidth="1"/>
    <col min="12810" max="12810" width="0" style="323" hidden="1" customWidth="1"/>
    <col min="12811" max="12811" width="21.5703125" style="323" customWidth="1"/>
    <col min="12812" max="12812" width="11.42578125" style="323" customWidth="1"/>
    <col min="12813" max="12813" width="12.7109375" style="323" customWidth="1"/>
    <col min="12814" max="12814" width="12.28515625" style="323" customWidth="1"/>
    <col min="12815" max="13056" width="9.140625" style="323"/>
    <col min="13057" max="13057" width="4.42578125" style="323" customWidth="1"/>
    <col min="13058" max="13058" width="0" style="323" hidden="1" customWidth="1"/>
    <col min="13059" max="13059" width="5.5703125" style="323" customWidth="1"/>
    <col min="13060" max="13060" width="16.7109375" style="323" customWidth="1"/>
    <col min="13061" max="13061" width="8" style="323" customWidth="1"/>
    <col min="13062" max="13062" width="5.7109375" style="323" customWidth="1"/>
    <col min="13063" max="13063" width="33.42578125" style="323" customWidth="1"/>
    <col min="13064" max="13064" width="8.28515625" style="323" customWidth="1"/>
    <col min="13065" max="13065" width="16.140625" style="323" customWidth="1"/>
    <col min="13066" max="13066" width="0" style="323" hidden="1" customWidth="1"/>
    <col min="13067" max="13067" width="21.5703125" style="323" customWidth="1"/>
    <col min="13068" max="13068" width="11.42578125" style="323" customWidth="1"/>
    <col min="13069" max="13069" width="12.7109375" style="323" customWidth="1"/>
    <col min="13070" max="13070" width="12.28515625" style="323" customWidth="1"/>
    <col min="13071" max="13312" width="9.140625" style="323"/>
    <col min="13313" max="13313" width="4.42578125" style="323" customWidth="1"/>
    <col min="13314" max="13314" width="0" style="323" hidden="1" customWidth="1"/>
    <col min="13315" max="13315" width="5.5703125" style="323" customWidth="1"/>
    <col min="13316" max="13316" width="16.7109375" style="323" customWidth="1"/>
    <col min="13317" max="13317" width="8" style="323" customWidth="1"/>
    <col min="13318" max="13318" width="5.7109375" style="323" customWidth="1"/>
    <col min="13319" max="13319" width="33.42578125" style="323" customWidth="1"/>
    <col min="13320" max="13320" width="8.28515625" style="323" customWidth="1"/>
    <col min="13321" max="13321" width="16.140625" style="323" customWidth="1"/>
    <col min="13322" max="13322" width="0" style="323" hidden="1" customWidth="1"/>
    <col min="13323" max="13323" width="21.5703125" style="323" customWidth="1"/>
    <col min="13324" max="13324" width="11.42578125" style="323" customWidth="1"/>
    <col min="13325" max="13325" width="12.7109375" style="323" customWidth="1"/>
    <col min="13326" max="13326" width="12.28515625" style="323" customWidth="1"/>
    <col min="13327" max="13568" width="9.140625" style="323"/>
    <col min="13569" max="13569" width="4.42578125" style="323" customWidth="1"/>
    <col min="13570" max="13570" width="0" style="323" hidden="1" customWidth="1"/>
    <col min="13571" max="13571" width="5.5703125" style="323" customWidth="1"/>
    <col min="13572" max="13572" width="16.7109375" style="323" customWidth="1"/>
    <col min="13573" max="13573" width="8" style="323" customWidth="1"/>
    <col min="13574" max="13574" width="5.7109375" style="323" customWidth="1"/>
    <col min="13575" max="13575" width="33.42578125" style="323" customWidth="1"/>
    <col min="13576" max="13576" width="8.28515625" style="323" customWidth="1"/>
    <col min="13577" max="13577" width="16.140625" style="323" customWidth="1"/>
    <col min="13578" max="13578" width="0" style="323" hidden="1" customWidth="1"/>
    <col min="13579" max="13579" width="21.5703125" style="323" customWidth="1"/>
    <col min="13580" max="13580" width="11.42578125" style="323" customWidth="1"/>
    <col min="13581" max="13581" width="12.7109375" style="323" customWidth="1"/>
    <col min="13582" max="13582" width="12.28515625" style="323" customWidth="1"/>
    <col min="13583" max="13824" width="9.140625" style="323"/>
    <col min="13825" max="13825" width="4.42578125" style="323" customWidth="1"/>
    <col min="13826" max="13826" width="0" style="323" hidden="1" customWidth="1"/>
    <col min="13827" max="13827" width="5.5703125" style="323" customWidth="1"/>
    <col min="13828" max="13828" width="16.7109375" style="323" customWidth="1"/>
    <col min="13829" max="13829" width="8" style="323" customWidth="1"/>
    <col min="13830" max="13830" width="5.7109375" style="323" customWidth="1"/>
    <col min="13831" max="13831" width="33.42578125" style="323" customWidth="1"/>
    <col min="13832" max="13832" width="8.28515625" style="323" customWidth="1"/>
    <col min="13833" max="13833" width="16.140625" style="323" customWidth="1"/>
    <col min="13834" max="13834" width="0" style="323" hidden="1" customWidth="1"/>
    <col min="13835" max="13835" width="21.5703125" style="323" customWidth="1"/>
    <col min="13836" max="13836" width="11.42578125" style="323" customWidth="1"/>
    <col min="13837" max="13837" width="12.7109375" style="323" customWidth="1"/>
    <col min="13838" max="13838" width="12.28515625" style="323" customWidth="1"/>
    <col min="13839" max="14080" width="9.140625" style="323"/>
    <col min="14081" max="14081" width="4.42578125" style="323" customWidth="1"/>
    <col min="14082" max="14082" width="0" style="323" hidden="1" customWidth="1"/>
    <col min="14083" max="14083" width="5.5703125" style="323" customWidth="1"/>
    <col min="14084" max="14084" width="16.7109375" style="323" customWidth="1"/>
    <col min="14085" max="14085" width="8" style="323" customWidth="1"/>
    <col min="14086" max="14086" width="5.7109375" style="323" customWidth="1"/>
    <col min="14087" max="14087" width="33.42578125" style="323" customWidth="1"/>
    <col min="14088" max="14088" width="8.28515625" style="323" customWidth="1"/>
    <col min="14089" max="14089" width="16.140625" style="323" customWidth="1"/>
    <col min="14090" max="14090" width="0" style="323" hidden="1" customWidth="1"/>
    <col min="14091" max="14091" width="21.5703125" style="323" customWidth="1"/>
    <col min="14092" max="14092" width="11.42578125" style="323" customWidth="1"/>
    <col min="14093" max="14093" width="12.7109375" style="323" customWidth="1"/>
    <col min="14094" max="14094" width="12.28515625" style="323" customWidth="1"/>
    <col min="14095" max="14336" width="9.140625" style="323"/>
    <col min="14337" max="14337" width="4.42578125" style="323" customWidth="1"/>
    <col min="14338" max="14338" width="0" style="323" hidden="1" customWidth="1"/>
    <col min="14339" max="14339" width="5.5703125" style="323" customWidth="1"/>
    <col min="14340" max="14340" width="16.7109375" style="323" customWidth="1"/>
    <col min="14341" max="14341" width="8" style="323" customWidth="1"/>
    <col min="14342" max="14342" width="5.7109375" style="323" customWidth="1"/>
    <col min="14343" max="14343" width="33.42578125" style="323" customWidth="1"/>
    <col min="14344" max="14344" width="8.28515625" style="323" customWidth="1"/>
    <col min="14345" max="14345" width="16.140625" style="323" customWidth="1"/>
    <col min="14346" max="14346" width="0" style="323" hidden="1" customWidth="1"/>
    <col min="14347" max="14347" width="21.5703125" style="323" customWidth="1"/>
    <col min="14348" max="14348" width="11.42578125" style="323" customWidth="1"/>
    <col min="14349" max="14349" width="12.7109375" style="323" customWidth="1"/>
    <col min="14350" max="14350" width="12.28515625" style="323" customWidth="1"/>
    <col min="14351" max="14592" width="9.140625" style="323"/>
    <col min="14593" max="14593" width="4.42578125" style="323" customWidth="1"/>
    <col min="14594" max="14594" width="0" style="323" hidden="1" customWidth="1"/>
    <col min="14595" max="14595" width="5.5703125" style="323" customWidth="1"/>
    <col min="14596" max="14596" width="16.7109375" style="323" customWidth="1"/>
    <col min="14597" max="14597" width="8" style="323" customWidth="1"/>
    <col min="14598" max="14598" width="5.7109375" style="323" customWidth="1"/>
    <col min="14599" max="14599" width="33.42578125" style="323" customWidth="1"/>
    <col min="14600" max="14600" width="8.28515625" style="323" customWidth="1"/>
    <col min="14601" max="14601" width="16.140625" style="323" customWidth="1"/>
    <col min="14602" max="14602" width="0" style="323" hidden="1" customWidth="1"/>
    <col min="14603" max="14603" width="21.5703125" style="323" customWidth="1"/>
    <col min="14604" max="14604" width="11.42578125" style="323" customWidth="1"/>
    <col min="14605" max="14605" width="12.7109375" style="323" customWidth="1"/>
    <col min="14606" max="14606" width="12.28515625" style="323" customWidth="1"/>
    <col min="14607" max="14848" width="9.140625" style="323"/>
    <col min="14849" max="14849" width="4.42578125" style="323" customWidth="1"/>
    <col min="14850" max="14850" width="0" style="323" hidden="1" customWidth="1"/>
    <col min="14851" max="14851" width="5.5703125" style="323" customWidth="1"/>
    <col min="14852" max="14852" width="16.7109375" style="323" customWidth="1"/>
    <col min="14853" max="14853" width="8" style="323" customWidth="1"/>
    <col min="14854" max="14854" width="5.7109375" style="323" customWidth="1"/>
    <col min="14855" max="14855" width="33.42578125" style="323" customWidth="1"/>
    <col min="14856" max="14856" width="8.28515625" style="323" customWidth="1"/>
    <col min="14857" max="14857" width="16.140625" style="323" customWidth="1"/>
    <col min="14858" max="14858" width="0" style="323" hidden="1" customWidth="1"/>
    <col min="14859" max="14859" width="21.5703125" style="323" customWidth="1"/>
    <col min="14860" max="14860" width="11.42578125" style="323" customWidth="1"/>
    <col min="14861" max="14861" width="12.7109375" style="323" customWidth="1"/>
    <col min="14862" max="14862" width="12.28515625" style="323" customWidth="1"/>
    <col min="14863" max="15104" width="9.140625" style="323"/>
    <col min="15105" max="15105" width="4.42578125" style="323" customWidth="1"/>
    <col min="15106" max="15106" width="0" style="323" hidden="1" customWidth="1"/>
    <col min="15107" max="15107" width="5.5703125" style="323" customWidth="1"/>
    <col min="15108" max="15108" width="16.7109375" style="323" customWidth="1"/>
    <col min="15109" max="15109" width="8" style="323" customWidth="1"/>
    <col min="15110" max="15110" width="5.7109375" style="323" customWidth="1"/>
    <col min="15111" max="15111" width="33.42578125" style="323" customWidth="1"/>
    <col min="15112" max="15112" width="8.28515625" style="323" customWidth="1"/>
    <col min="15113" max="15113" width="16.140625" style="323" customWidth="1"/>
    <col min="15114" max="15114" width="0" style="323" hidden="1" customWidth="1"/>
    <col min="15115" max="15115" width="21.5703125" style="323" customWidth="1"/>
    <col min="15116" max="15116" width="11.42578125" style="323" customWidth="1"/>
    <col min="15117" max="15117" width="12.7109375" style="323" customWidth="1"/>
    <col min="15118" max="15118" width="12.28515625" style="323" customWidth="1"/>
    <col min="15119" max="15360" width="9.140625" style="323"/>
    <col min="15361" max="15361" width="4.42578125" style="323" customWidth="1"/>
    <col min="15362" max="15362" width="0" style="323" hidden="1" customWidth="1"/>
    <col min="15363" max="15363" width="5.5703125" style="323" customWidth="1"/>
    <col min="15364" max="15364" width="16.7109375" style="323" customWidth="1"/>
    <col min="15365" max="15365" width="8" style="323" customWidth="1"/>
    <col min="15366" max="15366" width="5.7109375" style="323" customWidth="1"/>
    <col min="15367" max="15367" width="33.42578125" style="323" customWidth="1"/>
    <col min="15368" max="15368" width="8.28515625" style="323" customWidth="1"/>
    <col min="15369" max="15369" width="16.140625" style="323" customWidth="1"/>
    <col min="15370" max="15370" width="0" style="323" hidden="1" customWidth="1"/>
    <col min="15371" max="15371" width="21.5703125" style="323" customWidth="1"/>
    <col min="15372" max="15372" width="11.42578125" style="323" customWidth="1"/>
    <col min="15373" max="15373" width="12.7109375" style="323" customWidth="1"/>
    <col min="15374" max="15374" width="12.28515625" style="323" customWidth="1"/>
    <col min="15375" max="15616" width="9.140625" style="323"/>
    <col min="15617" max="15617" width="4.42578125" style="323" customWidth="1"/>
    <col min="15618" max="15618" width="0" style="323" hidden="1" customWidth="1"/>
    <col min="15619" max="15619" width="5.5703125" style="323" customWidth="1"/>
    <col min="15620" max="15620" width="16.7109375" style="323" customWidth="1"/>
    <col min="15621" max="15621" width="8" style="323" customWidth="1"/>
    <col min="15622" max="15622" width="5.7109375" style="323" customWidth="1"/>
    <col min="15623" max="15623" width="33.42578125" style="323" customWidth="1"/>
    <col min="15624" max="15624" width="8.28515625" style="323" customWidth="1"/>
    <col min="15625" max="15625" width="16.140625" style="323" customWidth="1"/>
    <col min="15626" max="15626" width="0" style="323" hidden="1" customWidth="1"/>
    <col min="15627" max="15627" width="21.5703125" style="323" customWidth="1"/>
    <col min="15628" max="15628" width="11.42578125" style="323" customWidth="1"/>
    <col min="15629" max="15629" width="12.7109375" style="323" customWidth="1"/>
    <col min="15630" max="15630" width="12.28515625" style="323" customWidth="1"/>
    <col min="15631" max="15872" width="9.140625" style="323"/>
    <col min="15873" max="15873" width="4.42578125" style="323" customWidth="1"/>
    <col min="15874" max="15874" width="0" style="323" hidden="1" customWidth="1"/>
    <col min="15875" max="15875" width="5.5703125" style="323" customWidth="1"/>
    <col min="15876" max="15876" width="16.7109375" style="323" customWidth="1"/>
    <col min="15877" max="15877" width="8" style="323" customWidth="1"/>
    <col min="15878" max="15878" width="5.7109375" style="323" customWidth="1"/>
    <col min="15879" max="15879" width="33.42578125" style="323" customWidth="1"/>
    <col min="15880" max="15880" width="8.28515625" style="323" customWidth="1"/>
    <col min="15881" max="15881" width="16.140625" style="323" customWidth="1"/>
    <col min="15882" max="15882" width="0" style="323" hidden="1" customWidth="1"/>
    <col min="15883" max="15883" width="21.5703125" style="323" customWidth="1"/>
    <col min="15884" max="15884" width="11.42578125" style="323" customWidth="1"/>
    <col min="15885" max="15885" width="12.7109375" style="323" customWidth="1"/>
    <col min="15886" max="15886" width="12.28515625" style="323" customWidth="1"/>
    <col min="15887" max="16128" width="9.140625" style="323"/>
    <col min="16129" max="16129" width="4.42578125" style="323" customWidth="1"/>
    <col min="16130" max="16130" width="0" style="323" hidden="1" customWidth="1"/>
    <col min="16131" max="16131" width="5.5703125" style="323" customWidth="1"/>
    <col min="16132" max="16132" width="16.7109375" style="323" customWidth="1"/>
    <col min="16133" max="16133" width="8" style="323" customWidth="1"/>
    <col min="16134" max="16134" width="5.7109375" style="323" customWidth="1"/>
    <col min="16135" max="16135" width="33.42578125" style="323" customWidth="1"/>
    <col min="16136" max="16136" width="8.28515625" style="323" customWidth="1"/>
    <col min="16137" max="16137" width="16.140625" style="323" customWidth="1"/>
    <col min="16138" max="16138" width="0" style="323" hidden="1" customWidth="1"/>
    <col min="16139" max="16139" width="21.5703125" style="323" customWidth="1"/>
    <col min="16140" max="16140" width="11.42578125" style="323" customWidth="1"/>
    <col min="16141" max="16141" width="12.7109375" style="323" customWidth="1"/>
    <col min="16142" max="16142" width="12.28515625" style="323" customWidth="1"/>
    <col min="16143" max="16384" width="9.140625" style="323"/>
  </cols>
  <sheetData>
    <row r="1" spans="1:32" s="322" customFormat="1" ht="7.5" hidden="1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32" ht="60.75" customHeight="1">
      <c r="A2" s="504" t="s">
        <v>576</v>
      </c>
      <c r="B2" s="504"/>
      <c r="C2" s="504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32" s="324" customFormat="1" ht="15.95" customHeight="1">
      <c r="A3" s="506" t="s">
        <v>261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</row>
    <row r="4" spans="1:32" s="325" customFormat="1" ht="15.95" customHeight="1">
      <c r="A4" s="507" t="s">
        <v>257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</row>
    <row r="5" spans="1:32" s="326" customFormat="1" ht="48" customHeight="1">
      <c r="A5" s="508" t="s">
        <v>543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1:32" s="332" customFormat="1" ht="15" customHeight="1">
      <c r="A6" s="327" t="s">
        <v>533</v>
      </c>
      <c r="B6" s="328"/>
      <c r="C6" s="328"/>
      <c r="D6" s="329"/>
      <c r="E6" s="329"/>
      <c r="F6" s="329"/>
      <c r="G6" s="329"/>
      <c r="H6" s="329"/>
      <c r="I6" s="330"/>
      <c r="J6" s="330"/>
      <c r="K6" s="328"/>
      <c r="L6" s="328"/>
      <c r="M6" s="331"/>
      <c r="N6" s="30" t="s">
        <v>289</v>
      </c>
    </row>
    <row r="7" spans="1:32" s="334" customFormat="1" ht="15" customHeight="1">
      <c r="A7" s="510" t="s">
        <v>198</v>
      </c>
      <c r="B7" s="511" t="s">
        <v>2</v>
      </c>
      <c r="C7" s="511" t="s">
        <v>2</v>
      </c>
      <c r="D7" s="499" t="s">
        <v>199</v>
      </c>
      <c r="E7" s="499" t="s">
        <v>4</v>
      </c>
      <c r="F7" s="510" t="s">
        <v>5</v>
      </c>
      <c r="G7" s="499" t="s">
        <v>200</v>
      </c>
      <c r="H7" s="499" t="s">
        <v>4</v>
      </c>
      <c r="I7" s="499" t="s">
        <v>7</v>
      </c>
      <c r="J7" s="333"/>
      <c r="K7" s="499" t="s">
        <v>9</v>
      </c>
      <c r="L7" s="500" t="s">
        <v>544</v>
      </c>
      <c r="M7" s="502" t="s">
        <v>545</v>
      </c>
      <c r="N7" s="502" t="s">
        <v>536</v>
      </c>
    </row>
    <row r="8" spans="1:32" s="335" customFormat="1" ht="33" customHeight="1">
      <c r="A8" s="510"/>
      <c r="B8" s="511"/>
      <c r="C8" s="511"/>
      <c r="D8" s="499"/>
      <c r="E8" s="499"/>
      <c r="F8" s="510"/>
      <c r="G8" s="499"/>
      <c r="H8" s="499"/>
      <c r="I8" s="499"/>
      <c r="J8" s="333"/>
      <c r="K8" s="499"/>
      <c r="L8" s="501"/>
      <c r="M8" s="503"/>
      <c r="N8" s="503"/>
    </row>
    <row r="9" spans="1:32" s="335" customFormat="1" ht="45.75" customHeight="1">
      <c r="A9" s="336">
        <v>1</v>
      </c>
      <c r="B9" s="337"/>
      <c r="C9" s="224"/>
      <c r="D9" s="205" t="s">
        <v>359</v>
      </c>
      <c r="E9" s="265" t="s">
        <v>360</v>
      </c>
      <c r="F9" s="409" t="s">
        <v>27</v>
      </c>
      <c r="G9" s="410" t="s">
        <v>361</v>
      </c>
      <c r="H9" s="256" t="s">
        <v>362</v>
      </c>
      <c r="I9" s="411" t="s">
        <v>40</v>
      </c>
      <c r="J9" s="412" t="s">
        <v>72</v>
      </c>
      <c r="K9" s="197" t="s">
        <v>34</v>
      </c>
      <c r="L9" s="339">
        <v>69.167000000000002</v>
      </c>
      <c r="M9" s="339">
        <v>69.706000000000003</v>
      </c>
      <c r="N9" s="339">
        <f t="shared" ref="N9:N15" si="0">L9+M9</f>
        <v>138.87299999999999</v>
      </c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</row>
    <row r="10" spans="1:32" s="335" customFormat="1" ht="45.75" customHeight="1">
      <c r="A10" s="336">
        <v>2</v>
      </c>
      <c r="B10" s="337"/>
      <c r="C10" s="224"/>
      <c r="D10" s="205" t="s">
        <v>364</v>
      </c>
      <c r="E10" s="265" t="s">
        <v>365</v>
      </c>
      <c r="F10" s="254" t="s">
        <v>31</v>
      </c>
      <c r="G10" s="414" t="s">
        <v>366</v>
      </c>
      <c r="H10" s="415" t="s">
        <v>367</v>
      </c>
      <c r="I10" s="416" t="s">
        <v>51</v>
      </c>
      <c r="J10" s="368" t="s">
        <v>51</v>
      </c>
      <c r="K10" s="264" t="s">
        <v>52</v>
      </c>
      <c r="L10" s="339">
        <v>68.234999999999999</v>
      </c>
      <c r="M10" s="339">
        <v>67.941000000000003</v>
      </c>
      <c r="N10" s="339">
        <f t="shared" si="0"/>
        <v>136.17599999999999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</row>
    <row r="11" spans="1:32" s="335" customFormat="1" ht="45.75" customHeight="1">
      <c r="A11" s="336">
        <v>3</v>
      </c>
      <c r="B11" s="337"/>
      <c r="C11" s="224"/>
      <c r="D11" s="205" t="s">
        <v>359</v>
      </c>
      <c r="E11" s="253" t="s">
        <v>360</v>
      </c>
      <c r="F11" s="421" t="s">
        <v>27</v>
      </c>
      <c r="G11" s="275" t="s">
        <v>391</v>
      </c>
      <c r="H11" s="306" t="s">
        <v>392</v>
      </c>
      <c r="I11" s="422" t="s">
        <v>393</v>
      </c>
      <c r="J11" s="257" t="s">
        <v>72</v>
      </c>
      <c r="K11" s="197" t="s">
        <v>34</v>
      </c>
      <c r="L11" s="339">
        <v>66.323999999999998</v>
      </c>
      <c r="M11" s="339">
        <v>66.275000000000006</v>
      </c>
      <c r="N11" s="339">
        <f t="shared" si="0"/>
        <v>132.59899999999999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</row>
    <row r="12" spans="1:32" s="335" customFormat="1" ht="45.75" customHeight="1">
      <c r="A12" s="336">
        <v>4</v>
      </c>
      <c r="B12" s="337"/>
      <c r="C12" s="224"/>
      <c r="D12" s="204" t="s">
        <v>162</v>
      </c>
      <c r="E12" s="314" t="s">
        <v>163</v>
      </c>
      <c r="F12" s="254" t="s">
        <v>31</v>
      </c>
      <c r="G12" s="420" t="s">
        <v>394</v>
      </c>
      <c r="H12" s="306" t="s">
        <v>164</v>
      </c>
      <c r="I12" s="390" t="s">
        <v>49</v>
      </c>
      <c r="J12" s="390" t="s">
        <v>44</v>
      </c>
      <c r="K12" s="278" t="s">
        <v>36</v>
      </c>
      <c r="L12" s="339">
        <v>66.275000000000006</v>
      </c>
      <c r="M12" s="339">
        <v>65.98</v>
      </c>
      <c r="N12" s="339">
        <f t="shared" si="0"/>
        <v>132.255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</row>
    <row r="13" spans="1:32" s="335" customFormat="1" ht="45.75" customHeight="1">
      <c r="A13" s="336">
        <v>5</v>
      </c>
      <c r="B13" s="337"/>
      <c r="C13" s="224"/>
      <c r="D13" s="208" t="s">
        <v>374</v>
      </c>
      <c r="E13" s="265" t="s">
        <v>375</v>
      </c>
      <c r="F13" s="274" t="s">
        <v>31</v>
      </c>
      <c r="G13" s="305" t="s">
        <v>376</v>
      </c>
      <c r="H13" s="273" t="s">
        <v>377</v>
      </c>
      <c r="I13" s="257" t="s">
        <v>378</v>
      </c>
      <c r="J13" s="264" t="s">
        <v>41</v>
      </c>
      <c r="K13" s="278" t="s">
        <v>36</v>
      </c>
      <c r="L13" s="339">
        <v>66.028999999999996</v>
      </c>
      <c r="M13" s="339">
        <v>66.028999999999996</v>
      </c>
      <c r="N13" s="339">
        <f t="shared" si="0"/>
        <v>132.05799999999999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</row>
    <row r="14" spans="1:32" s="335" customFormat="1" ht="45.75" customHeight="1">
      <c r="A14" s="336">
        <v>6</v>
      </c>
      <c r="B14" s="337"/>
      <c r="C14" s="224"/>
      <c r="D14" s="204" t="s">
        <v>162</v>
      </c>
      <c r="E14" s="314" t="s">
        <v>163</v>
      </c>
      <c r="F14" s="254" t="s">
        <v>31</v>
      </c>
      <c r="G14" s="266" t="s">
        <v>137</v>
      </c>
      <c r="H14" s="267" t="s">
        <v>138</v>
      </c>
      <c r="I14" s="264" t="s">
        <v>139</v>
      </c>
      <c r="J14" s="390" t="s">
        <v>44</v>
      </c>
      <c r="K14" s="278" t="s">
        <v>36</v>
      </c>
      <c r="L14" s="339">
        <v>66.569000000000003</v>
      </c>
      <c r="M14" s="339">
        <v>65.245000000000005</v>
      </c>
      <c r="N14" s="339">
        <f t="shared" si="0"/>
        <v>131.81400000000002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</row>
    <row r="15" spans="1:32" s="335" customFormat="1" ht="45.75" customHeight="1">
      <c r="A15" s="336">
        <v>7</v>
      </c>
      <c r="B15" s="337"/>
      <c r="C15" s="224"/>
      <c r="D15" s="206" t="s">
        <v>103</v>
      </c>
      <c r="E15" s="261" t="s">
        <v>104</v>
      </c>
      <c r="F15" s="197" t="s">
        <v>31</v>
      </c>
      <c r="G15" s="250" t="s">
        <v>106</v>
      </c>
      <c r="H15" s="413" t="s">
        <v>107</v>
      </c>
      <c r="I15" s="272" t="s">
        <v>105</v>
      </c>
      <c r="J15" s="197" t="s">
        <v>50</v>
      </c>
      <c r="K15" s="278" t="s">
        <v>36</v>
      </c>
      <c r="L15" s="339">
        <v>65.98</v>
      </c>
      <c r="M15" s="339">
        <v>63.676000000000002</v>
      </c>
      <c r="N15" s="339">
        <f t="shared" si="0"/>
        <v>129.65600000000001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</row>
    <row r="16" spans="1:32" s="335" customFormat="1" ht="45.75" customHeight="1">
      <c r="A16" s="336"/>
      <c r="B16" s="337"/>
      <c r="C16" s="224"/>
      <c r="D16" s="205" t="s">
        <v>385</v>
      </c>
      <c r="E16" s="265" t="s">
        <v>386</v>
      </c>
      <c r="F16" s="254" t="s">
        <v>24</v>
      </c>
      <c r="G16" s="417" t="s">
        <v>387</v>
      </c>
      <c r="H16" s="418" t="s">
        <v>388</v>
      </c>
      <c r="I16" s="419" t="s">
        <v>389</v>
      </c>
      <c r="J16" s="257" t="s">
        <v>50</v>
      </c>
      <c r="K16" s="197" t="s">
        <v>34</v>
      </c>
      <c r="L16" s="339">
        <v>59.314</v>
      </c>
      <c r="M16" s="338" t="s">
        <v>597</v>
      </c>
      <c r="N16" s="339" t="s">
        <v>193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</row>
    <row r="17" spans="4:12" ht="45.75" customHeight="1"/>
    <row r="18" spans="4:12" s="100" customFormat="1" ht="31.5" customHeight="1">
      <c r="D18" s="6" t="s">
        <v>182</v>
      </c>
      <c r="E18" s="6"/>
      <c r="F18" s="6"/>
      <c r="G18" s="6"/>
      <c r="H18" s="6"/>
      <c r="I18" s="14" t="s">
        <v>294</v>
      </c>
      <c r="K18" s="1"/>
      <c r="L18" s="8"/>
    </row>
    <row r="19" spans="4:12" s="100" customFormat="1">
      <c r="D19" s="6"/>
      <c r="E19" s="6"/>
      <c r="F19" s="6"/>
      <c r="G19" s="6"/>
      <c r="H19" s="6"/>
      <c r="I19" s="14"/>
      <c r="K19" s="1"/>
      <c r="L19" s="8"/>
    </row>
    <row r="20" spans="4:12" s="100" customFormat="1" ht="31.5" customHeight="1">
      <c r="D20" s="6" t="s">
        <v>12</v>
      </c>
      <c r="E20" s="6"/>
      <c r="F20" s="6"/>
      <c r="G20" s="6"/>
      <c r="H20" s="6"/>
      <c r="I20" s="14" t="s">
        <v>263</v>
      </c>
      <c r="K20" s="1"/>
      <c r="L20" s="8"/>
    </row>
    <row r="21" spans="4:12" s="100" customFormat="1">
      <c r="D21" s="6"/>
      <c r="E21" s="6"/>
      <c r="F21" s="6"/>
      <c r="G21" s="6"/>
      <c r="H21" s="6"/>
      <c r="I21" s="14"/>
      <c r="K21" s="1"/>
      <c r="L21" s="8"/>
    </row>
    <row r="22" spans="4:12" s="100" customFormat="1" ht="31.5" customHeight="1">
      <c r="D22" s="6" t="s">
        <v>23</v>
      </c>
      <c r="E22" s="6"/>
      <c r="F22" s="6"/>
      <c r="G22" s="6"/>
      <c r="H22" s="6"/>
      <c r="I22" s="14" t="s">
        <v>295</v>
      </c>
      <c r="K22" s="1"/>
      <c r="L22" s="8"/>
    </row>
  </sheetData>
  <protectedRanges>
    <protectedRange sqref="I16" name="Диапазон1_3_1_1_3_11_1_1_3_4_2_1_2_1_1"/>
  </protectedRanges>
  <sortState ref="A9:AF15">
    <sortCondition descending="1" ref="N9:N15"/>
  </sortState>
  <mergeCells count="17"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I7:I8"/>
    <mergeCell ref="K7:K8"/>
    <mergeCell ref="L7:L8"/>
    <mergeCell ref="M7:M8"/>
  </mergeCells>
  <pageMargins left="0.19685039370078741" right="0.15748031496062992" top="0.23622047244094491" bottom="0.15748031496062992" header="0.23622047244094491" footer="0.15748031496062992"/>
  <pageSetup paperSize="9" scale="63" fitToHeight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37"/>
  <sheetViews>
    <sheetView view="pageBreakPreview" zoomScale="90" zoomScaleNormal="100" zoomScaleSheetLayoutView="90" workbookViewId="0">
      <selection activeCell="A7" sqref="A7:Z7"/>
    </sheetView>
  </sheetViews>
  <sheetFormatPr defaultRowHeight="12.75"/>
  <cols>
    <col min="1" max="1" width="5" style="100" customWidth="1"/>
    <col min="2" max="2" width="4.7109375" style="100" hidden="1" customWidth="1"/>
    <col min="3" max="3" width="7.28515625" style="100" hidden="1" customWidth="1"/>
    <col min="4" max="4" width="18.7109375" style="100" customWidth="1"/>
    <col min="5" max="5" width="8.5703125" style="97" customWidth="1"/>
    <col min="6" max="6" width="4.7109375" style="100" customWidth="1"/>
    <col min="7" max="7" width="28.42578125" style="100" customWidth="1"/>
    <col min="8" max="8" width="8.7109375" style="100" customWidth="1"/>
    <col min="9" max="9" width="15" style="100" customWidth="1"/>
    <col min="10" max="10" width="12.7109375" style="100" hidden="1" customWidth="1"/>
    <col min="11" max="11" width="21.28515625" style="100" customWidth="1"/>
    <col min="12" max="12" width="6.28515625" style="100" customWidth="1"/>
    <col min="13" max="13" width="8.7109375" style="100" customWidth="1"/>
    <col min="14" max="14" width="3.85546875" style="100" customWidth="1"/>
    <col min="15" max="15" width="6.42578125" style="100" customWidth="1"/>
    <col min="16" max="16" width="8.7109375" style="100" customWidth="1"/>
    <col min="17" max="17" width="3.7109375" style="100" customWidth="1"/>
    <col min="18" max="18" width="6.42578125" style="100" customWidth="1"/>
    <col min="19" max="19" width="8.7109375" style="100" customWidth="1"/>
    <col min="20" max="20" width="3.7109375" style="100" customWidth="1"/>
    <col min="21" max="22" width="4.85546875" style="100" customWidth="1"/>
    <col min="23" max="23" width="6.28515625" style="100" customWidth="1"/>
    <col min="24" max="24" width="9.85546875" style="100" customWidth="1"/>
    <col min="25" max="25" width="10.140625" style="100" customWidth="1"/>
    <col min="26" max="26" width="6.7109375" style="100" customWidth="1"/>
    <col min="27" max="16384" width="9.140625" style="100"/>
  </cols>
  <sheetData>
    <row r="1" spans="1:27" ht="71.25" customHeight="1">
      <c r="A1" s="458" t="s">
        <v>565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20.25" hidden="1" customHeight="1">
      <c r="A2" s="459" t="s">
        <v>222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2.5" customHeight="1">
      <c r="A5" s="469" t="s">
        <v>497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85"/>
    </row>
    <row r="6" spans="1:27" ht="34.5" customHeight="1">
      <c r="A6" s="486" t="s">
        <v>280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85"/>
    </row>
    <row r="7" spans="1:27" ht="18.75" customHeight="1">
      <c r="A7" s="464" t="s">
        <v>604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</row>
    <row r="8" spans="1:27" ht="23.2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7" ht="20.100000000000001" customHeight="1">
      <c r="A9" s="466" t="s">
        <v>198</v>
      </c>
      <c r="B9" s="466" t="s">
        <v>2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99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270</v>
      </c>
      <c r="Y9" s="466" t="s">
        <v>205</v>
      </c>
      <c r="Z9" s="467" t="s">
        <v>206</v>
      </c>
    </row>
    <row r="10" spans="1:27" ht="39.950000000000003" customHeight="1">
      <c r="A10" s="466"/>
      <c r="B10" s="466"/>
      <c r="C10" s="466"/>
      <c r="D10" s="463"/>
      <c r="E10" s="463"/>
      <c r="F10" s="462"/>
      <c r="G10" s="463"/>
      <c r="H10" s="463"/>
      <c r="I10" s="463"/>
      <c r="J10" s="99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375" customFormat="1" ht="39.75" customHeight="1">
      <c r="A11" s="366">
        <f>RANK(Y11,Y$11:Y$20,0)</f>
        <v>1</v>
      </c>
      <c r="B11" s="45"/>
      <c r="C11" s="430"/>
      <c r="D11" s="231" t="s">
        <v>431</v>
      </c>
      <c r="E11" s="265" t="s">
        <v>432</v>
      </c>
      <c r="F11" s="287">
        <v>2</v>
      </c>
      <c r="G11" s="288" t="s">
        <v>433</v>
      </c>
      <c r="H11" s="289" t="s">
        <v>434</v>
      </c>
      <c r="I11" s="290" t="s">
        <v>435</v>
      </c>
      <c r="J11" s="291" t="s">
        <v>72</v>
      </c>
      <c r="K11" s="269" t="s">
        <v>304</v>
      </c>
      <c r="L11" s="345">
        <v>196.5</v>
      </c>
      <c r="M11" s="346">
        <f t="shared" ref="M11:M20" si="0">L11/3-IF($U11=1,0.5,IF($U11=2,1.5,0))</f>
        <v>65.5</v>
      </c>
      <c r="N11" s="347">
        <f t="shared" ref="N11:N20" si="1">RANK(M11,M$11:M$20,0)</f>
        <v>2</v>
      </c>
      <c r="O11" s="345">
        <v>195</v>
      </c>
      <c r="P11" s="346">
        <f t="shared" ref="P11:P20" si="2">O11/3-IF($U11=1,0.5,IF($U11=2,1.5,0))</f>
        <v>65</v>
      </c>
      <c r="Q11" s="347">
        <f t="shared" ref="Q11:Q20" si="3">RANK(P11,P$11:P$20,0)</f>
        <v>1</v>
      </c>
      <c r="R11" s="345">
        <v>201</v>
      </c>
      <c r="S11" s="346">
        <f t="shared" ref="S11:S20" si="4">R11/3-IF($U11=1,0.5,IF($U11=2,1.5,0))</f>
        <v>67</v>
      </c>
      <c r="T11" s="347">
        <f t="shared" ref="T11:T20" si="5">RANK(S11,S$11:S$20,0)</f>
        <v>3</v>
      </c>
      <c r="U11" s="369"/>
      <c r="V11" s="369"/>
      <c r="W11" s="345">
        <f t="shared" ref="W11:W20" si="6">L11+O11+R11</f>
        <v>592.5</v>
      </c>
      <c r="X11" s="350"/>
      <c r="Y11" s="346">
        <f t="shared" ref="Y11:Y20" si="7">ROUND(SUM(M11,P11,S11)/3,3)</f>
        <v>65.832999999999998</v>
      </c>
      <c r="Z11" s="370" t="s">
        <v>193</v>
      </c>
      <c r="AA11" s="239"/>
    </row>
    <row r="12" spans="1:27" s="239" customFormat="1" ht="39.75" customHeight="1">
      <c r="A12" s="366">
        <f>RANK(Y12,Y$11:Y$20,0)</f>
        <v>2</v>
      </c>
      <c r="B12" s="45"/>
      <c r="C12" s="430"/>
      <c r="D12" s="205" t="s">
        <v>170</v>
      </c>
      <c r="E12" s="283" t="s">
        <v>248</v>
      </c>
      <c r="F12" s="254" t="s">
        <v>24</v>
      </c>
      <c r="G12" s="284" t="s">
        <v>171</v>
      </c>
      <c r="H12" s="285" t="s">
        <v>172</v>
      </c>
      <c r="I12" s="286" t="s">
        <v>173</v>
      </c>
      <c r="J12" s="264" t="s">
        <v>174</v>
      </c>
      <c r="K12" s="278" t="s">
        <v>254</v>
      </c>
      <c r="L12" s="345">
        <v>197.5</v>
      </c>
      <c r="M12" s="346">
        <f t="shared" si="0"/>
        <v>65.833333333333329</v>
      </c>
      <c r="N12" s="347">
        <f t="shared" si="1"/>
        <v>1</v>
      </c>
      <c r="O12" s="345">
        <v>189</v>
      </c>
      <c r="P12" s="346">
        <f t="shared" si="2"/>
        <v>63</v>
      </c>
      <c r="Q12" s="347">
        <f t="shared" si="3"/>
        <v>5</v>
      </c>
      <c r="R12" s="345">
        <v>202.5</v>
      </c>
      <c r="S12" s="346">
        <f t="shared" si="4"/>
        <v>67.5</v>
      </c>
      <c r="T12" s="347">
        <f t="shared" si="5"/>
        <v>2</v>
      </c>
      <c r="U12" s="369"/>
      <c r="V12" s="369"/>
      <c r="W12" s="345">
        <f t="shared" si="6"/>
        <v>589</v>
      </c>
      <c r="X12" s="350"/>
      <c r="Y12" s="346">
        <f t="shared" si="7"/>
        <v>65.444000000000003</v>
      </c>
      <c r="Z12" s="370" t="s">
        <v>193</v>
      </c>
    </row>
    <row r="13" spans="1:27" s="239" customFormat="1" ht="39.75" customHeight="1">
      <c r="A13" s="366">
        <v>3</v>
      </c>
      <c r="B13" s="45"/>
      <c r="C13" s="430"/>
      <c r="D13" s="207" t="s">
        <v>395</v>
      </c>
      <c r="E13" s="271" t="s">
        <v>396</v>
      </c>
      <c r="F13" s="272">
        <v>2</v>
      </c>
      <c r="G13" s="250" t="s">
        <v>397</v>
      </c>
      <c r="H13" s="273" t="s">
        <v>398</v>
      </c>
      <c r="I13" s="273" t="s">
        <v>372</v>
      </c>
      <c r="J13" s="197" t="s">
        <v>328</v>
      </c>
      <c r="K13" s="274" t="s">
        <v>373</v>
      </c>
      <c r="L13" s="345">
        <v>195.5</v>
      </c>
      <c r="M13" s="346">
        <f t="shared" si="0"/>
        <v>65.166666666666671</v>
      </c>
      <c r="N13" s="347">
        <f t="shared" si="1"/>
        <v>3</v>
      </c>
      <c r="O13" s="345">
        <v>192.5</v>
      </c>
      <c r="P13" s="346">
        <f t="shared" si="2"/>
        <v>64.166666666666671</v>
      </c>
      <c r="Q13" s="347">
        <f t="shared" si="3"/>
        <v>2</v>
      </c>
      <c r="R13" s="345">
        <v>200</v>
      </c>
      <c r="S13" s="346">
        <f t="shared" si="4"/>
        <v>66.666666666666671</v>
      </c>
      <c r="T13" s="347">
        <f t="shared" si="5"/>
        <v>4</v>
      </c>
      <c r="U13" s="369"/>
      <c r="V13" s="369"/>
      <c r="W13" s="345">
        <f t="shared" si="6"/>
        <v>588</v>
      </c>
      <c r="X13" s="450">
        <v>65.167000000000002</v>
      </c>
      <c r="Y13" s="346">
        <f t="shared" si="7"/>
        <v>65.332999999999998</v>
      </c>
      <c r="Z13" s="370" t="s">
        <v>193</v>
      </c>
    </row>
    <row r="14" spans="1:27" s="239" customFormat="1" ht="39.75" customHeight="1">
      <c r="A14" s="366">
        <v>4</v>
      </c>
      <c r="B14" s="45"/>
      <c r="C14" s="430"/>
      <c r="D14" s="227" t="s">
        <v>196</v>
      </c>
      <c r="E14" s="270" t="s">
        <v>197</v>
      </c>
      <c r="F14" s="254" t="s">
        <v>24</v>
      </c>
      <c r="G14" s="206" t="s">
        <v>109</v>
      </c>
      <c r="H14" s="270" t="s">
        <v>110</v>
      </c>
      <c r="I14" s="197" t="s">
        <v>111</v>
      </c>
      <c r="J14" s="197" t="s">
        <v>119</v>
      </c>
      <c r="K14" s="197" t="s">
        <v>34</v>
      </c>
      <c r="L14" s="345">
        <v>193.5</v>
      </c>
      <c r="M14" s="346">
        <f t="shared" si="0"/>
        <v>64.5</v>
      </c>
      <c r="N14" s="347">
        <f t="shared" si="1"/>
        <v>4</v>
      </c>
      <c r="O14" s="345">
        <v>191.5</v>
      </c>
      <c r="P14" s="346">
        <f t="shared" si="2"/>
        <v>63.833333333333336</v>
      </c>
      <c r="Q14" s="347">
        <f t="shared" si="3"/>
        <v>3</v>
      </c>
      <c r="R14" s="345">
        <v>203</v>
      </c>
      <c r="S14" s="346">
        <f t="shared" si="4"/>
        <v>67.666666666666671</v>
      </c>
      <c r="T14" s="347">
        <f t="shared" si="5"/>
        <v>1</v>
      </c>
      <c r="U14" s="369"/>
      <c r="V14" s="369"/>
      <c r="W14" s="345">
        <f t="shared" si="6"/>
        <v>588</v>
      </c>
      <c r="X14" s="450">
        <v>64.5</v>
      </c>
      <c r="Y14" s="346">
        <f t="shared" si="7"/>
        <v>65.332999999999998</v>
      </c>
      <c r="Z14" s="370" t="s">
        <v>193</v>
      </c>
    </row>
    <row r="15" spans="1:27" s="239" customFormat="1" ht="39.75" customHeight="1">
      <c r="A15" s="366">
        <f t="shared" ref="A15:A20" si="8">RANK(Y15,Y$11:Y$20,0)</f>
        <v>5</v>
      </c>
      <c r="B15" s="45"/>
      <c r="C15" s="430"/>
      <c r="D15" s="230" t="s">
        <v>415</v>
      </c>
      <c r="E15" s="279" t="s">
        <v>416</v>
      </c>
      <c r="F15" s="254" t="s">
        <v>24</v>
      </c>
      <c r="G15" s="280" t="s">
        <v>417</v>
      </c>
      <c r="H15" s="279" t="s">
        <v>185</v>
      </c>
      <c r="I15" s="281" t="s">
        <v>35</v>
      </c>
      <c r="J15" s="282" t="s">
        <v>119</v>
      </c>
      <c r="K15" s="197" t="s">
        <v>34</v>
      </c>
      <c r="L15" s="345">
        <v>189.5</v>
      </c>
      <c r="M15" s="346">
        <f t="shared" si="0"/>
        <v>63.166666666666664</v>
      </c>
      <c r="N15" s="347">
        <f t="shared" si="1"/>
        <v>5</v>
      </c>
      <c r="O15" s="345">
        <v>191</v>
      </c>
      <c r="P15" s="346">
        <f t="shared" si="2"/>
        <v>63.666666666666664</v>
      </c>
      <c r="Q15" s="347">
        <f t="shared" si="3"/>
        <v>4</v>
      </c>
      <c r="R15" s="345">
        <v>196.5</v>
      </c>
      <c r="S15" s="346">
        <f t="shared" si="4"/>
        <v>65.5</v>
      </c>
      <c r="T15" s="347">
        <f t="shared" si="5"/>
        <v>6</v>
      </c>
      <c r="U15" s="369"/>
      <c r="V15" s="369"/>
      <c r="W15" s="345">
        <f t="shared" si="6"/>
        <v>577</v>
      </c>
      <c r="X15" s="350"/>
      <c r="Y15" s="346">
        <f t="shared" si="7"/>
        <v>64.111000000000004</v>
      </c>
      <c r="Z15" s="370" t="s">
        <v>193</v>
      </c>
    </row>
    <row r="16" spans="1:27" s="239" customFormat="1" ht="39.75" customHeight="1">
      <c r="A16" s="366">
        <f t="shared" si="8"/>
        <v>6</v>
      </c>
      <c r="B16" s="45"/>
      <c r="C16" s="430"/>
      <c r="D16" s="205" t="s">
        <v>399</v>
      </c>
      <c r="E16" s="265" t="s">
        <v>400</v>
      </c>
      <c r="F16" s="254" t="s">
        <v>24</v>
      </c>
      <c r="G16" s="275" t="s">
        <v>401</v>
      </c>
      <c r="H16" s="261" t="s">
        <v>402</v>
      </c>
      <c r="I16" s="276" t="s">
        <v>403</v>
      </c>
      <c r="J16" s="277" t="s">
        <v>404</v>
      </c>
      <c r="K16" s="278" t="s">
        <v>405</v>
      </c>
      <c r="L16" s="345">
        <v>186.5</v>
      </c>
      <c r="M16" s="346">
        <f t="shared" si="0"/>
        <v>62.166666666666664</v>
      </c>
      <c r="N16" s="347">
        <f t="shared" si="1"/>
        <v>7</v>
      </c>
      <c r="O16" s="345">
        <v>187.5</v>
      </c>
      <c r="P16" s="346">
        <f t="shared" si="2"/>
        <v>62.5</v>
      </c>
      <c r="Q16" s="347">
        <f t="shared" si="3"/>
        <v>6</v>
      </c>
      <c r="R16" s="345">
        <v>197</v>
      </c>
      <c r="S16" s="346">
        <f t="shared" si="4"/>
        <v>65.666666666666671</v>
      </c>
      <c r="T16" s="347">
        <f t="shared" si="5"/>
        <v>5</v>
      </c>
      <c r="U16" s="369"/>
      <c r="V16" s="369"/>
      <c r="W16" s="345">
        <f t="shared" si="6"/>
        <v>571</v>
      </c>
      <c r="X16" s="350"/>
      <c r="Y16" s="346">
        <f t="shared" si="7"/>
        <v>63.444000000000003</v>
      </c>
      <c r="Z16" s="370" t="s">
        <v>193</v>
      </c>
    </row>
    <row r="17" spans="1:27" s="239" customFormat="1" ht="39.75" customHeight="1">
      <c r="A17" s="366">
        <f t="shared" si="8"/>
        <v>7</v>
      </c>
      <c r="B17" s="45"/>
      <c r="C17" s="430"/>
      <c r="D17" s="205" t="s">
        <v>419</v>
      </c>
      <c r="E17" s="265" t="s">
        <v>420</v>
      </c>
      <c r="F17" s="254" t="s">
        <v>24</v>
      </c>
      <c r="G17" s="266" t="s">
        <v>421</v>
      </c>
      <c r="H17" s="267" t="s">
        <v>422</v>
      </c>
      <c r="I17" s="256" t="s">
        <v>423</v>
      </c>
      <c r="J17" s="268" t="s">
        <v>424</v>
      </c>
      <c r="K17" s="278" t="s">
        <v>405</v>
      </c>
      <c r="L17" s="345">
        <v>189</v>
      </c>
      <c r="M17" s="346">
        <f t="shared" si="0"/>
        <v>63</v>
      </c>
      <c r="N17" s="347">
        <f t="shared" si="1"/>
        <v>6</v>
      </c>
      <c r="O17" s="345">
        <v>185.5</v>
      </c>
      <c r="P17" s="346">
        <f t="shared" si="2"/>
        <v>61.833333333333336</v>
      </c>
      <c r="Q17" s="347">
        <f t="shared" si="3"/>
        <v>8</v>
      </c>
      <c r="R17" s="345">
        <v>191.5</v>
      </c>
      <c r="S17" s="346">
        <f t="shared" si="4"/>
        <v>63.833333333333336</v>
      </c>
      <c r="T17" s="347">
        <f t="shared" si="5"/>
        <v>7</v>
      </c>
      <c r="U17" s="369"/>
      <c r="V17" s="369"/>
      <c r="W17" s="345">
        <f t="shared" si="6"/>
        <v>566</v>
      </c>
      <c r="X17" s="350"/>
      <c r="Y17" s="346">
        <f t="shared" si="7"/>
        <v>62.889000000000003</v>
      </c>
      <c r="Z17" s="370" t="s">
        <v>193</v>
      </c>
    </row>
    <row r="18" spans="1:27" s="239" customFormat="1" ht="39.75" customHeight="1">
      <c r="A18" s="366">
        <f t="shared" si="8"/>
        <v>8</v>
      </c>
      <c r="B18" s="45"/>
      <c r="C18" s="430"/>
      <c r="D18" s="227" t="s">
        <v>229</v>
      </c>
      <c r="E18" s="253" t="s">
        <v>64</v>
      </c>
      <c r="F18" s="254" t="s">
        <v>24</v>
      </c>
      <c r="G18" s="260" t="s">
        <v>79</v>
      </c>
      <c r="H18" s="292" t="s">
        <v>80</v>
      </c>
      <c r="I18" s="262" t="s">
        <v>40</v>
      </c>
      <c r="J18" s="197" t="s">
        <v>119</v>
      </c>
      <c r="K18" s="197" t="s">
        <v>34</v>
      </c>
      <c r="L18" s="345">
        <v>183.5</v>
      </c>
      <c r="M18" s="346">
        <f t="shared" si="0"/>
        <v>61.166666666666664</v>
      </c>
      <c r="N18" s="347">
        <f t="shared" si="1"/>
        <v>8</v>
      </c>
      <c r="O18" s="345">
        <v>182</v>
      </c>
      <c r="P18" s="346">
        <f t="shared" si="2"/>
        <v>60.666666666666664</v>
      </c>
      <c r="Q18" s="347">
        <f t="shared" si="3"/>
        <v>9</v>
      </c>
      <c r="R18" s="345">
        <v>191</v>
      </c>
      <c r="S18" s="346">
        <f t="shared" si="4"/>
        <v>63.666666666666664</v>
      </c>
      <c r="T18" s="347">
        <f t="shared" si="5"/>
        <v>8</v>
      </c>
      <c r="U18" s="369"/>
      <c r="V18" s="369"/>
      <c r="W18" s="345">
        <f t="shared" si="6"/>
        <v>556.5</v>
      </c>
      <c r="X18" s="350"/>
      <c r="Y18" s="346">
        <f t="shared" si="7"/>
        <v>61.832999999999998</v>
      </c>
      <c r="Z18" s="370" t="s">
        <v>193</v>
      </c>
    </row>
    <row r="19" spans="1:27" s="365" customFormat="1" ht="39.75" customHeight="1">
      <c r="A19" s="366">
        <f t="shared" si="8"/>
        <v>9</v>
      </c>
      <c r="B19" s="45"/>
      <c r="C19" s="430"/>
      <c r="D19" s="227" t="s">
        <v>229</v>
      </c>
      <c r="E19" s="253" t="s">
        <v>64</v>
      </c>
      <c r="F19" s="254" t="s">
        <v>24</v>
      </c>
      <c r="G19" s="255" t="s">
        <v>167</v>
      </c>
      <c r="H19" s="256" t="s">
        <v>168</v>
      </c>
      <c r="I19" s="257" t="s">
        <v>169</v>
      </c>
      <c r="J19" s="197" t="s">
        <v>119</v>
      </c>
      <c r="K19" s="197" t="s">
        <v>34</v>
      </c>
      <c r="L19" s="345">
        <v>179</v>
      </c>
      <c r="M19" s="346">
        <f t="shared" si="0"/>
        <v>59.166666666666664</v>
      </c>
      <c r="N19" s="347">
        <f t="shared" si="1"/>
        <v>9</v>
      </c>
      <c r="O19" s="345">
        <v>188</v>
      </c>
      <c r="P19" s="346">
        <f t="shared" si="2"/>
        <v>62.166666666666664</v>
      </c>
      <c r="Q19" s="347">
        <f t="shared" si="3"/>
        <v>7</v>
      </c>
      <c r="R19" s="345">
        <v>189.5</v>
      </c>
      <c r="S19" s="346">
        <f t="shared" si="4"/>
        <v>62.666666666666664</v>
      </c>
      <c r="T19" s="347">
        <f t="shared" si="5"/>
        <v>9</v>
      </c>
      <c r="U19" s="369">
        <v>1</v>
      </c>
      <c r="V19" s="369"/>
      <c r="W19" s="345">
        <f t="shared" si="6"/>
        <v>556.5</v>
      </c>
      <c r="X19" s="350"/>
      <c r="Y19" s="346">
        <f t="shared" si="7"/>
        <v>61.332999999999998</v>
      </c>
      <c r="Z19" s="370" t="s">
        <v>193</v>
      </c>
      <c r="AA19" s="375"/>
    </row>
    <row r="20" spans="1:27" s="365" customFormat="1" ht="47.25" customHeight="1">
      <c r="A20" s="366">
        <f t="shared" si="8"/>
        <v>10</v>
      </c>
      <c r="B20" s="45"/>
      <c r="C20" s="430"/>
      <c r="D20" s="229" t="s">
        <v>436</v>
      </c>
      <c r="E20" s="258" t="s">
        <v>437</v>
      </c>
      <c r="F20" s="259" t="s">
        <v>24</v>
      </c>
      <c r="G20" s="260" t="s">
        <v>438</v>
      </c>
      <c r="H20" s="261" t="s">
        <v>439</v>
      </c>
      <c r="I20" s="262" t="s">
        <v>440</v>
      </c>
      <c r="J20" s="263" t="s">
        <v>441</v>
      </c>
      <c r="K20" s="264" t="s">
        <v>52</v>
      </c>
      <c r="L20" s="345">
        <v>162.5</v>
      </c>
      <c r="M20" s="346">
        <f t="shared" si="0"/>
        <v>52.666666666666664</v>
      </c>
      <c r="N20" s="347">
        <f t="shared" si="1"/>
        <v>10</v>
      </c>
      <c r="O20" s="345">
        <v>169</v>
      </c>
      <c r="P20" s="346">
        <f t="shared" si="2"/>
        <v>54.833333333333336</v>
      </c>
      <c r="Q20" s="347">
        <f t="shared" si="3"/>
        <v>10</v>
      </c>
      <c r="R20" s="345">
        <v>171.5</v>
      </c>
      <c r="S20" s="346">
        <f t="shared" si="4"/>
        <v>55.666666666666664</v>
      </c>
      <c r="T20" s="347">
        <f t="shared" si="5"/>
        <v>10</v>
      </c>
      <c r="U20" s="369">
        <v>2</v>
      </c>
      <c r="V20" s="369"/>
      <c r="W20" s="345">
        <f t="shared" si="6"/>
        <v>503</v>
      </c>
      <c r="X20" s="350"/>
      <c r="Y20" s="346">
        <f t="shared" si="7"/>
        <v>54.389000000000003</v>
      </c>
      <c r="Z20" s="370" t="s">
        <v>193</v>
      </c>
      <c r="AA20" s="239"/>
    </row>
    <row r="21" spans="1:27" ht="14.25" customHeight="1">
      <c r="A21" s="55"/>
      <c r="B21" s="56"/>
      <c r="C21" s="86"/>
      <c r="D21" s="78"/>
      <c r="E21" s="98"/>
      <c r="F21" s="80"/>
      <c r="G21" s="81"/>
      <c r="H21" s="82"/>
      <c r="I21" s="83"/>
      <c r="J21" s="83"/>
      <c r="K21" s="84"/>
      <c r="L21" s="64"/>
      <c r="M21" s="87"/>
      <c r="N21" s="88"/>
      <c r="O21" s="89"/>
      <c r="P21" s="87"/>
      <c r="Q21" s="88"/>
      <c r="R21" s="89"/>
      <c r="S21" s="87"/>
      <c r="T21" s="88"/>
      <c r="U21" s="90"/>
      <c r="V21" s="90"/>
      <c r="W21" s="89"/>
      <c r="X21" s="91"/>
      <c r="Y21" s="87"/>
      <c r="Z21" s="69"/>
    </row>
    <row r="22" spans="1:27" ht="31.5" customHeight="1">
      <c r="D22" s="6" t="s">
        <v>182</v>
      </c>
      <c r="E22" s="6"/>
      <c r="F22" s="6"/>
      <c r="G22" s="6"/>
      <c r="H22" s="6"/>
      <c r="I22" s="14" t="s">
        <v>294</v>
      </c>
      <c r="K22" s="1"/>
      <c r="L22" s="8"/>
    </row>
    <row r="23" spans="1:27">
      <c r="D23" s="6"/>
      <c r="E23" s="6"/>
      <c r="F23" s="6"/>
      <c r="G23" s="6"/>
      <c r="H23" s="6"/>
      <c r="I23" s="14"/>
      <c r="K23" s="1"/>
      <c r="L23" s="8"/>
    </row>
    <row r="24" spans="1:27" ht="31.5" customHeight="1">
      <c r="D24" s="6" t="s">
        <v>12</v>
      </c>
      <c r="E24" s="6"/>
      <c r="F24" s="6"/>
      <c r="G24" s="6"/>
      <c r="H24" s="6"/>
      <c r="I24" s="14" t="s">
        <v>263</v>
      </c>
      <c r="K24" s="1"/>
      <c r="L24" s="8"/>
    </row>
    <row r="25" spans="1:27">
      <c r="D25" s="6"/>
      <c r="E25" s="6"/>
      <c r="F25" s="6"/>
      <c r="G25" s="6"/>
      <c r="H25" s="6"/>
      <c r="I25" s="14"/>
      <c r="K25" s="1"/>
      <c r="L25" s="8"/>
    </row>
    <row r="26" spans="1:27" ht="31.5" customHeight="1">
      <c r="D26" s="6" t="s">
        <v>23</v>
      </c>
      <c r="E26" s="6"/>
      <c r="F26" s="6"/>
      <c r="G26" s="6"/>
      <c r="H26" s="6"/>
      <c r="I26" s="14" t="s">
        <v>295</v>
      </c>
      <c r="K26" s="1"/>
      <c r="L26" s="8"/>
    </row>
    <row r="37" spans="11:11">
      <c r="K37" s="6"/>
    </row>
  </sheetData>
  <protectedRanges>
    <protectedRange sqref="K21" name="Диапазон1_3_1_1_3_11_1_1_3_1_1_2_1_3_2_3_4_4"/>
  </protectedRanges>
  <sortState ref="A11:AA20">
    <sortCondition ref="A11:A20"/>
  </sortState>
  <mergeCells count="26">
    <mergeCell ref="A1:Z1"/>
    <mergeCell ref="A2:Z2"/>
    <mergeCell ref="A3:Z3"/>
    <mergeCell ref="A4:Z4"/>
    <mergeCell ref="A5:Z5"/>
    <mergeCell ref="Y9:Y10"/>
    <mergeCell ref="Z9:Z10"/>
    <mergeCell ref="K9:K10"/>
    <mergeCell ref="L9:N9"/>
    <mergeCell ref="A6:Z6"/>
    <mergeCell ref="O9:Q9"/>
    <mergeCell ref="R9:T9"/>
    <mergeCell ref="U9:U10"/>
    <mergeCell ref="V9:V10"/>
    <mergeCell ref="A7:Z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W9:W10"/>
    <mergeCell ref="X9:X10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43"/>
  <sheetViews>
    <sheetView view="pageBreakPreview" topLeftCell="A25" zoomScale="90" zoomScaleNormal="100" zoomScaleSheetLayoutView="90" workbookViewId="0">
      <selection activeCell="A33" sqref="A33:XFD33"/>
    </sheetView>
  </sheetViews>
  <sheetFormatPr defaultRowHeight="12.75"/>
  <cols>
    <col min="1" max="1" width="5" customWidth="1"/>
    <col min="2" max="3" width="4.7109375" hidden="1" customWidth="1"/>
    <col min="4" max="4" width="19.28515625" customWidth="1"/>
    <col min="5" max="5" width="8.5703125" style="97" customWidth="1"/>
    <col min="6" max="6" width="5.7109375" customWidth="1"/>
    <col min="7" max="7" width="28.7109375" customWidth="1"/>
    <col min="8" max="8" width="8.7109375" customWidth="1"/>
    <col min="9" max="9" width="15" customWidth="1"/>
    <col min="10" max="10" width="12.7109375" hidden="1" customWidth="1"/>
    <col min="11" max="11" width="22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ht="54.75" customHeight="1">
      <c r="A1" s="470" t="s">
        <v>444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ht="19.5" hidden="1" customHeight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21.75" customHeight="1">
      <c r="A5" s="469" t="s">
        <v>591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s="441" customFormat="1" ht="39.75" customHeight="1">
      <c r="A6" s="469" t="s">
        <v>592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</row>
    <row r="7" spans="1:26" ht="19.149999999999999" customHeight="1">
      <c r="A7" s="464" t="s">
        <v>605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</row>
    <row r="8" spans="1:26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 customHeight="1">
      <c r="A9" s="31" t="s">
        <v>224</v>
      </c>
      <c r="B9" s="37"/>
      <c r="C9" s="37"/>
      <c r="D9" s="37"/>
      <c r="E9" s="38"/>
      <c r="F9" s="38"/>
      <c r="G9" s="38"/>
      <c r="H9" s="38"/>
      <c r="I9" s="38"/>
      <c r="J9" s="39"/>
      <c r="K9" s="39"/>
      <c r="L9" s="37"/>
      <c r="M9" s="40"/>
      <c r="Z9" s="52" t="s">
        <v>495</v>
      </c>
    </row>
    <row r="10" spans="1:26" ht="20.100000000000001" customHeight="1">
      <c r="A10" s="462" t="s">
        <v>198</v>
      </c>
      <c r="B10" s="466" t="s">
        <v>2</v>
      </c>
      <c r="C10" s="466" t="s">
        <v>14</v>
      </c>
      <c r="D10" s="463" t="s">
        <v>199</v>
      </c>
      <c r="E10" s="463" t="s">
        <v>4</v>
      </c>
      <c r="F10" s="462" t="s">
        <v>5</v>
      </c>
      <c r="G10" s="463" t="s">
        <v>200</v>
      </c>
      <c r="H10" s="463" t="s">
        <v>4</v>
      </c>
      <c r="I10" s="463" t="s">
        <v>7</v>
      </c>
      <c r="J10" s="41"/>
      <c r="K10" s="463" t="s">
        <v>9</v>
      </c>
      <c r="L10" s="463" t="s">
        <v>219</v>
      </c>
      <c r="M10" s="463"/>
      <c r="N10" s="463"/>
      <c r="O10" s="468" t="s">
        <v>215</v>
      </c>
      <c r="P10" s="468"/>
      <c r="Q10" s="468"/>
      <c r="R10" s="468" t="s">
        <v>258</v>
      </c>
      <c r="S10" s="468"/>
      <c r="T10" s="468"/>
      <c r="U10" s="481" t="s">
        <v>202</v>
      </c>
      <c r="V10" s="481" t="s">
        <v>203</v>
      </c>
      <c r="W10" s="471" t="s">
        <v>216</v>
      </c>
      <c r="X10" s="462" t="s">
        <v>217</v>
      </c>
      <c r="Y10" s="466" t="s">
        <v>205</v>
      </c>
      <c r="Z10" s="467" t="s">
        <v>206</v>
      </c>
    </row>
    <row r="11" spans="1:26" ht="39.950000000000003" customHeight="1">
      <c r="A11" s="462"/>
      <c r="B11" s="466"/>
      <c r="C11" s="466"/>
      <c r="D11" s="463"/>
      <c r="E11" s="463"/>
      <c r="F11" s="462"/>
      <c r="G11" s="463"/>
      <c r="H11" s="463"/>
      <c r="I11" s="463"/>
      <c r="J11" s="41"/>
      <c r="K11" s="463"/>
      <c r="L11" s="47" t="s">
        <v>209</v>
      </c>
      <c r="M11" s="42" t="s">
        <v>210</v>
      </c>
      <c r="N11" s="47" t="s">
        <v>198</v>
      </c>
      <c r="O11" s="47" t="s">
        <v>209</v>
      </c>
      <c r="P11" s="42" t="s">
        <v>210</v>
      </c>
      <c r="Q11" s="47" t="s">
        <v>198</v>
      </c>
      <c r="R11" s="47" t="s">
        <v>209</v>
      </c>
      <c r="S11" s="42" t="s">
        <v>210</v>
      </c>
      <c r="T11" s="47" t="s">
        <v>198</v>
      </c>
      <c r="U11" s="482"/>
      <c r="V11" s="482"/>
      <c r="W11" s="473"/>
      <c r="X11" s="462"/>
      <c r="Y11" s="466"/>
      <c r="Z11" s="467"/>
    </row>
    <row r="12" spans="1:26" s="239" customFormat="1" ht="42" customHeight="1">
      <c r="A12" s="366">
        <f t="shared" ref="A12:A27" si="0">RANK(Y12,Y$12:Y$27,0)</f>
        <v>1</v>
      </c>
      <c r="B12" s="45"/>
      <c r="C12" s="392"/>
      <c r="D12" s="205" t="s">
        <v>123</v>
      </c>
      <c r="E12" s="265" t="s">
        <v>124</v>
      </c>
      <c r="F12" s="254" t="s">
        <v>31</v>
      </c>
      <c r="G12" s="260" t="s">
        <v>127</v>
      </c>
      <c r="H12" s="279" t="s">
        <v>128</v>
      </c>
      <c r="I12" s="281" t="s">
        <v>73</v>
      </c>
      <c r="J12" s="301" t="s">
        <v>72</v>
      </c>
      <c r="K12" s="197" t="s">
        <v>34</v>
      </c>
      <c r="L12" s="345">
        <v>207</v>
      </c>
      <c r="M12" s="346">
        <f t="shared" ref="M12:M27" si="1">L12/3-IF($U12=1,0.5,IF($U12=2,1.5,0))</f>
        <v>69</v>
      </c>
      <c r="N12" s="347">
        <f t="shared" ref="N12:N27" si="2">RANK(M12,M$12:M$27,0)</f>
        <v>1</v>
      </c>
      <c r="O12" s="345">
        <v>213</v>
      </c>
      <c r="P12" s="346">
        <f t="shared" ref="P12:P27" si="3">O12/3-IF($U12=1,0.5,IF($U12=2,1.5,0))</f>
        <v>71</v>
      </c>
      <c r="Q12" s="347">
        <f t="shared" ref="Q12:Q27" si="4">RANK(P12,P$12:P$27,0)</f>
        <v>1</v>
      </c>
      <c r="R12" s="345">
        <v>200</v>
      </c>
      <c r="S12" s="346">
        <f t="shared" ref="S12:S27" si="5">R12/3-IF($U12=1,0.5,IF($U12=2,1.5,0))</f>
        <v>66.666666666666671</v>
      </c>
      <c r="T12" s="347">
        <f t="shared" ref="T12:T27" si="6">RANK(S12,S$12:S$27,0)</f>
        <v>4</v>
      </c>
      <c r="U12" s="369"/>
      <c r="V12" s="369"/>
      <c r="W12" s="345">
        <f t="shared" ref="W12:W27" si="7">L12+O12+R12</f>
        <v>620</v>
      </c>
      <c r="X12" s="350"/>
      <c r="Y12" s="346">
        <f t="shared" ref="Y12:Y27" si="8">ROUND(SUM(M12,P12,S12)/3,3)</f>
        <v>68.888999999999996</v>
      </c>
      <c r="Z12" s="370" t="s">
        <v>193</v>
      </c>
    </row>
    <row r="13" spans="1:26" s="239" customFormat="1" ht="42" customHeight="1">
      <c r="A13" s="366">
        <f t="shared" si="0"/>
        <v>2</v>
      </c>
      <c r="B13" s="45"/>
      <c r="C13" s="392"/>
      <c r="D13" s="205" t="s">
        <v>351</v>
      </c>
      <c r="E13" s="265" t="s">
        <v>352</v>
      </c>
      <c r="F13" s="254" t="s">
        <v>31</v>
      </c>
      <c r="G13" s="266" t="s">
        <v>353</v>
      </c>
      <c r="H13" s="256" t="s">
        <v>354</v>
      </c>
      <c r="I13" s="264" t="s">
        <v>355</v>
      </c>
      <c r="J13" s="264" t="s">
        <v>356</v>
      </c>
      <c r="K13" s="264" t="s">
        <v>569</v>
      </c>
      <c r="L13" s="345">
        <v>205.5</v>
      </c>
      <c r="M13" s="346">
        <f t="shared" si="1"/>
        <v>68.5</v>
      </c>
      <c r="N13" s="347">
        <f t="shared" si="2"/>
        <v>2</v>
      </c>
      <c r="O13" s="345">
        <v>203.5</v>
      </c>
      <c r="P13" s="346">
        <f t="shared" si="3"/>
        <v>67.833333333333329</v>
      </c>
      <c r="Q13" s="347">
        <f t="shared" si="4"/>
        <v>3</v>
      </c>
      <c r="R13" s="345">
        <v>201</v>
      </c>
      <c r="S13" s="346">
        <f t="shared" si="5"/>
        <v>67</v>
      </c>
      <c r="T13" s="347">
        <f t="shared" si="6"/>
        <v>2</v>
      </c>
      <c r="U13" s="369"/>
      <c r="V13" s="369"/>
      <c r="W13" s="345">
        <f t="shared" si="7"/>
        <v>610</v>
      </c>
      <c r="X13" s="350"/>
      <c r="Y13" s="346">
        <f t="shared" si="8"/>
        <v>67.778000000000006</v>
      </c>
      <c r="Z13" s="370" t="s">
        <v>193</v>
      </c>
    </row>
    <row r="14" spans="1:26" s="239" customFormat="1" ht="42" customHeight="1">
      <c r="A14" s="366">
        <f t="shared" si="0"/>
        <v>3</v>
      </c>
      <c r="B14" s="45"/>
      <c r="C14" s="392"/>
      <c r="D14" s="248" t="s">
        <v>498</v>
      </c>
      <c r="E14" s="294" t="s">
        <v>485</v>
      </c>
      <c r="F14" s="295">
        <v>1</v>
      </c>
      <c r="G14" s="275" t="s">
        <v>499</v>
      </c>
      <c r="H14" s="296" t="s">
        <v>560</v>
      </c>
      <c r="I14" s="297" t="s">
        <v>500</v>
      </c>
      <c r="J14" s="298" t="s">
        <v>441</v>
      </c>
      <c r="K14" s="264" t="s">
        <v>52</v>
      </c>
      <c r="L14" s="345">
        <v>204.5</v>
      </c>
      <c r="M14" s="346">
        <f t="shared" si="1"/>
        <v>68.166666666666671</v>
      </c>
      <c r="N14" s="347">
        <f t="shared" si="2"/>
        <v>3</v>
      </c>
      <c r="O14" s="345">
        <v>204</v>
      </c>
      <c r="P14" s="346">
        <f t="shared" si="3"/>
        <v>68</v>
      </c>
      <c r="Q14" s="347">
        <f t="shared" si="4"/>
        <v>2</v>
      </c>
      <c r="R14" s="345">
        <v>200.5</v>
      </c>
      <c r="S14" s="346">
        <f t="shared" si="5"/>
        <v>66.833333333333329</v>
      </c>
      <c r="T14" s="347">
        <f t="shared" si="6"/>
        <v>3</v>
      </c>
      <c r="U14" s="369"/>
      <c r="V14" s="369"/>
      <c r="W14" s="345">
        <f t="shared" si="7"/>
        <v>609</v>
      </c>
      <c r="X14" s="350"/>
      <c r="Y14" s="346">
        <f t="shared" si="8"/>
        <v>67.667000000000002</v>
      </c>
      <c r="Z14" s="370" t="s">
        <v>193</v>
      </c>
    </row>
    <row r="15" spans="1:26" s="239" customFormat="1" ht="42" customHeight="1">
      <c r="A15" s="366">
        <f t="shared" si="0"/>
        <v>4</v>
      </c>
      <c r="B15" s="45"/>
      <c r="C15" s="437"/>
      <c r="D15" s="249" t="s">
        <v>152</v>
      </c>
      <c r="E15" s="265" t="s">
        <v>153</v>
      </c>
      <c r="F15" s="304" t="s">
        <v>24</v>
      </c>
      <c r="G15" s="260" t="s">
        <v>252</v>
      </c>
      <c r="H15" s="261" t="s">
        <v>253</v>
      </c>
      <c r="I15" s="262" t="s">
        <v>133</v>
      </c>
      <c r="J15" s="303" t="s">
        <v>94</v>
      </c>
      <c r="K15" s="197" t="s">
        <v>45</v>
      </c>
      <c r="L15" s="345">
        <v>201.5</v>
      </c>
      <c r="M15" s="346">
        <f t="shared" si="1"/>
        <v>67.166666666666671</v>
      </c>
      <c r="N15" s="347">
        <f t="shared" si="2"/>
        <v>5</v>
      </c>
      <c r="O15" s="345">
        <v>203.5</v>
      </c>
      <c r="P15" s="346">
        <f t="shared" si="3"/>
        <v>67.833333333333329</v>
      </c>
      <c r="Q15" s="347">
        <f t="shared" si="4"/>
        <v>3</v>
      </c>
      <c r="R15" s="345">
        <v>201.5</v>
      </c>
      <c r="S15" s="346">
        <f t="shared" si="5"/>
        <v>67.166666666666671</v>
      </c>
      <c r="T15" s="347">
        <f t="shared" si="6"/>
        <v>1</v>
      </c>
      <c r="U15" s="369"/>
      <c r="V15" s="369"/>
      <c r="W15" s="345">
        <f t="shared" si="7"/>
        <v>606.5</v>
      </c>
      <c r="X15" s="350"/>
      <c r="Y15" s="346">
        <f t="shared" si="8"/>
        <v>67.388999999999996</v>
      </c>
      <c r="Z15" s="370" t="s">
        <v>193</v>
      </c>
    </row>
    <row r="16" spans="1:26" s="239" customFormat="1" ht="42" customHeight="1">
      <c r="A16" s="366">
        <f t="shared" si="0"/>
        <v>5</v>
      </c>
      <c r="B16" s="45"/>
      <c r="C16" s="437"/>
      <c r="D16" s="205" t="s">
        <v>359</v>
      </c>
      <c r="E16" s="265" t="s">
        <v>360</v>
      </c>
      <c r="F16" s="409" t="s">
        <v>27</v>
      </c>
      <c r="G16" s="410" t="s">
        <v>588</v>
      </c>
      <c r="H16" s="256" t="s">
        <v>589</v>
      </c>
      <c r="I16" s="411" t="s">
        <v>590</v>
      </c>
      <c r="J16" s="412" t="s">
        <v>72</v>
      </c>
      <c r="K16" s="197" t="s">
        <v>34</v>
      </c>
      <c r="L16" s="345">
        <v>204.5</v>
      </c>
      <c r="M16" s="346">
        <f t="shared" si="1"/>
        <v>68.166666666666671</v>
      </c>
      <c r="N16" s="347">
        <f t="shared" si="2"/>
        <v>3</v>
      </c>
      <c r="O16" s="345">
        <v>199.5</v>
      </c>
      <c r="P16" s="346">
        <f t="shared" si="3"/>
        <v>66.5</v>
      </c>
      <c r="Q16" s="347">
        <f t="shared" si="4"/>
        <v>7</v>
      </c>
      <c r="R16" s="345">
        <v>199.5</v>
      </c>
      <c r="S16" s="346">
        <f t="shared" si="5"/>
        <v>66.5</v>
      </c>
      <c r="T16" s="347">
        <f t="shared" si="6"/>
        <v>5</v>
      </c>
      <c r="U16" s="369"/>
      <c r="V16" s="369"/>
      <c r="W16" s="345">
        <f t="shared" si="7"/>
        <v>603.5</v>
      </c>
      <c r="X16" s="350"/>
      <c r="Y16" s="346">
        <f t="shared" si="8"/>
        <v>67.055999999999997</v>
      </c>
      <c r="Z16" s="370" t="s">
        <v>193</v>
      </c>
    </row>
    <row r="17" spans="1:26" s="239" customFormat="1" ht="42" customHeight="1">
      <c r="A17" s="366">
        <f t="shared" si="0"/>
        <v>6</v>
      </c>
      <c r="B17" s="45"/>
      <c r="C17" s="392"/>
      <c r="D17" s="158" t="s">
        <v>245</v>
      </c>
      <c r="E17" s="271" t="s">
        <v>267</v>
      </c>
      <c r="F17" s="272" t="s">
        <v>24</v>
      </c>
      <c r="G17" s="250" t="s">
        <v>62</v>
      </c>
      <c r="H17" s="270" t="s">
        <v>63</v>
      </c>
      <c r="I17" s="272" t="s">
        <v>38</v>
      </c>
      <c r="J17" s="197" t="s">
        <v>174</v>
      </c>
      <c r="K17" s="197" t="s">
        <v>418</v>
      </c>
      <c r="L17" s="345">
        <v>199</v>
      </c>
      <c r="M17" s="346">
        <f t="shared" si="1"/>
        <v>66.333333333333329</v>
      </c>
      <c r="N17" s="347">
        <f t="shared" si="2"/>
        <v>6</v>
      </c>
      <c r="O17" s="345">
        <v>201.5</v>
      </c>
      <c r="P17" s="346">
        <f t="shared" si="3"/>
        <v>67.166666666666671</v>
      </c>
      <c r="Q17" s="347">
        <f t="shared" si="4"/>
        <v>5</v>
      </c>
      <c r="R17" s="345">
        <v>197</v>
      </c>
      <c r="S17" s="346">
        <f t="shared" si="5"/>
        <v>65.666666666666671</v>
      </c>
      <c r="T17" s="347">
        <f t="shared" si="6"/>
        <v>8</v>
      </c>
      <c r="U17" s="369"/>
      <c r="V17" s="369"/>
      <c r="W17" s="345">
        <f t="shared" si="7"/>
        <v>597.5</v>
      </c>
      <c r="X17" s="350"/>
      <c r="Y17" s="346">
        <f t="shared" si="8"/>
        <v>66.388999999999996</v>
      </c>
      <c r="Z17" s="370" t="s">
        <v>193</v>
      </c>
    </row>
    <row r="18" spans="1:26" s="239" customFormat="1" ht="42" customHeight="1">
      <c r="A18" s="366">
        <f t="shared" si="0"/>
        <v>7</v>
      </c>
      <c r="B18" s="45"/>
      <c r="C18" s="392"/>
      <c r="D18" s="250" t="s">
        <v>481</v>
      </c>
      <c r="E18" s="261" t="s">
        <v>482</v>
      </c>
      <c r="F18" s="261" t="s">
        <v>27</v>
      </c>
      <c r="G18" s="227" t="s">
        <v>483</v>
      </c>
      <c r="H18" s="270" t="s">
        <v>484</v>
      </c>
      <c r="I18" s="197" t="s">
        <v>44</v>
      </c>
      <c r="J18" s="197" t="s">
        <v>25</v>
      </c>
      <c r="K18" s="197" t="s">
        <v>430</v>
      </c>
      <c r="L18" s="345">
        <v>199</v>
      </c>
      <c r="M18" s="346">
        <f t="shared" si="1"/>
        <v>66.333333333333329</v>
      </c>
      <c r="N18" s="347">
        <f t="shared" si="2"/>
        <v>6</v>
      </c>
      <c r="O18" s="345">
        <v>200.5</v>
      </c>
      <c r="P18" s="346">
        <f t="shared" si="3"/>
        <v>66.833333333333329</v>
      </c>
      <c r="Q18" s="347">
        <f t="shared" si="4"/>
        <v>6</v>
      </c>
      <c r="R18" s="345">
        <v>197.5</v>
      </c>
      <c r="S18" s="346">
        <f t="shared" si="5"/>
        <v>65.833333333333329</v>
      </c>
      <c r="T18" s="347">
        <f t="shared" si="6"/>
        <v>7</v>
      </c>
      <c r="U18" s="369"/>
      <c r="V18" s="369"/>
      <c r="W18" s="345">
        <f t="shared" si="7"/>
        <v>597</v>
      </c>
      <c r="X18" s="350"/>
      <c r="Y18" s="346">
        <f t="shared" si="8"/>
        <v>66.332999999999998</v>
      </c>
      <c r="Z18" s="370" t="s">
        <v>193</v>
      </c>
    </row>
    <row r="19" spans="1:26" s="375" customFormat="1" ht="42" customHeight="1">
      <c r="A19" s="366">
        <f t="shared" si="0"/>
        <v>8</v>
      </c>
      <c r="B19" s="45"/>
      <c r="C19" s="392"/>
      <c r="D19" s="248" t="s">
        <v>498</v>
      </c>
      <c r="E19" s="294" t="s">
        <v>485</v>
      </c>
      <c r="F19" s="295">
        <v>1</v>
      </c>
      <c r="G19" s="316" t="s">
        <v>519</v>
      </c>
      <c r="H19" s="310" t="s">
        <v>520</v>
      </c>
      <c r="I19" s="317" t="s">
        <v>500</v>
      </c>
      <c r="J19" s="298" t="s">
        <v>441</v>
      </c>
      <c r="K19" s="264" t="s">
        <v>52</v>
      </c>
      <c r="L19" s="345">
        <v>197</v>
      </c>
      <c r="M19" s="346">
        <f t="shared" si="1"/>
        <v>65.666666666666671</v>
      </c>
      <c r="N19" s="347">
        <f t="shared" si="2"/>
        <v>9</v>
      </c>
      <c r="O19" s="345">
        <v>195</v>
      </c>
      <c r="P19" s="346">
        <f t="shared" si="3"/>
        <v>65</v>
      </c>
      <c r="Q19" s="347">
        <f t="shared" si="4"/>
        <v>10</v>
      </c>
      <c r="R19" s="345">
        <v>198</v>
      </c>
      <c r="S19" s="346">
        <f t="shared" si="5"/>
        <v>66</v>
      </c>
      <c r="T19" s="347">
        <f t="shared" si="6"/>
        <v>6</v>
      </c>
      <c r="U19" s="369"/>
      <c r="V19" s="369"/>
      <c r="W19" s="345">
        <f t="shared" si="7"/>
        <v>590</v>
      </c>
      <c r="X19" s="350"/>
      <c r="Y19" s="346">
        <f t="shared" si="8"/>
        <v>65.555999999999997</v>
      </c>
      <c r="Z19" s="370" t="s">
        <v>193</v>
      </c>
    </row>
    <row r="20" spans="1:26" s="375" customFormat="1" ht="42" customHeight="1">
      <c r="A20" s="366">
        <f t="shared" si="0"/>
        <v>9</v>
      </c>
      <c r="B20" s="45"/>
      <c r="C20" s="392"/>
      <c r="D20" s="231" t="s">
        <v>431</v>
      </c>
      <c r="E20" s="265" t="s">
        <v>432</v>
      </c>
      <c r="F20" s="287">
        <v>2</v>
      </c>
      <c r="G20" s="288" t="s">
        <v>433</v>
      </c>
      <c r="H20" s="289" t="s">
        <v>434</v>
      </c>
      <c r="I20" s="290" t="s">
        <v>435</v>
      </c>
      <c r="J20" s="291" t="s">
        <v>72</v>
      </c>
      <c r="K20" s="269" t="s">
        <v>304</v>
      </c>
      <c r="L20" s="345">
        <v>194.5</v>
      </c>
      <c r="M20" s="346">
        <f t="shared" si="1"/>
        <v>64.833333333333329</v>
      </c>
      <c r="N20" s="347">
        <f t="shared" si="2"/>
        <v>10</v>
      </c>
      <c r="O20" s="345">
        <v>198</v>
      </c>
      <c r="P20" s="346">
        <f t="shared" si="3"/>
        <v>66</v>
      </c>
      <c r="Q20" s="347">
        <f t="shared" si="4"/>
        <v>8</v>
      </c>
      <c r="R20" s="345">
        <v>195</v>
      </c>
      <c r="S20" s="346">
        <f t="shared" si="5"/>
        <v>65</v>
      </c>
      <c r="T20" s="347">
        <f t="shared" si="6"/>
        <v>9</v>
      </c>
      <c r="U20" s="369"/>
      <c r="V20" s="369"/>
      <c r="W20" s="345">
        <f t="shared" si="7"/>
        <v>587.5</v>
      </c>
      <c r="X20" s="350"/>
      <c r="Y20" s="346">
        <f t="shared" si="8"/>
        <v>65.278000000000006</v>
      </c>
      <c r="Z20" s="370" t="s">
        <v>193</v>
      </c>
    </row>
    <row r="21" spans="1:26" s="239" customFormat="1" ht="42" customHeight="1">
      <c r="A21" s="366">
        <f t="shared" si="0"/>
        <v>10</v>
      </c>
      <c r="B21" s="45"/>
      <c r="C21" s="392"/>
      <c r="D21" s="229" t="s">
        <v>476</v>
      </c>
      <c r="E21" s="258" t="s">
        <v>477</v>
      </c>
      <c r="F21" s="274">
        <v>3</v>
      </c>
      <c r="G21" s="250" t="s">
        <v>478</v>
      </c>
      <c r="H21" s="270" t="s">
        <v>479</v>
      </c>
      <c r="I21" s="272" t="s">
        <v>480</v>
      </c>
      <c r="J21" s="277" t="s">
        <v>328</v>
      </c>
      <c r="K21" s="278" t="s">
        <v>373</v>
      </c>
      <c r="L21" s="345">
        <v>198</v>
      </c>
      <c r="M21" s="346">
        <f t="shared" si="1"/>
        <v>66</v>
      </c>
      <c r="N21" s="347">
        <f t="shared" si="2"/>
        <v>8</v>
      </c>
      <c r="O21" s="345">
        <v>191.5</v>
      </c>
      <c r="P21" s="346">
        <f t="shared" si="3"/>
        <v>63.833333333333336</v>
      </c>
      <c r="Q21" s="347">
        <f t="shared" si="4"/>
        <v>11</v>
      </c>
      <c r="R21" s="345">
        <v>191</v>
      </c>
      <c r="S21" s="346">
        <f t="shared" si="5"/>
        <v>63.666666666666664</v>
      </c>
      <c r="T21" s="347">
        <f t="shared" si="6"/>
        <v>10</v>
      </c>
      <c r="U21" s="369"/>
      <c r="V21" s="369"/>
      <c r="W21" s="345">
        <f t="shared" si="7"/>
        <v>580.5</v>
      </c>
      <c r="X21" s="350"/>
      <c r="Y21" s="346">
        <f t="shared" si="8"/>
        <v>64.5</v>
      </c>
      <c r="Z21" s="370" t="s">
        <v>193</v>
      </c>
    </row>
    <row r="22" spans="1:26" s="239" customFormat="1" ht="42" customHeight="1">
      <c r="A22" s="366">
        <f t="shared" si="0"/>
        <v>11</v>
      </c>
      <c r="B22" s="45"/>
      <c r="C22" s="437"/>
      <c r="D22" s="207" t="s">
        <v>177</v>
      </c>
      <c r="E22" s="265" t="s">
        <v>178</v>
      </c>
      <c r="F22" s="254" t="s">
        <v>24</v>
      </c>
      <c r="G22" s="318" t="s">
        <v>487</v>
      </c>
      <c r="H22" s="256" t="s">
        <v>179</v>
      </c>
      <c r="I22" s="300" t="s">
        <v>180</v>
      </c>
      <c r="J22" s="300" t="s">
        <v>72</v>
      </c>
      <c r="K22" s="197" t="s">
        <v>34</v>
      </c>
      <c r="L22" s="345">
        <v>189</v>
      </c>
      <c r="M22" s="346">
        <f t="shared" si="1"/>
        <v>63</v>
      </c>
      <c r="N22" s="347">
        <f t="shared" si="2"/>
        <v>12</v>
      </c>
      <c r="O22" s="345">
        <v>196.5</v>
      </c>
      <c r="P22" s="346">
        <f t="shared" si="3"/>
        <v>65.5</v>
      </c>
      <c r="Q22" s="347">
        <f t="shared" si="4"/>
        <v>9</v>
      </c>
      <c r="R22" s="345">
        <v>185</v>
      </c>
      <c r="S22" s="346">
        <f t="shared" si="5"/>
        <v>61.666666666666664</v>
      </c>
      <c r="T22" s="347">
        <f t="shared" si="6"/>
        <v>13</v>
      </c>
      <c r="U22" s="369"/>
      <c r="V22" s="369"/>
      <c r="W22" s="345">
        <f t="shared" si="7"/>
        <v>570.5</v>
      </c>
      <c r="X22" s="350"/>
      <c r="Y22" s="346">
        <f t="shared" si="8"/>
        <v>63.389000000000003</v>
      </c>
      <c r="Z22" s="370" t="s">
        <v>193</v>
      </c>
    </row>
    <row r="23" spans="1:26" s="375" customFormat="1" ht="42" customHeight="1">
      <c r="A23" s="366">
        <f t="shared" si="0"/>
        <v>12</v>
      </c>
      <c r="B23" s="45"/>
      <c r="C23" s="437"/>
      <c r="D23" s="293" t="s">
        <v>501</v>
      </c>
      <c r="E23" s="283" t="s">
        <v>502</v>
      </c>
      <c r="F23" s="254" t="s">
        <v>31</v>
      </c>
      <c r="G23" s="302" t="s">
        <v>503</v>
      </c>
      <c r="H23" s="256" t="s">
        <v>504</v>
      </c>
      <c r="I23" s="257" t="s">
        <v>505</v>
      </c>
      <c r="J23" s="303" t="s">
        <v>50</v>
      </c>
      <c r="K23" s="264" t="s">
        <v>192</v>
      </c>
      <c r="L23" s="345">
        <v>193.5</v>
      </c>
      <c r="M23" s="346">
        <f t="shared" si="1"/>
        <v>64.5</v>
      </c>
      <c r="N23" s="347">
        <f t="shared" si="2"/>
        <v>11</v>
      </c>
      <c r="O23" s="345">
        <v>180</v>
      </c>
      <c r="P23" s="346">
        <f t="shared" si="3"/>
        <v>60</v>
      </c>
      <c r="Q23" s="347">
        <f t="shared" si="4"/>
        <v>16</v>
      </c>
      <c r="R23" s="345">
        <v>188.5</v>
      </c>
      <c r="S23" s="346">
        <f t="shared" si="5"/>
        <v>62.833333333333336</v>
      </c>
      <c r="T23" s="347">
        <f t="shared" si="6"/>
        <v>11</v>
      </c>
      <c r="U23" s="369"/>
      <c r="V23" s="369"/>
      <c r="W23" s="345">
        <f t="shared" si="7"/>
        <v>562</v>
      </c>
      <c r="X23" s="350"/>
      <c r="Y23" s="346">
        <f t="shared" si="8"/>
        <v>62.444000000000003</v>
      </c>
      <c r="Z23" s="370" t="s">
        <v>193</v>
      </c>
    </row>
    <row r="24" spans="1:26" s="239" customFormat="1" ht="42" customHeight="1">
      <c r="A24" s="366">
        <f t="shared" si="0"/>
        <v>13</v>
      </c>
      <c r="B24" s="45"/>
      <c r="C24" s="392"/>
      <c r="D24" s="205" t="s">
        <v>506</v>
      </c>
      <c r="E24" s="256" t="s">
        <v>507</v>
      </c>
      <c r="F24" s="254" t="s">
        <v>24</v>
      </c>
      <c r="G24" s="305" t="s">
        <v>508</v>
      </c>
      <c r="H24" s="306" t="s">
        <v>509</v>
      </c>
      <c r="I24" s="307" t="s">
        <v>510</v>
      </c>
      <c r="J24" s="308" t="s">
        <v>25</v>
      </c>
      <c r="K24" s="309" t="s">
        <v>511</v>
      </c>
      <c r="L24" s="345">
        <v>187</v>
      </c>
      <c r="M24" s="346">
        <f t="shared" si="1"/>
        <v>62.333333333333336</v>
      </c>
      <c r="N24" s="347">
        <f t="shared" si="2"/>
        <v>13</v>
      </c>
      <c r="O24" s="345">
        <v>187.5</v>
      </c>
      <c r="P24" s="346">
        <f t="shared" si="3"/>
        <v>62.5</v>
      </c>
      <c r="Q24" s="347">
        <f t="shared" si="4"/>
        <v>14</v>
      </c>
      <c r="R24" s="345">
        <v>185.5</v>
      </c>
      <c r="S24" s="346">
        <f t="shared" si="5"/>
        <v>61.833333333333336</v>
      </c>
      <c r="T24" s="347">
        <f t="shared" si="6"/>
        <v>12</v>
      </c>
      <c r="U24" s="369"/>
      <c r="V24" s="369"/>
      <c r="W24" s="345">
        <f t="shared" si="7"/>
        <v>560</v>
      </c>
      <c r="X24" s="350"/>
      <c r="Y24" s="346">
        <f t="shared" si="8"/>
        <v>62.222000000000001</v>
      </c>
      <c r="Z24" s="370" t="s">
        <v>193</v>
      </c>
    </row>
    <row r="25" spans="1:26" s="239" customFormat="1" ht="42" customHeight="1">
      <c r="A25" s="366">
        <f t="shared" si="0"/>
        <v>14</v>
      </c>
      <c r="B25" s="45"/>
      <c r="C25" s="392"/>
      <c r="D25" s="230" t="s">
        <v>512</v>
      </c>
      <c r="E25" s="279" t="s">
        <v>513</v>
      </c>
      <c r="F25" s="254" t="s">
        <v>32</v>
      </c>
      <c r="G25" s="205" t="s">
        <v>514</v>
      </c>
      <c r="H25" s="310" t="s">
        <v>515</v>
      </c>
      <c r="I25" s="311" t="s">
        <v>516</v>
      </c>
      <c r="J25" s="311" t="s">
        <v>517</v>
      </c>
      <c r="K25" s="312" t="s">
        <v>518</v>
      </c>
      <c r="L25" s="345">
        <v>183</v>
      </c>
      <c r="M25" s="346">
        <f t="shared" si="1"/>
        <v>61</v>
      </c>
      <c r="N25" s="347">
        <f t="shared" si="2"/>
        <v>14</v>
      </c>
      <c r="O25" s="345">
        <v>191.5</v>
      </c>
      <c r="P25" s="346">
        <f t="shared" si="3"/>
        <v>63.833333333333336</v>
      </c>
      <c r="Q25" s="347">
        <f t="shared" si="4"/>
        <v>11</v>
      </c>
      <c r="R25" s="345">
        <v>182.5</v>
      </c>
      <c r="S25" s="346">
        <f t="shared" si="5"/>
        <v>60.833333333333336</v>
      </c>
      <c r="T25" s="347">
        <f t="shared" si="6"/>
        <v>14</v>
      </c>
      <c r="U25" s="369"/>
      <c r="V25" s="369"/>
      <c r="W25" s="345">
        <f t="shared" si="7"/>
        <v>557</v>
      </c>
      <c r="X25" s="350"/>
      <c r="Y25" s="346">
        <f t="shared" si="8"/>
        <v>61.889000000000003</v>
      </c>
      <c r="Z25" s="370" t="s">
        <v>193</v>
      </c>
    </row>
    <row r="26" spans="1:26" s="365" customFormat="1" ht="42" customHeight="1">
      <c r="A26" s="366">
        <f t="shared" si="0"/>
        <v>15</v>
      </c>
      <c r="B26" s="45"/>
      <c r="C26" s="392"/>
      <c r="D26" s="207" t="s">
        <v>177</v>
      </c>
      <c r="E26" s="265" t="s">
        <v>178</v>
      </c>
      <c r="F26" s="299" t="s">
        <v>24</v>
      </c>
      <c r="G26" s="451" t="s">
        <v>475</v>
      </c>
      <c r="H26" s="452" t="s">
        <v>181</v>
      </c>
      <c r="I26" s="453" t="s">
        <v>180</v>
      </c>
      <c r="J26" s="300" t="s">
        <v>72</v>
      </c>
      <c r="K26" s="197" t="s">
        <v>34</v>
      </c>
      <c r="L26" s="345">
        <v>179.5</v>
      </c>
      <c r="M26" s="346">
        <f t="shared" si="1"/>
        <v>59.833333333333336</v>
      </c>
      <c r="N26" s="347">
        <f t="shared" si="2"/>
        <v>16</v>
      </c>
      <c r="O26" s="345">
        <v>191</v>
      </c>
      <c r="P26" s="346">
        <f t="shared" si="3"/>
        <v>63.666666666666664</v>
      </c>
      <c r="Q26" s="347">
        <f t="shared" si="4"/>
        <v>13</v>
      </c>
      <c r="R26" s="345">
        <v>180.5</v>
      </c>
      <c r="S26" s="346">
        <f t="shared" si="5"/>
        <v>60.166666666666664</v>
      </c>
      <c r="T26" s="347">
        <f t="shared" si="6"/>
        <v>15</v>
      </c>
      <c r="U26" s="369"/>
      <c r="V26" s="369"/>
      <c r="W26" s="345">
        <f t="shared" si="7"/>
        <v>551</v>
      </c>
      <c r="X26" s="350"/>
      <c r="Y26" s="346">
        <f t="shared" si="8"/>
        <v>61.222000000000001</v>
      </c>
      <c r="Z26" s="370" t="s">
        <v>193</v>
      </c>
    </row>
    <row r="27" spans="1:26" s="251" customFormat="1" ht="42" customHeight="1">
      <c r="A27" s="366">
        <f t="shared" si="0"/>
        <v>16</v>
      </c>
      <c r="B27" s="45"/>
      <c r="C27" s="392"/>
      <c r="D27" s="205" t="s">
        <v>54</v>
      </c>
      <c r="E27" s="314" t="s">
        <v>55</v>
      </c>
      <c r="F27" s="274" t="s">
        <v>32</v>
      </c>
      <c r="G27" s="315" t="s">
        <v>56</v>
      </c>
      <c r="H27" s="261" t="s">
        <v>57</v>
      </c>
      <c r="I27" s="297" t="s">
        <v>58</v>
      </c>
      <c r="J27" s="257" t="s">
        <v>59</v>
      </c>
      <c r="K27" s="278" t="s">
        <v>36</v>
      </c>
      <c r="L27" s="345">
        <v>182</v>
      </c>
      <c r="M27" s="346">
        <f t="shared" si="1"/>
        <v>60.666666666666664</v>
      </c>
      <c r="N27" s="347">
        <f t="shared" si="2"/>
        <v>15</v>
      </c>
      <c r="O27" s="345">
        <v>183</v>
      </c>
      <c r="P27" s="346">
        <f t="shared" si="3"/>
        <v>61</v>
      </c>
      <c r="Q27" s="347">
        <f t="shared" si="4"/>
        <v>15</v>
      </c>
      <c r="R27" s="345">
        <v>180</v>
      </c>
      <c r="S27" s="346">
        <f t="shared" si="5"/>
        <v>60</v>
      </c>
      <c r="T27" s="347">
        <f t="shared" si="6"/>
        <v>16</v>
      </c>
      <c r="U27" s="369"/>
      <c r="V27" s="369"/>
      <c r="W27" s="345">
        <f t="shared" si="7"/>
        <v>545</v>
      </c>
      <c r="X27" s="350"/>
      <c r="Y27" s="346">
        <f t="shared" si="8"/>
        <v>60.555999999999997</v>
      </c>
      <c r="Z27" s="370" t="s">
        <v>193</v>
      </c>
    </row>
    <row r="28" spans="1:26" ht="14.25" customHeight="1">
      <c r="A28" s="55"/>
      <c r="B28" s="56"/>
      <c r="C28" s="33"/>
      <c r="D28" s="78"/>
      <c r="E28" s="98"/>
      <c r="F28" s="80"/>
      <c r="G28" s="81"/>
      <c r="H28" s="82"/>
      <c r="I28" s="83"/>
      <c r="J28" s="83"/>
      <c r="K28" s="84"/>
      <c r="L28" s="64"/>
      <c r="M28" s="65"/>
      <c r="N28" s="66"/>
      <c r="O28" s="64"/>
      <c r="P28" s="65"/>
      <c r="Q28" s="66"/>
      <c r="R28" s="64"/>
      <c r="S28" s="65"/>
      <c r="T28" s="66"/>
      <c r="U28" s="67"/>
      <c r="V28" s="67"/>
      <c r="W28" s="64"/>
      <c r="X28" s="68"/>
      <c r="Y28" s="65"/>
      <c r="Z28" s="69"/>
    </row>
    <row r="29" spans="1:26" ht="31.5" customHeight="1">
      <c r="D29" s="6" t="s">
        <v>182</v>
      </c>
      <c r="E29" s="6"/>
      <c r="F29" s="6"/>
      <c r="G29" s="6"/>
      <c r="H29" s="6"/>
      <c r="I29" s="14" t="s">
        <v>294</v>
      </c>
      <c r="K29" s="1"/>
      <c r="L29" s="8"/>
    </row>
    <row r="30" spans="1:26">
      <c r="D30" s="6"/>
      <c r="E30" s="6"/>
      <c r="F30" s="6"/>
      <c r="G30" s="6"/>
      <c r="H30" s="6"/>
      <c r="I30" s="14"/>
      <c r="K30" s="1"/>
      <c r="L30" s="8"/>
    </row>
    <row r="31" spans="1:26" ht="31.5" customHeight="1">
      <c r="D31" s="6" t="s">
        <v>12</v>
      </c>
      <c r="E31" s="6"/>
      <c r="F31" s="6"/>
      <c r="G31" s="6"/>
      <c r="H31" s="6"/>
      <c r="I31" s="14" t="s">
        <v>263</v>
      </c>
      <c r="K31" s="1"/>
      <c r="L31" s="8"/>
    </row>
    <row r="32" spans="1:26">
      <c r="D32" s="6"/>
      <c r="E32" s="6"/>
      <c r="F32" s="6"/>
      <c r="G32" s="6"/>
      <c r="H32" s="6"/>
      <c r="I32" s="14"/>
      <c r="K32" s="1"/>
      <c r="L32" s="8"/>
    </row>
    <row r="43" spans="11:11">
      <c r="K43" s="6"/>
    </row>
  </sheetData>
  <sortState ref="A12:Z27">
    <sortCondition ref="A12:A27"/>
  </sortState>
  <mergeCells count="26">
    <mergeCell ref="Y10:Y11"/>
    <mergeCell ref="Z10:Z11"/>
    <mergeCell ref="E10:E11"/>
    <mergeCell ref="G10:G11"/>
    <mergeCell ref="F10:F11"/>
    <mergeCell ref="H10:H11"/>
    <mergeCell ref="X10:X11"/>
    <mergeCell ref="I10:I11"/>
    <mergeCell ref="K10:K11"/>
    <mergeCell ref="L10:N10"/>
    <mergeCell ref="O10:Q10"/>
    <mergeCell ref="R10:T10"/>
    <mergeCell ref="U10:U11"/>
    <mergeCell ref="V10:V11"/>
    <mergeCell ref="A1:Z1"/>
    <mergeCell ref="A3:Z3"/>
    <mergeCell ref="A4:Z4"/>
    <mergeCell ref="A5:Z5"/>
    <mergeCell ref="A7:Z7"/>
    <mergeCell ref="A2:Z2"/>
    <mergeCell ref="A6:Z6"/>
    <mergeCell ref="A10:A11"/>
    <mergeCell ref="B10:B11"/>
    <mergeCell ref="C10:C11"/>
    <mergeCell ref="D10:D11"/>
    <mergeCell ref="W10:W11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20"/>
  <sheetViews>
    <sheetView view="pageBreakPreview" topLeftCell="A10" zoomScale="85" zoomScaleNormal="100" zoomScaleSheetLayoutView="85" workbookViewId="0">
      <selection activeCell="A21" sqref="A21:XFD21"/>
    </sheetView>
  </sheetViews>
  <sheetFormatPr defaultRowHeight="12.75"/>
  <cols>
    <col min="1" max="1" width="5" style="100" customWidth="1"/>
    <col min="2" max="2" width="8.140625" style="100" customWidth="1"/>
    <col min="3" max="3" width="4.7109375" style="100" hidden="1" customWidth="1"/>
    <col min="4" max="4" width="18.7109375" style="100" customWidth="1"/>
    <col min="5" max="5" width="8.5703125" style="100" customWidth="1"/>
    <col min="6" max="6" width="7.28515625" style="100" customWidth="1"/>
    <col min="7" max="7" width="26.7109375" style="100" customWidth="1"/>
    <col min="8" max="8" width="9.85546875" style="100" customWidth="1"/>
    <col min="9" max="9" width="15" style="100" customWidth="1"/>
    <col min="10" max="10" width="12.7109375" style="100" hidden="1" customWidth="1"/>
    <col min="11" max="11" width="23.28515625" style="100" customWidth="1"/>
    <col min="12" max="12" width="6.28515625" style="100" customWidth="1"/>
    <col min="13" max="13" width="8.7109375" style="100" customWidth="1"/>
    <col min="14" max="14" width="3.85546875" style="100" customWidth="1"/>
    <col min="15" max="15" width="6.42578125" style="100" customWidth="1"/>
    <col min="16" max="16" width="8.7109375" style="100" customWidth="1"/>
    <col min="17" max="17" width="3.7109375" style="100" customWidth="1"/>
    <col min="18" max="18" width="6.42578125" style="100" customWidth="1"/>
    <col min="19" max="19" width="8.7109375" style="100" customWidth="1"/>
    <col min="20" max="20" width="3.7109375" style="100" customWidth="1"/>
    <col min="21" max="22" width="4.85546875" style="100" customWidth="1"/>
    <col min="23" max="23" width="6.28515625" style="100" customWidth="1"/>
    <col min="24" max="24" width="6.7109375" style="100" hidden="1" customWidth="1"/>
    <col min="25" max="25" width="10.140625" style="100" customWidth="1"/>
    <col min="26" max="26" width="6.7109375" style="100" customWidth="1"/>
    <col min="27" max="16384" width="9.140625" style="100"/>
  </cols>
  <sheetData>
    <row r="1" spans="1:26" ht="60" customHeight="1">
      <c r="A1" s="470" t="s">
        <v>496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ht="19.5" customHeight="1">
      <c r="A2" s="459" t="s">
        <v>260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24.75" customHeight="1">
      <c r="A5" s="469" t="s">
        <v>255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ht="19.149999999999999" hidden="1" customHeight="1">
      <c r="A6" s="515"/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</row>
    <row r="7" spans="1:26" ht="12.75" customHeight="1"/>
    <row r="8" spans="1:26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495</v>
      </c>
    </row>
    <row r="9" spans="1:26" ht="20.100000000000001" customHeight="1">
      <c r="A9" s="462" t="s">
        <v>198</v>
      </c>
      <c r="B9" s="466" t="s">
        <v>249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99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6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99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6" s="442" customFormat="1" ht="39.950000000000003" customHeight="1">
      <c r="A11" s="512" t="s">
        <v>607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4"/>
    </row>
    <row r="12" spans="1:26" s="239" customFormat="1" ht="45.75" customHeight="1">
      <c r="A12" s="366" t="s">
        <v>193</v>
      </c>
      <c r="B12" s="319" t="s">
        <v>558</v>
      </c>
      <c r="C12" s="344"/>
      <c r="D12" s="248" t="s">
        <v>135</v>
      </c>
      <c r="E12" s="265" t="s">
        <v>136</v>
      </c>
      <c r="F12" s="295" t="s">
        <v>24</v>
      </c>
      <c r="G12" s="438" t="s">
        <v>486</v>
      </c>
      <c r="H12" s="439" t="s">
        <v>251</v>
      </c>
      <c r="I12" s="317" t="s">
        <v>61</v>
      </c>
      <c r="J12" s="374" t="s">
        <v>25</v>
      </c>
      <c r="K12" s="264" t="s">
        <v>405</v>
      </c>
      <c r="L12" s="345">
        <v>219.5</v>
      </c>
      <c r="M12" s="346">
        <f t="shared" ref="M12" si="0">L12/3.3-IF($U12=1,0.5,IF($U12=2,1.5,0))</f>
        <v>66.515151515151516</v>
      </c>
      <c r="N12" s="347"/>
      <c r="O12" s="345">
        <v>217.5</v>
      </c>
      <c r="P12" s="346">
        <f t="shared" ref="P12" si="1">O12/3.3-IF($U12=1,0.5,IF($U12=2,1.5,0))</f>
        <v>65.909090909090907</v>
      </c>
      <c r="Q12" s="347"/>
      <c r="R12" s="345">
        <v>224.5</v>
      </c>
      <c r="S12" s="346">
        <f t="shared" ref="S12" si="2">R12/3.3-IF($U12=1,0.5,IF($U12=2,1.5,0))</f>
        <v>68.030303030303031</v>
      </c>
      <c r="T12" s="347">
        <f>RANK(S12,S$12:S$22,0)</f>
        <v>1</v>
      </c>
      <c r="U12" s="369"/>
      <c r="V12" s="369"/>
      <c r="W12" s="345">
        <f t="shared" ref="W12" si="3">L12+O12+R12</f>
        <v>661.5</v>
      </c>
      <c r="X12" s="350"/>
      <c r="Y12" s="346">
        <f t="shared" ref="Y12" si="4">ROUND(SUM(M12,P12,S12)/3,3)</f>
        <v>66.817999999999998</v>
      </c>
      <c r="Z12" s="351" t="s">
        <v>193</v>
      </c>
    </row>
    <row r="13" spans="1:26" s="365" customFormat="1" ht="45.75" customHeight="1">
      <c r="A13" s="512" t="s">
        <v>606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4"/>
    </row>
    <row r="14" spans="1:26" s="375" customFormat="1" ht="45.75" customHeight="1">
      <c r="A14" s="366" t="s">
        <v>193</v>
      </c>
      <c r="B14" s="319" t="s">
        <v>557</v>
      </c>
      <c r="C14" s="449"/>
      <c r="D14" s="158" t="s">
        <v>246</v>
      </c>
      <c r="E14" s="271" t="s">
        <v>271</v>
      </c>
      <c r="F14" s="272" t="s">
        <v>24</v>
      </c>
      <c r="G14" s="250" t="s">
        <v>62</v>
      </c>
      <c r="H14" s="270" t="s">
        <v>63</v>
      </c>
      <c r="I14" s="272" t="s">
        <v>38</v>
      </c>
      <c r="J14" s="197" t="s">
        <v>53</v>
      </c>
      <c r="K14" s="197" t="s">
        <v>418</v>
      </c>
      <c r="L14" s="345">
        <v>134.5</v>
      </c>
      <c r="M14" s="346">
        <f t="shared" ref="M14" si="5">L14/2.2-IF($U14=1,0.5,IF($U14=2,1.5,0))</f>
        <v>61.136363636363633</v>
      </c>
      <c r="N14" s="347"/>
      <c r="O14" s="345">
        <v>136.5</v>
      </c>
      <c r="P14" s="346">
        <f t="shared" ref="P14" si="6">O14/2.2-IF($U14=1,0.5,IF($U14=2,1.5,0))</f>
        <v>62.04545454545454</v>
      </c>
      <c r="Q14" s="348"/>
      <c r="R14" s="345">
        <v>135</v>
      </c>
      <c r="S14" s="346">
        <f t="shared" ref="S14" si="7">R14/2.2-IF($U14=1,0.5,IF($U14=2,1.5,0))</f>
        <v>61.36363636363636</v>
      </c>
      <c r="T14" s="348"/>
      <c r="U14" s="349"/>
      <c r="V14" s="349"/>
      <c r="W14" s="345">
        <f t="shared" ref="W14:W15" si="8">L14+O14+R14</f>
        <v>406</v>
      </c>
      <c r="X14" s="350"/>
      <c r="Y14" s="346">
        <f t="shared" ref="Y14:Y15" si="9">ROUND(SUM(M14,P14,S14)/3,3)</f>
        <v>61.515000000000001</v>
      </c>
      <c r="Z14" s="351" t="s">
        <v>193</v>
      </c>
    </row>
    <row r="15" spans="1:26" s="375" customFormat="1" ht="45.75" customHeight="1">
      <c r="A15" s="366" t="s">
        <v>193</v>
      </c>
      <c r="B15" s="319" t="s">
        <v>223</v>
      </c>
      <c r="C15" s="449"/>
      <c r="D15" s="436" t="s">
        <v>585</v>
      </c>
      <c r="E15" s="265" t="s">
        <v>584</v>
      </c>
      <c r="F15" s="254" t="s">
        <v>24</v>
      </c>
      <c r="G15" s="379" t="s">
        <v>300</v>
      </c>
      <c r="H15" s="380" t="s">
        <v>301</v>
      </c>
      <c r="I15" s="259" t="s">
        <v>302</v>
      </c>
      <c r="J15" s="297" t="s">
        <v>303</v>
      </c>
      <c r="K15" s="269" t="s">
        <v>304</v>
      </c>
      <c r="L15" s="345">
        <v>175</v>
      </c>
      <c r="M15" s="346">
        <f>L15/2.7-IF($U15=1,0.5,IF($U15=2,1.5,0))</f>
        <v>64.81481481481481</v>
      </c>
      <c r="N15" s="347"/>
      <c r="O15" s="345">
        <v>176.5</v>
      </c>
      <c r="P15" s="346">
        <f>O15/2.7-IF($U15=1,0.5,IF($U15=2,1.5,0))</f>
        <v>65.370370370370367</v>
      </c>
      <c r="Q15" s="348"/>
      <c r="R15" s="345">
        <v>172.5</v>
      </c>
      <c r="S15" s="346">
        <f>R15/2.7-IF($U15=1,0.5,IF($U15=2,1.5,0))</f>
        <v>63.888888888888886</v>
      </c>
      <c r="T15" s="348"/>
      <c r="U15" s="349"/>
      <c r="V15" s="349"/>
      <c r="W15" s="345">
        <f t="shared" si="8"/>
        <v>524</v>
      </c>
      <c r="X15" s="350"/>
      <c r="Y15" s="346">
        <f t="shared" si="9"/>
        <v>64.691000000000003</v>
      </c>
      <c r="Z15" s="351" t="s">
        <v>193</v>
      </c>
    </row>
    <row r="17" spans="4:12" ht="31.5" customHeight="1">
      <c r="D17" s="6" t="s">
        <v>182</v>
      </c>
      <c r="E17" s="6"/>
      <c r="F17" s="6"/>
      <c r="G17" s="6"/>
      <c r="H17" s="6"/>
      <c r="I17" s="14" t="s">
        <v>294</v>
      </c>
      <c r="K17" s="1"/>
      <c r="L17" s="8"/>
    </row>
    <row r="18" spans="4:12">
      <c r="D18" s="6"/>
      <c r="E18" s="6"/>
      <c r="F18" s="6"/>
      <c r="G18" s="6"/>
      <c r="H18" s="6"/>
      <c r="I18" s="14"/>
      <c r="K18" s="1"/>
      <c r="L18" s="8"/>
    </row>
    <row r="19" spans="4:12" ht="31.5" customHeight="1">
      <c r="D19" s="6" t="s">
        <v>12</v>
      </c>
      <c r="E19" s="6"/>
      <c r="F19" s="6"/>
      <c r="G19" s="6"/>
      <c r="H19" s="6"/>
      <c r="I19" s="14" t="s">
        <v>263</v>
      </c>
      <c r="K19" s="1"/>
      <c r="L19" s="8"/>
    </row>
    <row r="20" spans="4:12">
      <c r="D20" s="6"/>
      <c r="E20" s="6"/>
      <c r="F20" s="6"/>
      <c r="G20" s="6"/>
      <c r="H20" s="6"/>
      <c r="I20" s="14"/>
      <c r="K20" s="1"/>
      <c r="L20" s="8"/>
    </row>
  </sheetData>
  <mergeCells count="27">
    <mergeCell ref="A6:Z6"/>
    <mergeCell ref="A1:Z1"/>
    <mergeCell ref="A2:Z2"/>
    <mergeCell ref="A3:Z3"/>
    <mergeCell ref="A4:Z4"/>
    <mergeCell ref="A5:Z5"/>
    <mergeCell ref="G9:G10"/>
    <mergeCell ref="H9:H10"/>
    <mergeCell ref="I9:I10"/>
    <mergeCell ref="K9:K10"/>
    <mergeCell ref="L9:N9"/>
    <mergeCell ref="A11:Z11"/>
    <mergeCell ref="A13:Z13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/>
  </sheetPr>
  <dimension ref="A1:AA28"/>
  <sheetViews>
    <sheetView view="pageBreakPreview" zoomScale="90" zoomScaleNormal="100" zoomScaleSheetLayoutView="90" workbookViewId="0">
      <selection activeCell="A18" sqref="A18:XFD18"/>
    </sheetView>
  </sheetViews>
  <sheetFormatPr defaultRowHeight="12.75"/>
  <cols>
    <col min="1" max="1" width="5" style="246" customWidth="1"/>
    <col min="2" max="2" width="4.7109375" style="246" hidden="1" customWidth="1"/>
    <col min="3" max="3" width="7.28515625" style="246" hidden="1" customWidth="1"/>
    <col min="4" max="4" width="18.7109375" style="246" customWidth="1"/>
    <col min="5" max="5" width="8.5703125" style="97" customWidth="1"/>
    <col min="6" max="6" width="4.7109375" style="246" customWidth="1"/>
    <col min="7" max="7" width="30.140625" style="246" customWidth="1"/>
    <col min="8" max="8" width="8.7109375" style="246" customWidth="1"/>
    <col min="9" max="9" width="15" style="246" customWidth="1"/>
    <col min="10" max="10" width="12.7109375" style="246" hidden="1" customWidth="1"/>
    <col min="11" max="11" width="18.7109375" style="246" customWidth="1"/>
    <col min="12" max="14" width="12.42578125" style="246" customWidth="1"/>
    <col min="15" max="16" width="15.28515625" style="246" customWidth="1"/>
    <col min="17" max="17" width="3.7109375" style="246" customWidth="1"/>
    <col min="18" max="18" width="9.85546875" style="246" customWidth="1"/>
    <col min="19" max="19" width="8.7109375" style="246" hidden="1" customWidth="1"/>
    <col min="20" max="20" width="15.28515625" style="246" customWidth="1"/>
    <col min="21" max="22" width="4.85546875" style="246" customWidth="1"/>
    <col min="23" max="23" width="6.28515625" style="246" customWidth="1"/>
    <col min="24" max="24" width="6.7109375" style="246" hidden="1" customWidth="1"/>
    <col min="25" max="25" width="10.140625" style="246" customWidth="1"/>
    <col min="26" max="26" width="6.7109375" style="246" customWidth="1"/>
    <col min="27" max="16384" width="9.140625" style="246"/>
  </cols>
  <sheetData>
    <row r="1" spans="1:27" ht="52.5" customHeight="1">
      <c r="A1" s="470" t="s">
        <v>444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363"/>
      <c r="V1" s="363"/>
      <c r="W1" s="363"/>
      <c r="X1" s="363"/>
      <c r="Y1" s="363"/>
      <c r="Z1" s="363"/>
    </row>
    <row r="2" spans="1:27" ht="20.25" hidden="1" customHeight="1">
      <c r="A2" s="459" t="s">
        <v>222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364"/>
      <c r="V3" s="364"/>
      <c r="W3" s="364"/>
      <c r="X3" s="364"/>
      <c r="Y3" s="364"/>
      <c r="Z3" s="364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53"/>
      <c r="V4" s="53"/>
      <c r="W4" s="53"/>
      <c r="X4" s="53"/>
      <c r="Y4" s="53"/>
      <c r="Z4" s="53"/>
      <c r="AA4" s="53"/>
    </row>
    <row r="5" spans="1:27" ht="20.25" customHeight="1">
      <c r="A5" s="469" t="s">
        <v>255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85"/>
      <c r="V5" s="85"/>
      <c r="W5" s="85"/>
      <c r="X5" s="85"/>
      <c r="Y5" s="85"/>
      <c r="Z5" s="85"/>
      <c r="AA5" s="85"/>
    </row>
    <row r="6" spans="1:27" ht="19.149999999999999" customHeight="1">
      <c r="A6" s="488" t="s">
        <v>608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23"/>
      <c r="V6" s="423"/>
      <c r="W6" s="423"/>
      <c r="X6" s="423"/>
      <c r="Y6" s="423"/>
      <c r="Z6" s="423"/>
    </row>
    <row r="7" spans="1:27" ht="6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</row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T8" s="30" t="s">
        <v>495</v>
      </c>
      <c r="Z8" s="30"/>
    </row>
    <row r="9" spans="1:27" s="353" customFormat="1" ht="33.75" customHeight="1">
      <c r="A9" s="491"/>
      <c r="B9" s="489" t="s">
        <v>2</v>
      </c>
      <c r="C9" s="489" t="s">
        <v>14</v>
      </c>
      <c r="D9" s="490" t="s">
        <v>199</v>
      </c>
      <c r="E9" s="490" t="s">
        <v>4</v>
      </c>
      <c r="F9" s="491" t="s">
        <v>5</v>
      </c>
      <c r="G9" s="490" t="s">
        <v>200</v>
      </c>
      <c r="H9" s="490" t="s">
        <v>4</v>
      </c>
      <c r="I9" s="490" t="s">
        <v>7</v>
      </c>
      <c r="J9" s="352"/>
      <c r="K9" s="490" t="s">
        <v>9</v>
      </c>
      <c r="L9" s="494" t="s">
        <v>547</v>
      </c>
      <c r="M9" s="494" t="s">
        <v>548</v>
      </c>
      <c r="N9" s="494" t="s">
        <v>549</v>
      </c>
      <c r="O9" s="494" t="s">
        <v>550</v>
      </c>
      <c r="P9" s="494" t="s">
        <v>214</v>
      </c>
      <c r="Q9" s="495" t="s">
        <v>551</v>
      </c>
      <c r="R9" s="496" t="s">
        <v>552</v>
      </c>
      <c r="S9" s="497" t="s">
        <v>553</v>
      </c>
      <c r="T9" s="495" t="s">
        <v>554</v>
      </c>
    </row>
    <row r="10" spans="1:27" s="353" customFormat="1" ht="39.75" customHeight="1">
      <c r="A10" s="491"/>
      <c r="B10" s="489"/>
      <c r="C10" s="489"/>
      <c r="D10" s="490"/>
      <c r="E10" s="490"/>
      <c r="F10" s="491"/>
      <c r="G10" s="490"/>
      <c r="H10" s="490"/>
      <c r="I10" s="490"/>
      <c r="J10" s="352"/>
      <c r="K10" s="490"/>
      <c r="L10" s="494"/>
      <c r="M10" s="494"/>
      <c r="N10" s="494"/>
      <c r="O10" s="494"/>
      <c r="P10" s="494"/>
      <c r="Q10" s="495"/>
      <c r="R10" s="496"/>
      <c r="S10" s="498"/>
      <c r="T10" s="495"/>
    </row>
    <row r="11" spans="1:27" s="354" customFormat="1" ht="21.75" customHeight="1">
      <c r="A11" s="492" t="s">
        <v>555</v>
      </c>
      <c r="B11" s="492"/>
      <c r="C11" s="492"/>
      <c r="D11" s="492"/>
      <c r="E11" s="492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</row>
    <row r="12" spans="1:27" s="354" customFormat="1" ht="33" customHeight="1">
      <c r="A12" s="361" t="s">
        <v>193</v>
      </c>
      <c r="B12" s="355"/>
      <c r="C12" s="355"/>
      <c r="D12" s="204" t="s">
        <v>488</v>
      </c>
      <c r="E12" s="253" t="s">
        <v>489</v>
      </c>
      <c r="F12" s="274" t="s">
        <v>32</v>
      </c>
      <c r="G12" s="275" t="s">
        <v>490</v>
      </c>
      <c r="H12" s="261" t="s">
        <v>491</v>
      </c>
      <c r="I12" s="362" t="s">
        <v>492</v>
      </c>
      <c r="J12" s="263" t="s">
        <v>493</v>
      </c>
      <c r="K12" s="269" t="s">
        <v>288</v>
      </c>
      <c r="L12" s="356">
        <v>7</v>
      </c>
      <c r="M12" s="356">
        <v>7</v>
      </c>
      <c r="N12" s="356">
        <v>6.8</v>
      </c>
      <c r="O12" s="356">
        <v>6.8</v>
      </c>
      <c r="P12" s="356">
        <v>6.9</v>
      </c>
      <c r="Q12" s="357"/>
      <c r="R12" s="358">
        <f>L12+M12+N12+O12+P12</f>
        <v>34.5</v>
      </c>
      <c r="S12" s="358"/>
      <c r="T12" s="359">
        <f>R12*2</f>
        <v>69</v>
      </c>
      <c r="U12" s="360"/>
      <c r="V12" s="360"/>
    </row>
    <row r="13" spans="1:27" ht="19.5" customHeight="1">
      <c r="A13" s="55"/>
      <c r="B13" s="56"/>
      <c r="C13" s="86"/>
      <c r="D13" s="78"/>
      <c r="E13" s="98"/>
      <c r="F13" s="80"/>
      <c r="G13" s="81"/>
      <c r="H13" s="82"/>
      <c r="I13" s="83"/>
      <c r="J13" s="83"/>
      <c r="K13" s="84"/>
      <c r="L13" s="64"/>
      <c r="M13" s="87"/>
      <c r="N13" s="88"/>
      <c r="O13" s="89"/>
      <c r="P13" s="87"/>
      <c r="Q13" s="88"/>
      <c r="R13" s="89"/>
      <c r="S13" s="87"/>
      <c r="T13" s="88"/>
      <c r="U13" s="90"/>
      <c r="V13" s="90"/>
      <c r="W13" s="89"/>
      <c r="X13" s="91"/>
      <c r="Y13" s="87"/>
      <c r="Z13" s="69"/>
    </row>
    <row r="14" spans="1:27" ht="31.5" customHeight="1">
      <c r="D14" s="6" t="s">
        <v>182</v>
      </c>
      <c r="E14" s="6"/>
      <c r="F14" s="6"/>
      <c r="G14" s="6"/>
      <c r="H14" s="6"/>
      <c r="I14" s="14" t="s">
        <v>294</v>
      </c>
      <c r="K14" s="1"/>
      <c r="L14" s="8"/>
    </row>
    <row r="15" spans="1:27">
      <c r="D15" s="6"/>
      <c r="E15" s="6"/>
      <c r="F15" s="6"/>
      <c r="G15" s="6"/>
      <c r="H15" s="6"/>
      <c r="I15" s="14"/>
      <c r="K15" s="1"/>
      <c r="L15" s="8"/>
    </row>
    <row r="16" spans="1:27" ht="31.5" customHeight="1">
      <c r="D16" s="6" t="s">
        <v>12</v>
      </c>
      <c r="E16" s="6"/>
      <c r="F16" s="6"/>
      <c r="G16" s="6"/>
      <c r="H16" s="6"/>
      <c r="I16" s="14" t="s">
        <v>263</v>
      </c>
      <c r="K16" s="1"/>
      <c r="L16" s="8"/>
    </row>
    <row r="17" spans="4:12">
      <c r="D17" s="6"/>
      <c r="E17" s="6"/>
      <c r="F17" s="6"/>
      <c r="G17" s="6"/>
      <c r="H17" s="6"/>
      <c r="I17" s="14"/>
      <c r="K17" s="1"/>
      <c r="L17" s="8"/>
    </row>
    <row r="28" spans="4:12">
      <c r="K28" s="6"/>
    </row>
  </sheetData>
  <protectedRanges>
    <protectedRange sqref="K13" name="Диапазон1_3_1_1_3_11_1_1_3_1_1_2_1_3_2_3_4_4_1"/>
  </protectedRanges>
  <mergeCells count="26">
    <mergeCell ref="A11:T11"/>
    <mergeCell ref="A3:T3"/>
    <mergeCell ref="A4:T4"/>
    <mergeCell ref="A5:T5"/>
    <mergeCell ref="N9:N10"/>
    <mergeCell ref="O9:O10"/>
    <mergeCell ref="P9:P10"/>
    <mergeCell ref="Q9:Q10"/>
    <mergeCell ref="R9:R10"/>
    <mergeCell ref="S9:S10"/>
    <mergeCell ref="G9:G10"/>
    <mergeCell ref="H9:H10"/>
    <mergeCell ref="I9:I10"/>
    <mergeCell ref="K9:K10"/>
    <mergeCell ref="L9:L10"/>
    <mergeCell ref="A6:T6"/>
    <mergeCell ref="A1:T1"/>
    <mergeCell ref="A2:Z2"/>
    <mergeCell ref="M9:M10"/>
    <mergeCell ref="A9:A10"/>
    <mergeCell ref="B9:B10"/>
    <mergeCell ref="C9:C10"/>
    <mergeCell ref="D9:D10"/>
    <mergeCell ref="E9:E10"/>
    <mergeCell ref="F9:F10"/>
    <mergeCell ref="T9:T10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view="pageBreakPreview" zoomScaleNormal="100" zoomScaleSheetLayoutView="100" workbookViewId="0">
      <selection activeCell="D52" sqref="D52"/>
    </sheetView>
  </sheetViews>
  <sheetFormatPr defaultRowHeight="12.75"/>
  <cols>
    <col min="1" max="1" width="23.28515625" customWidth="1"/>
    <col min="2" max="2" width="20.85546875" customWidth="1"/>
    <col min="3" max="3" width="11.5703125" customWidth="1"/>
    <col min="4" max="4" width="25.85546875" customWidth="1"/>
    <col min="5" max="5" width="22.7109375" customWidth="1"/>
    <col min="6" max="6" width="20.42578125" customWidth="1"/>
  </cols>
  <sheetData>
    <row r="1" spans="1:6" ht="59.25" customHeight="1">
      <c r="A1" s="518" t="s">
        <v>531</v>
      </c>
      <c r="B1" s="518"/>
      <c r="C1" s="518"/>
      <c r="D1" s="518"/>
      <c r="E1" s="518"/>
    </row>
    <row r="2" spans="1:6" ht="18" customHeight="1">
      <c r="A2" s="519" t="s">
        <v>521</v>
      </c>
      <c r="B2" s="519"/>
      <c r="C2" s="519"/>
      <c r="D2" s="519"/>
      <c r="E2" s="519"/>
    </row>
    <row r="3" spans="1:6" ht="14.25">
      <c r="A3" s="17"/>
      <c r="B3" s="17"/>
      <c r="C3" s="17"/>
      <c r="D3" s="17"/>
      <c r="E3" s="16"/>
    </row>
    <row r="4" spans="1:6">
      <c r="A4" s="31" t="s">
        <v>224</v>
      </c>
      <c r="B4" s="17"/>
      <c r="C4" s="17"/>
      <c r="D4" s="17"/>
      <c r="E4" s="30" t="s">
        <v>289</v>
      </c>
    </row>
    <row r="5" spans="1:6" ht="14.25">
      <c r="A5" s="18" t="s">
        <v>18</v>
      </c>
      <c r="B5" s="18" t="s">
        <v>19</v>
      </c>
      <c r="C5" s="18" t="s">
        <v>20</v>
      </c>
      <c r="D5" s="18" t="s">
        <v>21</v>
      </c>
      <c r="E5" s="19" t="s">
        <v>22</v>
      </c>
    </row>
    <row r="6" spans="1:6" ht="34.5" customHeight="1">
      <c r="A6" s="20" t="s">
        <v>11</v>
      </c>
      <c r="B6" s="20" t="s">
        <v>523</v>
      </c>
      <c r="C6" s="20" t="s">
        <v>274</v>
      </c>
      <c r="D6" s="20" t="s">
        <v>15</v>
      </c>
      <c r="E6" s="21"/>
    </row>
    <row r="7" spans="1:6" ht="34.5" customHeight="1">
      <c r="A7" s="20" t="s">
        <v>188</v>
      </c>
      <c r="B7" s="20" t="s">
        <v>276</v>
      </c>
      <c r="C7" s="20" t="s">
        <v>274</v>
      </c>
      <c r="D7" s="20" t="s">
        <v>15</v>
      </c>
      <c r="E7" s="21"/>
      <c r="F7" s="97"/>
    </row>
    <row r="8" spans="1:6" ht="34.5" customHeight="1">
      <c r="A8" s="20" t="s">
        <v>188</v>
      </c>
      <c r="B8" s="20" t="s">
        <v>524</v>
      </c>
      <c r="C8" s="20" t="s">
        <v>274</v>
      </c>
      <c r="D8" s="20" t="s">
        <v>357</v>
      </c>
      <c r="E8" s="21"/>
      <c r="F8" s="97"/>
    </row>
    <row r="9" spans="1:6" ht="34.5" customHeight="1">
      <c r="A9" s="20" t="s">
        <v>188</v>
      </c>
      <c r="B9" s="20" t="s">
        <v>571</v>
      </c>
      <c r="C9" s="20" t="s">
        <v>525</v>
      </c>
      <c r="D9" s="20" t="s">
        <v>15</v>
      </c>
      <c r="E9" s="21"/>
    </row>
    <row r="10" spans="1:6" s="442" customFormat="1" ht="34.5" customHeight="1">
      <c r="A10" s="20" t="s">
        <v>595</v>
      </c>
      <c r="B10" s="20" t="s">
        <v>599</v>
      </c>
      <c r="C10" s="20" t="s">
        <v>596</v>
      </c>
      <c r="D10" s="20" t="s">
        <v>16</v>
      </c>
      <c r="E10" s="21"/>
    </row>
    <row r="11" spans="1:6" ht="34.5" customHeight="1">
      <c r="A11" s="20" t="s">
        <v>12</v>
      </c>
      <c r="B11" s="20" t="s">
        <v>287</v>
      </c>
      <c r="C11" s="20" t="s">
        <v>274</v>
      </c>
      <c r="D11" s="20" t="s">
        <v>15</v>
      </c>
      <c r="E11" s="21"/>
    </row>
    <row r="12" spans="1:6" ht="34.5" customHeight="1">
      <c r="A12" s="20" t="s">
        <v>526</v>
      </c>
      <c r="B12" s="20" t="s">
        <v>527</v>
      </c>
      <c r="C12" s="20" t="s">
        <v>275</v>
      </c>
      <c r="D12" s="20" t="s">
        <v>15</v>
      </c>
      <c r="E12" s="21"/>
    </row>
    <row r="13" spans="1:6" ht="34.5" customHeight="1">
      <c r="A13" s="20" t="s">
        <v>189</v>
      </c>
      <c r="B13" s="20" t="s">
        <v>284</v>
      </c>
      <c r="C13" s="20" t="s">
        <v>274</v>
      </c>
      <c r="D13" s="20" t="s">
        <v>16</v>
      </c>
      <c r="E13" s="21"/>
    </row>
    <row r="14" spans="1:6" ht="34.5" customHeight="1">
      <c r="A14" s="20" t="s">
        <v>285</v>
      </c>
      <c r="B14" s="20" t="s">
        <v>220</v>
      </c>
      <c r="C14" s="20" t="s">
        <v>275</v>
      </c>
      <c r="D14" s="20" t="s">
        <v>16</v>
      </c>
      <c r="E14" s="21"/>
    </row>
    <row r="15" spans="1:6" ht="34.5" customHeight="1">
      <c r="A15" s="20" t="s">
        <v>23</v>
      </c>
      <c r="B15" s="20" t="s">
        <v>524</v>
      </c>
      <c r="C15" s="20" t="s">
        <v>274</v>
      </c>
      <c r="D15" s="20" t="s">
        <v>357</v>
      </c>
      <c r="E15" s="21"/>
    </row>
    <row r="16" spans="1:6" s="97" customFormat="1" ht="34.5" customHeight="1">
      <c r="A16" s="444" t="s">
        <v>296</v>
      </c>
      <c r="B16" s="444" t="s">
        <v>528</v>
      </c>
      <c r="C16" s="444"/>
      <c r="D16" s="444" t="s">
        <v>16</v>
      </c>
      <c r="E16" s="445"/>
    </row>
    <row r="17" spans="1:5" s="97" customFormat="1" ht="34.5" customHeight="1">
      <c r="A17" s="444" t="s">
        <v>17</v>
      </c>
      <c r="B17" s="444" t="s">
        <v>529</v>
      </c>
      <c r="C17" s="444"/>
      <c r="D17" s="444" t="s">
        <v>16</v>
      </c>
      <c r="E17" s="445"/>
    </row>
    <row r="18" spans="1:5" ht="34.5" customHeight="1">
      <c r="A18" s="32"/>
      <c r="B18" s="27"/>
      <c r="C18" s="27"/>
      <c r="D18" s="27"/>
      <c r="E18" s="22"/>
    </row>
    <row r="19" spans="1:5" ht="22.5" customHeight="1">
      <c r="D19" s="6"/>
      <c r="E19" s="6"/>
    </row>
    <row r="20" spans="1:5">
      <c r="A20" s="6" t="s">
        <v>11</v>
      </c>
      <c r="D20" s="6" t="s">
        <v>294</v>
      </c>
    </row>
    <row r="21" spans="1:5" ht="14.25" customHeight="1">
      <c r="A21" s="518"/>
      <c r="B21" s="518"/>
      <c r="C21" s="518"/>
      <c r="D21" s="518"/>
      <c r="E21" s="518"/>
    </row>
    <row r="22" spans="1:5" ht="60.75" customHeight="1">
      <c r="A22" s="518" t="s">
        <v>531</v>
      </c>
      <c r="B22" s="518"/>
      <c r="C22" s="518"/>
      <c r="D22" s="518"/>
      <c r="E22" s="518"/>
    </row>
    <row r="23" spans="1:5" ht="14.25">
      <c r="A23" s="519" t="s">
        <v>522</v>
      </c>
      <c r="B23" s="519"/>
      <c r="C23" s="519"/>
      <c r="D23" s="519"/>
      <c r="E23" s="519"/>
    </row>
    <row r="24" spans="1:5">
      <c r="A24" s="31"/>
      <c r="B24" s="17"/>
      <c r="C24" s="17"/>
      <c r="D24" s="17"/>
      <c r="E24" s="30"/>
    </row>
    <row r="25" spans="1:5">
      <c r="A25" s="31" t="s">
        <v>224</v>
      </c>
      <c r="B25" s="17"/>
      <c r="C25" s="17"/>
      <c r="D25" s="30" t="s">
        <v>289</v>
      </c>
    </row>
    <row r="26" spans="1:5" ht="34.5" customHeight="1">
      <c r="A26" s="18" t="s">
        <v>18</v>
      </c>
      <c r="B26" s="18" t="s">
        <v>19</v>
      </c>
      <c r="C26" s="18" t="s">
        <v>20</v>
      </c>
      <c r="D26" s="18" t="s">
        <v>21</v>
      </c>
      <c r="E26" s="54"/>
    </row>
    <row r="27" spans="1:5" ht="30" customHeight="1">
      <c r="A27" s="20" t="s">
        <v>11</v>
      </c>
      <c r="B27" s="20" t="s">
        <v>523</v>
      </c>
      <c r="C27" s="20" t="s">
        <v>274</v>
      </c>
      <c r="D27" s="20" t="s">
        <v>15</v>
      </c>
      <c r="E27" s="22"/>
    </row>
    <row r="28" spans="1:5" ht="30" customHeight="1">
      <c r="A28" s="20" t="s">
        <v>188</v>
      </c>
      <c r="B28" s="20" t="s">
        <v>276</v>
      </c>
      <c r="C28" s="20" t="s">
        <v>274</v>
      </c>
      <c r="D28" s="20" t="s">
        <v>15</v>
      </c>
      <c r="E28" s="22"/>
    </row>
    <row r="29" spans="1:5" ht="30" customHeight="1">
      <c r="A29" s="20" t="s">
        <v>188</v>
      </c>
      <c r="B29" s="20" t="s">
        <v>524</v>
      </c>
      <c r="C29" s="20" t="s">
        <v>274</v>
      </c>
      <c r="D29" s="20" t="s">
        <v>357</v>
      </c>
      <c r="E29" s="22"/>
    </row>
    <row r="30" spans="1:5" ht="30" customHeight="1">
      <c r="A30" s="20" t="s">
        <v>188</v>
      </c>
      <c r="B30" s="20" t="s">
        <v>571</v>
      </c>
      <c r="C30" s="20" t="s">
        <v>525</v>
      </c>
      <c r="D30" s="20" t="s">
        <v>15</v>
      </c>
      <c r="E30" s="22"/>
    </row>
    <row r="31" spans="1:5" ht="30" customHeight="1">
      <c r="A31" s="20" t="s">
        <v>12</v>
      </c>
      <c r="B31" s="20" t="s">
        <v>287</v>
      </c>
      <c r="C31" s="20" t="s">
        <v>274</v>
      </c>
      <c r="D31" s="20" t="s">
        <v>15</v>
      </c>
      <c r="E31" s="22"/>
    </row>
    <row r="32" spans="1:5" ht="30" customHeight="1">
      <c r="A32" s="20" t="s">
        <v>526</v>
      </c>
      <c r="B32" s="20" t="s">
        <v>527</v>
      </c>
      <c r="C32" s="20" t="s">
        <v>275</v>
      </c>
      <c r="D32" s="20" t="s">
        <v>15</v>
      </c>
      <c r="E32" s="22"/>
    </row>
    <row r="33" spans="1:5" ht="30" customHeight="1">
      <c r="A33" s="20" t="s">
        <v>189</v>
      </c>
      <c r="B33" s="20" t="s">
        <v>284</v>
      </c>
      <c r="C33" s="20" t="s">
        <v>274</v>
      </c>
      <c r="D33" s="20" t="s">
        <v>16</v>
      </c>
      <c r="E33" s="22"/>
    </row>
    <row r="34" spans="1:5" s="100" customFormat="1" ht="30" customHeight="1">
      <c r="A34" s="20" t="s">
        <v>285</v>
      </c>
      <c r="B34" s="20" t="s">
        <v>220</v>
      </c>
      <c r="C34" s="20" t="s">
        <v>275</v>
      </c>
      <c r="D34" s="20" t="s">
        <v>16</v>
      </c>
      <c r="E34" s="22"/>
    </row>
    <row r="35" spans="1:5" s="100" customFormat="1" ht="30" customHeight="1">
      <c r="A35" s="20" t="s">
        <v>23</v>
      </c>
      <c r="B35" s="20" t="s">
        <v>524</v>
      </c>
      <c r="C35" s="20" t="s">
        <v>274</v>
      </c>
      <c r="D35" s="20" t="s">
        <v>357</v>
      </c>
      <c r="E35" s="22"/>
    </row>
    <row r="36" spans="1:5" s="97" customFormat="1" ht="30" customHeight="1">
      <c r="A36" s="444" t="s">
        <v>296</v>
      </c>
      <c r="B36" s="444" t="s">
        <v>528</v>
      </c>
      <c r="C36" s="444"/>
      <c r="D36" s="444" t="s">
        <v>16</v>
      </c>
      <c r="E36" s="445"/>
    </row>
    <row r="37" spans="1:5" s="97" customFormat="1" ht="30" customHeight="1">
      <c r="A37" s="444" t="s">
        <v>17</v>
      </c>
      <c r="B37" s="444" t="s">
        <v>529</v>
      </c>
      <c r="C37" s="444"/>
      <c r="D37" s="444" t="s">
        <v>16</v>
      </c>
      <c r="E37" s="6"/>
    </row>
    <row r="38" spans="1:5" ht="22.5" customHeight="1">
      <c r="A38" s="32"/>
      <c r="B38" s="32"/>
      <c r="C38" s="32"/>
      <c r="D38" s="32"/>
      <c r="E38" s="6"/>
    </row>
    <row r="39" spans="1:5">
      <c r="A39" s="6" t="s">
        <v>11</v>
      </c>
      <c r="D39" s="6" t="s">
        <v>294</v>
      </c>
    </row>
    <row r="40" spans="1:5" ht="22.5" customHeight="1">
      <c r="D40" s="6"/>
      <c r="E40" s="6"/>
    </row>
    <row r="41" spans="1:5">
      <c r="A41" s="6"/>
      <c r="D41" s="6"/>
    </row>
    <row r="42" spans="1:5" ht="79.5" customHeight="1">
      <c r="A42" s="518" t="s">
        <v>531</v>
      </c>
      <c r="B42" s="518"/>
      <c r="C42" s="518"/>
      <c r="D42" s="518"/>
      <c r="E42" s="518"/>
    </row>
    <row r="43" spans="1:5" ht="22.5" customHeight="1"/>
    <row r="44" spans="1:5" ht="14.25">
      <c r="A44" s="519" t="s">
        <v>190</v>
      </c>
      <c r="B44" s="519"/>
      <c r="C44" s="519"/>
      <c r="D44" s="519"/>
      <c r="E44" s="519"/>
    </row>
    <row r="45" spans="1:5">
      <c r="A45" s="31"/>
      <c r="B45" s="17"/>
      <c r="C45" s="17"/>
      <c r="D45" s="17"/>
      <c r="E45" s="30"/>
    </row>
    <row r="46" spans="1:5">
      <c r="A46" s="31" t="s">
        <v>224</v>
      </c>
      <c r="B46" s="17"/>
      <c r="C46" s="17"/>
      <c r="E46" s="30" t="s">
        <v>289</v>
      </c>
    </row>
    <row r="47" spans="1:5" ht="30" customHeight="1">
      <c r="A47" s="516"/>
      <c r="B47" s="516"/>
      <c r="C47" s="517"/>
      <c r="D47" s="517"/>
      <c r="E47" s="22"/>
    </row>
    <row r="48" spans="1:5" ht="30" customHeight="1">
      <c r="A48" s="516" t="s">
        <v>191</v>
      </c>
      <c r="B48" s="516"/>
      <c r="C48" s="24">
        <v>4</v>
      </c>
      <c r="D48" s="24"/>
      <c r="E48" s="22"/>
    </row>
    <row r="49" spans="1:5" ht="15">
      <c r="A49" s="25"/>
      <c r="B49" s="26"/>
      <c r="C49" s="26"/>
      <c r="D49" s="27"/>
      <c r="E49" s="22"/>
    </row>
    <row r="50" spans="1:5" ht="15">
      <c r="A50" s="25">
        <v>1</v>
      </c>
      <c r="B50" s="26" t="s">
        <v>16</v>
      </c>
      <c r="C50" s="26"/>
      <c r="D50" s="27"/>
      <c r="E50" s="22"/>
    </row>
    <row r="51" spans="1:5" ht="15">
      <c r="A51" s="25">
        <v>2</v>
      </c>
      <c r="B51" s="26" t="s">
        <v>15</v>
      </c>
      <c r="C51" s="26"/>
      <c r="D51" s="27"/>
      <c r="E51" s="22"/>
    </row>
    <row r="52" spans="1:5" ht="15">
      <c r="A52" s="25">
        <v>3</v>
      </c>
      <c r="B52" s="26" t="s">
        <v>277</v>
      </c>
      <c r="C52" s="26"/>
      <c r="D52" s="27"/>
      <c r="E52" s="22"/>
    </row>
    <row r="53" spans="1:5" ht="15">
      <c r="A53" s="25">
        <v>4</v>
      </c>
      <c r="B53" s="26" t="s">
        <v>357</v>
      </c>
      <c r="C53" s="26"/>
      <c r="D53" s="27"/>
      <c r="E53" s="23"/>
    </row>
    <row r="54" spans="1:5" ht="15">
      <c r="A54" s="25"/>
      <c r="B54" s="26"/>
      <c r="C54" s="26"/>
      <c r="D54" s="27"/>
      <c r="E54" s="23"/>
    </row>
    <row r="55" spans="1:5" ht="14.25">
      <c r="A55" s="28"/>
      <c r="B55" s="16"/>
      <c r="C55" s="27"/>
      <c r="D55" s="27"/>
      <c r="E55" s="29"/>
    </row>
    <row r="56" spans="1:5" ht="14.25">
      <c r="A56" s="17"/>
      <c r="B56" s="17"/>
      <c r="C56" s="17"/>
      <c r="D56" s="17"/>
      <c r="E56" s="16"/>
    </row>
    <row r="57" spans="1:5" ht="14.25">
      <c r="A57" s="17"/>
      <c r="B57" s="17"/>
      <c r="C57" s="17"/>
      <c r="D57" s="14"/>
      <c r="E57" s="16"/>
    </row>
    <row r="58" spans="1:5" ht="46.5" customHeight="1">
      <c r="A58" s="6" t="s">
        <v>11</v>
      </c>
      <c r="D58" s="6" t="s">
        <v>294</v>
      </c>
    </row>
  </sheetData>
  <mergeCells count="10">
    <mergeCell ref="A47:B47"/>
    <mergeCell ref="C47:D47"/>
    <mergeCell ref="A48:B48"/>
    <mergeCell ref="A1:E1"/>
    <mergeCell ref="A2:E2"/>
    <mergeCell ref="A22:E22"/>
    <mergeCell ref="A23:E23"/>
    <mergeCell ref="A42:E42"/>
    <mergeCell ref="A44:E44"/>
    <mergeCell ref="A21:E21"/>
  </mergeCells>
  <phoneticPr fontId="0" type="noConversion"/>
  <pageMargins left="0.7" right="0.7" top="0.75" bottom="0.75" header="0.3" footer="0.3"/>
  <pageSetup paperSize="9" scale="85" fitToHeight="0" orientation="portrait" r:id="rId1"/>
  <rowBreaks count="2" manualBreakCount="2">
    <brk id="21" max="16383" man="1"/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AA31"/>
  <sheetViews>
    <sheetView view="pageBreakPreview" zoomScale="85" zoomScaleNormal="100" zoomScaleSheetLayoutView="85" workbookViewId="0">
      <selection activeCell="F12" sqref="F12"/>
    </sheetView>
  </sheetViews>
  <sheetFormatPr defaultRowHeight="12.75"/>
  <cols>
    <col min="1" max="1" width="5" customWidth="1"/>
    <col min="2" max="2" width="7.42578125" hidden="1" customWidth="1"/>
    <col min="3" max="3" width="4.7109375" hidden="1" customWidth="1"/>
    <col min="4" max="4" width="18.7109375" customWidth="1"/>
    <col min="5" max="5" width="8.5703125" customWidth="1"/>
    <col min="6" max="6" width="6.28515625" customWidth="1"/>
    <col min="7" max="7" width="31.42578125" customWidth="1"/>
    <col min="8" max="8" width="8.7109375" customWidth="1"/>
    <col min="9" max="9" width="13.42578125" customWidth="1"/>
    <col min="10" max="10" width="12.7109375" hidden="1" customWidth="1"/>
    <col min="11" max="11" width="22.5703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5.5" customHeight="1">
      <c r="A1" s="458" t="s">
        <v>564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18" customHeight="1">
      <c r="A2" s="459" t="s">
        <v>228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27.75" customHeight="1">
      <c r="A3" s="460" t="s">
        <v>226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5.5" customHeight="1">
      <c r="A5" s="465" t="s">
        <v>259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53"/>
    </row>
    <row r="6" spans="1:27" ht="19.149999999999999" customHeight="1">
      <c r="A6" s="464" t="s">
        <v>561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7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297</v>
      </c>
    </row>
    <row r="9" spans="1:27" ht="20.100000000000001" customHeight="1">
      <c r="A9" s="462" t="s">
        <v>198</v>
      </c>
      <c r="B9" s="466" t="s">
        <v>256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239" customFormat="1" ht="48" customHeight="1">
      <c r="A11" s="366">
        <f>RANK(Y11,Y$11:Y$14,0)</f>
        <v>1</v>
      </c>
      <c r="B11" s="73"/>
      <c r="C11" s="70"/>
      <c r="D11" s="160" t="s">
        <v>115</v>
      </c>
      <c r="E11" s="367" t="s">
        <v>116</v>
      </c>
      <c r="F11" s="372">
        <v>1</v>
      </c>
      <c r="G11" s="373" t="s">
        <v>291</v>
      </c>
      <c r="H11" s="267" t="s">
        <v>292</v>
      </c>
      <c r="I11" s="374" t="s">
        <v>114</v>
      </c>
      <c r="J11" s="368" t="s">
        <v>72</v>
      </c>
      <c r="K11" s="197" t="s">
        <v>34</v>
      </c>
      <c r="L11" s="345">
        <v>250</v>
      </c>
      <c r="M11" s="346">
        <f>L11/3.5-IF($U11=1,0.5,IF($U11=2,1.5,0))</f>
        <v>71.428571428571431</v>
      </c>
      <c r="N11" s="347">
        <f>RANK(M11,M$11:M$14,0)</f>
        <v>1</v>
      </c>
      <c r="O11" s="345">
        <v>245</v>
      </c>
      <c r="P11" s="346">
        <f>O11/3.5-IF($U11=1,0.5,IF($U11=2,1.5,0))</f>
        <v>70</v>
      </c>
      <c r="Q11" s="347">
        <f>RANK(P11,P$11:P$14,0)</f>
        <v>1</v>
      </c>
      <c r="R11" s="345">
        <v>245</v>
      </c>
      <c r="S11" s="346">
        <f>R11/3.5-IF($U11=1,0.5,IF($U11=2,1.5,0))</f>
        <v>70</v>
      </c>
      <c r="T11" s="347">
        <f>RANK(S11,S$11:S$14,0)</f>
        <v>1</v>
      </c>
      <c r="U11" s="369"/>
      <c r="V11" s="369"/>
      <c r="W11" s="345">
        <f>L11+O11+R11</f>
        <v>740</v>
      </c>
      <c r="X11" s="350"/>
      <c r="Y11" s="346">
        <f>ROUND(SUM(M11,P11,S11)/3,3)</f>
        <v>70.475999999999999</v>
      </c>
      <c r="Z11" s="370" t="s">
        <v>193</v>
      </c>
    </row>
    <row r="12" spans="1:27" s="239" customFormat="1" ht="48" customHeight="1">
      <c r="A12" s="366">
        <f>RANK(Y12,Y$11:Y$14,0)</f>
        <v>2</v>
      </c>
      <c r="B12" s="73"/>
      <c r="C12" s="70"/>
      <c r="D12" s="157" t="s">
        <v>131</v>
      </c>
      <c r="E12" s="261" t="s">
        <v>132</v>
      </c>
      <c r="F12" s="292" t="s">
        <v>31</v>
      </c>
      <c r="G12" s="260" t="s">
        <v>81</v>
      </c>
      <c r="H12" s="292" t="s">
        <v>82</v>
      </c>
      <c r="I12" s="371" t="s">
        <v>290</v>
      </c>
      <c r="J12" s="299" t="s">
        <v>194</v>
      </c>
      <c r="K12" s="264" t="s">
        <v>34</v>
      </c>
      <c r="L12" s="345">
        <v>242.5</v>
      </c>
      <c r="M12" s="346">
        <f>L12/3.5-IF($U12=1,0.5,IF($U12=2,1.5,0))</f>
        <v>69.285714285714292</v>
      </c>
      <c r="N12" s="347">
        <f>RANK(M12,M$11:M$14,0)</f>
        <v>2</v>
      </c>
      <c r="O12" s="345">
        <v>237.5</v>
      </c>
      <c r="P12" s="346">
        <f>O12/3.5-IF($U12=1,0.5,IF($U12=2,1.5,0))</f>
        <v>67.857142857142861</v>
      </c>
      <c r="Q12" s="347">
        <f>RANK(P12,P$11:P$14,0)</f>
        <v>2</v>
      </c>
      <c r="R12" s="345">
        <v>234.5</v>
      </c>
      <c r="S12" s="346">
        <f>R12/3.5-IF($U12=1,0.5,IF($U12=2,1.5,0))</f>
        <v>67</v>
      </c>
      <c r="T12" s="347">
        <f>RANK(S12,S$11:S$14,0)</f>
        <v>4</v>
      </c>
      <c r="U12" s="369"/>
      <c r="V12" s="369"/>
      <c r="W12" s="345">
        <f>L12+O12+R12</f>
        <v>714.5</v>
      </c>
      <c r="X12" s="350"/>
      <c r="Y12" s="346">
        <f>ROUND(SUM(M12,P12,S12)/3,3)</f>
        <v>68.048000000000002</v>
      </c>
      <c r="Z12" s="370" t="s">
        <v>193</v>
      </c>
    </row>
    <row r="13" spans="1:27" s="239" customFormat="1" ht="48" customHeight="1">
      <c r="A13" s="366">
        <f>RANK(Y13,Y$11:Y$14,0)</f>
        <v>3</v>
      </c>
      <c r="B13" s="73" t="s">
        <v>250</v>
      </c>
      <c r="C13" s="344"/>
      <c r="D13" s="231" t="s">
        <v>115</v>
      </c>
      <c r="E13" s="367" t="s">
        <v>116</v>
      </c>
      <c r="F13" s="292">
        <v>1</v>
      </c>
      <c r="G13" s="260" t="s">
        <v>117</v>
      </c>
      <c r="H13" s="261" t="s">
        <v>118</v>
      </c>
      <c r="I13" s="262" t="s">
        <v>78</v>
      </c>
      <c r="J13" s="368" t="s">
        <v>72</v>
      </c>
      <c r="K13" s="197" t="s">
        <v>34</v>
      </c>
      <c r="L13" s="345">
        <v>238.5</v>
      </c>
      <c r="M13" s="346">
        <f>L13/3.5-IF($U13=1,0.5,IF($U13=2,1.5,0))</f>
        <v>68.142857142857139</v>
      </c>
      <c r="N13" s="347">
        <f>RANK(M13,M$11:M$14,0)</f>
        <v>3</v>
      </c>
      <c r="O13" s="345">
        <v>233</v>
      </c>
      <c r="P13" s="346">
        <f>O13/3.5-IF($U13=1,0.5,IF($U13=2,1.5,0))</f>
        <v>66.571428571428569</v>
      </c>
      <c r="Q13" s="347">
        <f>RANK(P13,P$11:P$14,0)</f>
        <v>3</v>
      </c>
      <c r="R13" s="345">
        <v>238</v>
      </c>
      <c r="S13" s="346">
        <f>R13/3.5-IF($U13=1,0.5,IF($U13=2,1.5,0))</f>
        <v>68</v>
      </c>
      <c r="T13" s="347">
        <f>RANK(S13,S$11:S$14,0)</f>
        <v>2</v>
      </c>
      <c r="U13" s="369"/>
      <c r="V13" s="369"/>
      <c r="W13" s="345">
        <f>L13+O13+R13</f>
        <v>709.5</v>
      </c>
      <c r="X13" s="350"/>
      <c r="Y13" s="346">
        <f>ROUND(SUM(M13,P13,S13)/3,3)</f>
        <v>67.570999999999998</v>
      </c>
      <c r="Z13" s="370" t="s">
        <v>193</v>
      </c>
    </row>
    <row r="14" spans="1:27" s="239" customFormat="1" ht="48" customHeight="1">
      <c r="A14" s="366">
        <f>RANK(Y14,Y$11:Y$14,0)</f>
        <v>4</v>
      </c>
      <c r="B14" s="73"/>
      <c r="C14" s="70"/>
      <c r="D14" s="205" t="s">
        <v>123</v>
      </c>
      <c r="E14" s="265" t="s">
        <v>124</v>
      </c>
      <c r="F14" s="254" t="s">
        <v>31</v>
      </c>
      <c r="G14" s="260" t="s">
        <v>125</v>
      </c>
      <c r="H14" s="279" t="s">
        <v>126</v>
      </c>
      <c r="I14" s="281" t="s">
        <v>73</v>
      </c>
      <c r="J14" s="301" t="s">
        <v>72</v>
      </c>
      <c r="K14" s="197" t="s">
        <v>34</v>
      </c>
      <c r="L14" s="345">
        <v>237</v>
      </c>
      <c r="M14" s="346">
        <f>L14/3.5-IF($U14=1,0.5,IF($U14=2,1.5,0))</f>
        <v>67.714285714285708</v>
      </c>
      <c r="N14" s="347">
        <f>RANK(M14,M$11:M$14,0)</f>
        <v>4</v>
      </c>
      <c r="O14" s="345">
        <v>233</v>
      </c>
      <c r="P14" s="346">
        <f>O14/3.5-IF($U14=1,0.5,IF($U14=2,1.5,0))</f>
        <v>66.571428571428569</v>
      </c>
      <c r="Q14" s="347">
        <f>RANK(P14,P$11:P$14,0)</f>
        <v>3</v>
      </c>
      <c r="R14" s="345">
        <v>238</v>
      </c>
      <c r="S14" s="346">
        <f>R14/3.5-IF($U14=1,0.5,IF($U14=2,1.5,0))</f>
        <v>68</v>
      </c>
      <c r="T14" s="347">
        <f>RANK(S14,S$11:S$14,0)</f>
        <v>2</v>
      </c>
      <c r="U14" s="369"/>
      <c r="V14" s="369"/>
      <c r="W14" s="345">
        <f>L14+O14+R14</f>
        <v>708</v>
      </c>
      <c r="X14" s="350"/>
      <c r="Y14" s="346">
        <f>ROUND(SUM(M14,P14,S14)/3,3)</f>
        <v>67.429000000000002</v>
      </c>
      <c r="Z14" s="370" t="s">
        <v>193</v>
      </c>
    </row>
    <row r="15" spans="1:27" ht="29.25" customHeight="1">
      <c r="A15" s="55"/>
      <c r="B15" s="96"/>
      <c r="C15" s="33"/>
      <c r="D15" s="78"/>
      <c r="E15" s="79"/>
      <c r="F15" s="80"/>
      <c r="G15" s="81"/>
      <c r="H15" s="82"/>
      <c r="I15" s="83"/>
      <c r="J15" s="83"/>
      <c r="K15" s="84"/>
      <c r="L15" s="64"/>
      <c r="M15" s="65"/>
      <c r="N15" s="66"/>
      <c r="O15" s="64"/>
      <c r="P15" s="65"/>
      <c r="Q15" s="66"/>
      <c r="R15" s="64"/>
      <c r="S15" s="65"/>
      <c r="T15" s="66"/>
      <c r="U15" s="67"/>
      <c r="V15" s="67"/>
      <c r="W15" s="64"/>
      <c r="X15" s="68"/>
      <c r="Y15" s="65"/>
      <c r="Z15" s="69"/>
    </row>
    <row r="16" spans="1:27" ht="31.5" customHeight="1">
      <c r="D16" s="6" t="s">
        <v>182</v>
      </c>
      <c r="E16" s="6"/>
      <c r="F16" s="6"/>
      <c r="G16" s="6"/>
      <c r="H16" s="6"/>
      <c r="I16" s="14" t="s">
        <v>294</v>
      </c>
      <c r="K16" s="1"/>
      <c r="L16" s="8"/>
    </row>
    <row r="17" spans="4:12">
      <c r="D17" s="6"/>
      <c r="E17" s="6"/>
      <c r="F17" s="6"/>
      <c r="G17" s="6"/>
      <c r="H17" s="6"/>
      <c r="I17" s="14"/>
      <c r="K17" s="1"/>
      <c r="L17" s="8"/>
    </row>
    <row r="18" spans="4:12" ht="31.5" customHeight="1">
      <c r="D18" s="6" t="s">
        <v>12</v>
      </c>
      <c r="E18" s="6"/>
      <c r="F18" s="6"/>
      <c r="G18" s="6"/>
      <c r="H18" s="6"/>
      <c r="I18" s="14" t="s">
        <v>263</v>
      </c>
      <c r="K18" s="1"/>
      <c r="L18" s="8"/>
    </row>
    <row r="19" spans="4:12">
      <c r="D19" s="6"/>
      <c r="E19" s="6"/>
      <c r="F19" s="6"/>
      <c r="G19" s="6"/>
      <c r="H19" s="6"/>
      <c r="I19" s="14"/>
      <c r="K19" s="1"/>
      <c r="L19" s="8"/>
    </row>
    <row r="20" spans="4:12" ht="31.5" customHeight="1">
      <c r="D20" s="6" t="s">
        <v>23</v>
      </c>
      <c r="E20" s="6"/>
      <c r="F20" s="6"/>
      <c r="G20" s="6"/>
      <c r="H20" s="6"/>
      <c r="I20" s="14" t="s">
        <v>295</v>
      </c>
      <c r="K20" s="1"/>
      <c r="L20" s="8"/>
    </row>
    <row r="31" spans="4:12">
      <c r="K31" s="6"/>
    </row>
  </sheetData>
  <protectedRanges>
    <protectedRange sqref="K15" name="Диапазон1_3_1_1_3_11_1_1_3_1_1_2_1_3_2_3_5_1"/>
  </protectedRanges>
  <sortState ref="A11:AA14">
    <sortCondition ref="A11:A14"/>
  </sortState>
  <mergeCells count="25">
    <mergeCell ref="L9:N9"/>
    <mergeCell ref="Y9:Y10"/>
    <mergeCell ref="Z9:Z10"/>
    <mergeCell ref="O9:Q9"/>
    <mergeCell ref="R9:T9"/>
    <mergeCell ref="U9:U10"/>
    <mergeCell ref="V9:V10"/>
    <mergeCell ref="W9:W10"/>
    <mergeCell ref="X9:X10"/>
    <mergeCell ref="A1:Z1"/>
    <mergeCell ref="A2:Z2"/>
    <mergeCell ref="A3:Z3"/>
    <mergeCell ref="A4:Z4"/>
    <mergeCell ref="F9:F10"/>
    <mergeCell ref="G9:G10"/>
    <mergeCell ref="H9:H10"/>
    <mergeCell ref="A6:Z6"/>
    <mergeCell ref="A5:Z5"/>
    <mergeCell ref="A9:A10"/>
    <mergeCell ref="B9:B10"/>
    <mergeCell ref="C9:C10"/>
    <mergeCell ref="D9:D10"/>
    <mergeCell ref="E9:E10"/>
    <mergeCell ref="I9:I10"/>
    <mergeCell ref="K9:K10"/>
  </mergeCells>
  <phoneticPr fontId="0" type="noConversion"/>
  <pageMargins left="0.32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Normal="100" zoomScaleSheetLayoutView="100" workbookViewId="0">
      <selection activeCell="A13" sqref="A13"/>
    </sheetView>
  </sheetViews>
  <sheetFormatPr defaultRowHeight="12.75"/>
  <cols>
    <col min="1" max="1" width="23.28515625" customWidth="1"/>
    <col min="2" max="2" width="20.85546875" customWidth="1"/>
    <col min="3" max="3" width="11.5703125" customWidth="1"/>
    <col min="4" max="4" width="25.85546875" customWidth="1"/>
    <col min="5" max="5" width="22.7109375" customWidth="1"/>
    <col min="6" max="6" width="20.42578125" customWidth="1"/>
  </cols>
  <sheetData>
    <row r="1" spans="1:6" ht="59.25" customHeight="1">
      <c r="A1" s="518" t="s">
        <v>530</v>
      </c>
      <c r="B1" s="518"/>
      <c r="C1" s="518"/>
      <c r="D1" s="518"/>
      <c r="E1" s="518"/>
    </row>
    <row r="2" spans="1:6" ht="18" customHeight="1">
      <c r="A2" s="519" t="s">
        <v>521</v>
      </c>
      <c r="B2" s="519"/>
      <c r="C2" s="519"/>
      <c r="D2" s="519"/>
      <c r="E2" s="519"/>
    </row>
    <row r="3" spans="1:6" ht="14.25">
      <c r="A3" s="17"/>
      <c r="B3" s="17"/>
      <c r="C3" s="17"/>
      <c r="D3" s="17"/>
      <c r="E3" s="16"/>
    </row>
    <row r="4" spans="1:6">
      <c r="A4" s="31" t="s">
        <v>224</v>
      </c>
      <c r="B4" s="17"/>
      <c r="C4" s="17"/>
      <c r="D4" s="17"/>
      <c r="E4" s="30" t="s">
        <v>289</v>
      </c>
    </row>
    <row r="5" spans="1:6" ht="14.25">
      <c r="A5" s="18" t="s">
        <v>18</v>
      </c>
      <c r="B5" s="18" t="s">
        <v>19</v>
      </c>
      <c r="C5" s="18" t="s">
        <v>20</v>
      </c>
      <c r="D5" s="18" t="s">
        <v>21</v>
      </c>
      <c r="E5" s="19" t="s">
        <v>22</v>
      </c>
    </row>
    <row r="6" spans="1:6" ht="34.5" customHeight="1">
      <c r="A6" s="20" t="s">
        <v>11</v>
      </c>
      <c r="B6" s="20" t="s">
        <v>523</v>
      </c>
      <c r="C6" s="20" t="s">
        <v>274</v>
      </c>
      <c r="D6" s="20" t="s">
        <v>15</v>
      </c>
      <c r="E6" s="21"/>
      <c r="F6" s="97"/>
    </row>
    <row r="7" spans="1:6" ht="34.5" customHeight="1">
      <c r="A7" s="20" t="s">
        <v>188</v>
      </c>
      <c r="B7" s="20" t="s">
        <v>276</v>
      </c>
      <c r="C7" s="20" t="s">
        <v>274</v>
      </c>
      <c r="D7" s="20" t="s">
        <v>15</v>
      </c>
      <c r="E7" s="21"/>
      <c r="F7" s="97"/>
    </row>
    <row r="8" spans="1:6" ht="34.5" customHeight="1">
      <c r="A8" s="20" t="s">
        <v>188</v>
      </c>
      <c r="B8" s="20" t="s">
        <v>524</v>
      </c>
      <c r="C8" s="20" t="s">
        <v>274</v>
      </c>
      <c r="D8" s="20" t="s">
        <v>357</v>
      </c>
      <c r="E8" s="21"/>
    </row>
    <row r="9" spans="1:6" ht="34.5" customHeight="1">
      <c r="A9" s="20" t="s">
        <v>188</v>
      </c>
      <c r="B9" s="20" t="s">
        <v>571</v>
      </c>
      <c r="C9" s="20" t="s">
        <v>525</v>
      </c>
      <c r="D9" s="20" t="s">
        <v>15</v>
      </c>
      <c r="E9" s="21"/>
    </row>
    <row r="10" spans="1:6" s="442" customFormat="1" ht="34.5" customHeight="1">
      <c r="A10" s="20" t="s">
        <v>595</v>
      </c>
      <c r="B10" s="20" t="s">
        <v>599</v>
      </c>
      <c r="C10" s="20" t="s">
        <v>596</v>
      </c>
      <c r="D10" s="20" t="s">
        <v>16</v>
      </c>
      <c r="E10" s="21"/>
    </row>
    <row r="11" spans="1:6" ht="34.5" customHeight="1">
      <c r="A11" s="20" t="s">
        <v>12</v>
      </c>
      <c r="B11" s="20" t="s">
        <v>287</v>
      </c>
      <c r="C11" s="20" t="s">
        <v>274</v>
      </c>
      <c r="D11" s="20" t="s">
        <v>15</v>
      </c>
      <c r="E11" s="21"/>
    </row>
    <row r="12" spans="1:6" ht="34.5" customHeight="1">
      <c r="A12" s="20" t="s">
        <v>526</v>
      </c>
      <c r="B12" s="20" t="s">
        <v>527</v>
      </c>
      <c r="C12" s="20" t="s">
        <v>275</v>
      </c>
      <c r="D12" s="20" t="s">
        <v>15</v>
      </c>
      <c r="E12" s="21"/>
    </row>
    <row r="13" spans="1:6" s="100" customFormat="1" ht="34.5" customHeight="1">
      <c r="A13" s="20" t="s">
        <v>189</v>
      </c>
      <c r="B13" s="20" t="s">
        <v>284</v>
      </c>
      <c r="C13" s="20" t="s">
        <v>274</v>
      </c>
      <c r="D13" s="20" t="s">
        <v>16</v>
      </c>
      <c r="E13" s="21"/>
    </row>
    <row r="14" spans="1:6" s="100" customFormat="1" ht="34.5" customHeight="1">
      <c r="A14" s="20" t="s">
        <v>285</v>
      </c>
      <c r="B14" s="20" t="s">
        <v>220</v>
      </c>
      <c r="C14" s="20" t="s">
        <v>275</v>
      </c>
      <c r="D14" s="20" t="s">
        <v>16</v>
      </c>
      <c r="E14" s="21"/>
    </row>
    <row r="15" spans="1:6" s="100" customFormat="1" ht="34.5" customHeight="1">
      <c r="A15" s="20" t="s">
        <v>23</v>
      </c>
      <c r="B15" s="20" t="s">
        <v>524</v>
      </c>
      <c r="C15" s="20" t="s">
        <v>274</v>
      </c>
      <c r="D15" s="20" t="s">
        <v>357</v>
      </c>
      <c r="E15" s="21"/>
    </row>
    <row r="16" spans="1:6" s="97" customFormat="1" ht="34.5" customHeight="1">
      <c r="A16" s="444" t="s">
        <v>17</v>
      </c>
      <c r="B16" s="444" t="s">
        <v>528</v>
      </c>
      <c r="C16" s="444"/>
      <c r="D16" s="444" t="s">
        <v>16</v>
      </c>
      <c r="E16" s="446"/>
    </row>
    <row r="17" spans="1:5" ht="22.5" customHeight="1">
      <c r="D17" s="6"/>
      <c r="E17" s="6"/>
    </row>
    <row r="18" spans="1:5">
      <c r="A18" s="6" t="s">
        <v>11</v>
      </c>
      <c r="D18" s="6" t="s">
        <v>294</v>
      </c>
    </row>
    <row r="19" spans="1:5" ht="14.25" customHeight="1">
      <c r="A19" s="518"/>
      <c r="B19" s="518"/>
      <c r="C19" s="518"/>
      <c r="D19" s="518"/>
      <c r="E19" s="518"/>
    </row>
    <row r="20" spans="1:5" ht="60.75" customHeight="1">
      <c r="A20" s="518" t="s">
        <v>530</v>
      </c>
      <c r="B20" s="518"/>
      <c r="C20" s="518"/>
      <c r="D20" s="518"/>
      <c r="E20" s="518"/>
    </row>
    <row r="21" spans="1:5" ht="14.25">
      <c r="A21" s="519" t="s">
        <v>522</v>
      </c>
      <c r="B21" s="519"/>
      <c r="C21" s="519"/>
      <c r="D21" s="519"/>
      <c r="E21" s="519"/>
    </row>
    <row r="22" spans="1:5">
      <c r="A22" s="31"/>
      <c r="B22" s="17"/>
      <c r="C22" s="17"/>
      <c r="D22" s="17"/>
      <c r="E22" s="30"/>
    </row>
    <row r="23" spans="1:5">
      <c r="A23" s="31" t="s">
        <v>224</v>
      </c>
      <c r="B23" s="17"/>
      <c r="C23" s="17"/>
      <c r="D23" s="30" t="s">
        <v>289</v>
      </c>
    </row>
    <row r="24" spans="1:5" ht="34.5" customHeight="1">
      <c r="A24" s="18" t="s">
        <v>18</v>
      </c>
      <c r="B24" s="18" t="s">
        <v>19</v>
      </c>
      <c r="C24" s="18" t="s">
        <v>20</v>
      </c>
      <c r="D24" s="18" t="s">
        <v>21</v>
      </c>
      <c r="E24" s="54"/>
    </row>
    <row r="25" spans="1:5" ht="30" customHeight="1">
      <c r="A25" s="20" t="s">
        <v>11</v>
      </c>
      <c r="B25" s="20" t="s">
        <v>523</v>
      </c>
      <c r="C25" s="20" t="s">
        <v>274</v>
      </c>
      <c r="D25" s="20" t="s">
        <v>15</v>
      </c>
      <c r="E25" s="22"/>
    </row>
    <row r="26" spans="1:5" ht="30" customHeight="1">
      <c r="A26" s="20" t="s">
        <v>188</v>
      </c>
      <c r="B26" s="20" t="s">
        <v>276</v>
      </c>
      <c r="C26" s="20" t="s">
        <v>274</v>
      </c>
      <c r="D26" s="20" t="s">
        <v>15</v>
      </c>
      <c r="E26" s="22"/>
    </row>
    <row r="27" spans="1:5" ht="30" customHeight="1">
      <c r="A27" s="20" t="s">
        <v>188</v>
      </c>
      <c r="B27" s="20" t="s">
        <v>524</v>
      </c>
      <c r="C27" s="20" t="s">
        <v>274</v>
      </c>
      <c r="D27" s="20" t="s">
        <v>357</v>
      </c>
      <c r="E27" s="22"/>
    </row>
    <row r="28" spans="1:5" ht="30" customHeight="1">
      <c r="A28" s="20" t="s">
        <v>188</v>
      </c>
      <c r="B28" s="20" t="s">
        <v>571</v>
      </c>
      <c r="C28" s="20" t="s">
        <v>525</v>
      </c>
      <c r="D28" s="20" t="s">
        <v>15</v>
      </c>
      <c r="E28" s="22"/>
    </row>
    <row r="29" spans="1:5" ht="30" customHeight="1">
      <c r="A29" s="20" t="s">
        <v>12</v>
      </c>
      <c r="B29" s="20" t="s">
        <v>287</v>
      </c>
      <c r="C29" s="20" t="s">
        <v>274</v>
      </c>
      <c r="D29" s="20" t="s">
        <v>15</v>
      </c>
      <c r="E29" s="22"/>
    </row>
    <row r="30" spans="1:5" s="100" customFormat="1" ht="30" customHeight="1">
      <c r="A30" s="20" t="s">
        <v>526</v>
      </c>
      <c r="B30" s="20" t="s">
        <v>527</v>
      </c>
      <c r="C30" s="20" t="s">
        <v>275</v>
      </c>
      <c r="D30" s="20" t="s">
        <v>15</v>
      </c>
      <c r="E30" s="22"/>
    </row>
    <row r="31" spans="1:5" s="100" customFormat="1" ht="30" customHeight="1">
      <c r="A31" s="20" t="s">
        <v>189</v>
      </c>
      <c r="B31" s="20" t="s">
        <v>284</v>
      </c>
      <c r="C31" s="20" t="s">
        <v>274</v>
      </c>
      <c r="D31" s="20" t="s">
        <v>16</v>
      </c>
      <c r="E31" s="22"/>
    </row>
    <row r="32" spans="1:5" s="100" customFormat="1" ht="30" customHeight="1">
      <c r="A32" s="20" t="s">
        <v>285</v>
      </c>
      <c r="B32" s="20" t="s">
        <v>220</v>
      </c>
      <c r="C32" s="20" t="s">
        <v>275</v>
      </c>
      <c r="D32" s="20" t="s">
        <v>16</v>
      </c>
      <c r="E32" s="22"/>
    </row>
    <row r="33" spans="1:5" s="100" customFormat="1" ht="30" customHeight="1">
      <c r="A33" s="20" t="s">
        <v>23</v>
      </c>
      <c r="B33" s="20" t="s">
        <v>524</v>
      </c>
      <c r="C33" s="20" t="s">
        <v>274</v>
      </c>
      <c r="D33" s="20" t="s">
        <v>357</v>
      </c>
      <c r="E33" s="22"/>
    </row>
    <row r="34" spans="1:5" s="97" customFormat="1" ht="30" customHeight="1">
      <c r="A34" s="444" t="s">
        <v>17</v>
      </c>
      <c r="B34" s="444" t="s">
        <v>528</v>
      </c>
      <c r="C34" s="444"/>
      <c r="D34" s="444" t="s">
        <v>16</v>
      </c>
      <c r="E34" s="445"/>
    </row>
    <row r="35" spans="1:5" ht="22.5" customHeight="1">
      <c r="A35" s="32"/>
      <c r="B35" s="32"/>
      <c r="C35" s="32"/>
      <c r="D35" s="32"/>
      <c r="E35" s="6"/>
    </row>
    <row r="36" spans="1:5">
      <c r="A36" s="6" t="s">
        <v>11</v>
      </c>
      <c r="D36" s="6" t="s">
        <v>294</v>
      </c>
    </row>
    <row r="37" spans="1:5" ht="22.5" customHeight="1">
      <c r="D37" s="6"/>
      <c r="E37" s="6"/>
    </row>
    <row r="38" spans="1:5">
      <c r="A38" s="6"/>
      <c r="D38" s="6"/>
    </row>
  </sheetData>
  <mergeCells count="5">
    <mergeCell ref="A21:E21"/>
    <mergeCell ref="A1:E1"/>
    <mergeCell ref="A2:E2"/>
    <mergeCell ref="A19:E19"/>
    <mergeCell ref="A20:E20"/>
  </mergeCells>
  <phoneticPr fontId="0" type="noConversion"/>
  <pageMargins left="0.7" right="0.7" top="0.75" bottom="0.75" header="0.3" footer="0.3"/>
  <pageSetup paperSize="9" scale="85" fitToHeight="0" orientation="portrait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AA28"/>
  <sheetViews>
    <sheetView view="pageBreakPreview" zoomScale="85" zoomScaleNormal="100" zoomScaleSheetLayoutView="85" workbookViewId="0">
      <selection activeCell="S15" sqref="S15"/>
    </sheetView>
  </sheetViews>
  <sheetFormatPr defaultRowHeight="12.75"/>
  <cols>
    <col min="1" max="1" width="5" customWidth="1"/>
    <col min="2" max="2" width="7.42578125" hidden="1" customWidth="1"/>
    <col min="3" max="3" width="4.7109375" hidden="1" customWidth="1"/>
    <col min="4" max="4" width="18.7109375" customWidth="1"/>
    <col min="5" max="5" width="8.5703125" customWidth="1"/>
    <col min="6" max="6" width="4.7109375" customWidth="1"/>
    <col min="7" max="7" width="30.140625" customWidth="1"/>
    <col min="8" max="8" width="8.7109375" customWidth="1"/>
    <col min="9" max="9" width="15" customWidth="1"/>
    <col min="10" max="10" width="12.7109375" hidden="1" customWidth="1"/>
    <col min="11" max="11" width="22.42578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1" customHeight="1">
      <c r="A1" s="458" t="s">
        <v>565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18.75" customHeight="1">
      <c r="A2" s="459" t="s">
        <v>260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261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20.2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2.5" customHeight="1">
      <c r="A5" s="465" t="s">
        <v>262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53"/>
    </row>
    <row r="6" spans="1:27" ht="19.149999999999999" customHeight="1">
      <c r="A6" s="464" t="s">
        <v>561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7" ht="19.149999999999999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297</v>
      </c>
    </row>
    <row r="9" spans="1:27" ht="20.100000000000001" customHeight="1">
      <c r="A9" s="462" t="s">
        <v>198</v>
      </c>
      <c r="B9" s="466" t="s">
        <v>256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ht="48" customHeight="1">
      <c r="A11" s="48">
        <v>1</v>
      </c>
      <c r="B11" s="73"/>
      <c r="C11" s="70"/>
      <c r="D11" s="117" t="s">
        <v>74</v>
      </c>
      <c r="E11" s="118" t="s">
        <v>75</v>
      </c>
      <c r="F11" s="115" t="s">
        <v>27</v>
      </c>
      <c r="G11" s="119" t="s">
        <v>562</v>
      </c>
      <c r="H11" s="77" t="s">
        <v>230</v>
      </c>
      <c r="I11" s="120" t="s">
        <v>232</v>
      </c>
      <c r="J11" s="121" t="s">
        <v>72</v>
      </c>
      <c r="K11" s="74" t="s">
        <v>34</v>
      </c>
      <c r="L11" s="46">
        <v>222.5</v>
      </c>
      <c r="M11" s="92">
        <f>L11/3.4-IF($U11=1,2,0)</f>
        <v>65.441176470588232</v>
      </c>
      <c r="N11" s="93">
        <f>RANK(M11,M$11:M$11,0)</f>
        <v>1</v>
      </c>
      <c r="O11" s="46">
        <v>219.5</v>
      </c>
      <c r="P11" s="92">
        <f>O11/3.4-IF($U11=1,2,0)</f>
        <v>64.558823529411768</v>
      </c>
      <c r="Q11" s="93">
        <f>RANK(P11,P$11:P$11,0)</f>
        <v>1</v>
      </c>
      <c r="R11" s="46">
        <v>216</v>
      </c>
      <c r="S11" s="92">
        <f>R11/3.4-IF($U11=1,2,0)</f>
        <v>63.529411764705884</v>
      </c>
      <c r="T11" s="93">
        <f>RANK(S11,S$11:S$11,0)</f>
        <v>1</v>
      </c>
      <c r="U11" s="94"/>
      <c r="V11" s="94"/>
      <c r="W11" s="46">
        <f>L11+O11+R11</f>
        <v>658</v>
      </c>
      <c r="X11" s="95"/>
      <c r="Y11" s="92">
        <f>ROUND(SUM(M11,P11,S11)/3,3)</f>
        <v>64.510000000000005</v>
      </c>
      <c r="Z11" s="49" t="s">
        <v>193</v>
      </c>
    </row>
    <row r="12" spans="1:27" ht="20.25" customHeight="1">
      <c r="A12" s="55"/>
      <c r="B12" s="56"/>
      <c r="C12" s="33"/>
      <c r="D12" s="57"/>
      <c r="E12" s="58"/>
      <c r="F12" s="59"/>
      <c r="G12" s="60"/>
      <c r="H12" s="61"/>
      <c r="I12" s="62"/>
      <c r="J12" s="62"/>
      <c r="K12" s="63"/>
      <c r="L12" s="64"/>
      <c r="M12" s="65"/>
      <c r="N12" s="66"/>
      <c r="O12" s="64"/>
      <c r="P12" s="65"/>
      <c r="Q12" s="66"/>
      <c r="R12" s="64"/>
      <c r="S12" s="65"/>
      <c r="T12" s="66"/>
      <c r="U12" s="67"/>
      <c r="V12" s="67"/>
      <c r="W12" s="64"/>
      <c r="X12" s="68"/>
      <c r="Y12" s="65"/>
      <c r="Z12" s="69"/>
    </row>
    <row r="13" spans="1:27" ht="31.5" customHeight="1">
      <c r="D13" s="6" t="s">
        <v>182</v>
      </c>
      <c r="E13" s="6"/>
      <c r="F13" s="6"/>
      <c r="G13" s="6"/>
      <c r="H13" s="6"/>
      <c r="I13" s="14" t="s">
        <v>294</v>
      </c>
      <c r="K13" s="1"/>
      <c r="L13" s="8"/>
    </row>
    <row r="14" spans="1:27">
      <c r="D14" s="6"/>
      <c r="E14" s="6"/>
      <c r="F14" s="6"/>
      <c r="G14" s="6"/>
      <c r="H14" s="6"/>
      <c r="I14" s="14"/>
      <c r="K14" s="1"/>
      <c r="L14" s="8"/>
    </row>
    <row r="15" spans="1:27" ht="31.5" customHeight="1">
      <c r="D15" s="6" t="s">
        <v>12</v>
      </c>
      <c r="E15" s="6"/>
      <c r="F15" s="6"/>
      <c r="G15" s="6"/>
      <c r="H15" s="6"/>
      <c r="I15" s="14" t="s">
        <v>263</v>
      </c>
      <c r="K15" s="1"/>
      <c r="L15" s="8"/>
    </row>
    <row r="16" spans="1:27">
      <c r="D16" s="6"/>
      <c r="E16" s="6"/>
      <c r="F16" s="6"/>
      <c r="G16" s="6"/>
      <c r="H16" s="6"/>
      <c r="I16" s="14"/>
      <c r="K16" s="1"/>
      <c r="L16" s="8"/>
    </row>
    <row r="17" spans="4:12" ht="31.5" customHeight="1">
      <c r="D17" s="6" t="s">
        <v>23</v>
      </c>
      <c r="E17" s="6"/>
      <c r="F17" s="6"/>
      <c r="G17" s="6"/>
      <c r="H17" s="6"/>
      <c r="I17" s="14" t="s">
        <v>295</v>
      </c>
      <c r="K17" s="1"/>
      <c r="L17" s="8"/>
    </row>
    <row r="28" spans="4:12">
      <c r="K28" s="6"/>
    </row>
  </sheetData>
  <protectedRanges>
    <protectedRange sqref="K12" name="Диапазон1_3_1_1_3_11_1_1_3_1_1_2_1_3_2_3_4_1"/>
  </protectedRanges>
  <mergeCells count="25">
    <mergeCell ref="L9:N9"/>
    <mergeCell ref="O9:Q9"/>
    <mergeCell ref="Z9:Z10"/>
    <mergeCell ref="R9:T9"/>
    <mergeCell ref="U9:U10"/>
    <mergeCell ref="V9:V10"/>
    <mergeCell ref="W9:W10"/>
    <mergeCell ref="X9:X10"/>
    <mergeCell ref="Y9:Y10"/>
    <mergeCell ref="A1:Z1"/>
    <mergeCell ref="A2:Z2"/>
    <mergeCell ref="A3:Z3"/>
    <mergeCell ref="A4:Z4"/>
    <mergeCell ref="F9:F10"/>
    <mergeCell ref="G9:G10"/>
    <mergeCell ref="H9:H10"/>
    <mergeCell ref="A5:Z5"/>
    <mergeCell ref="A6:Z6"/>
    <mergeCell ref="A9:A10"/>
    <mergeCell ref="B9:B10"/>
    <mergeCell ref="C9:C10"/>
    <mergeCell ref="D9:D10"/>
    <mergeCell ref="E9:E10"/>
    <mergeCell ref="I9:I10"/>
    <mergeCell ref="K9:K10"/>
  </mergeCells>
  <phoneticPr fontId="0" type="noConversion"/>
  <pageMargins left="0.38" right="0.15748031496062992" top="0.23622047244094491" bottom="0.15748031496062992" header="0.23622047244094491" footer="0.15748031496062992"/>
  <pageSetup paperSize="9" scale="70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85" zoomScaleNormal="75" zoomScaleSheetLayoutView="85" workbookViewId="0">
      <selection activeCell="I18" sqref="I18"/>
    </sheetView>
  </sheetViews>
  <sheetFormatPr defaultRowHeight="12.75"/>
  <cols>
    <col min="1" max="1" width="5" customWidth="1"/>
    <col min="2" max="2" width="7.7109375" hidden="1" customWidth="1"/>
    <col min="3" max="3" width="6.5703125" hidden="1" customWidth="1"/>
    <col min="4" max="4" width="20.7109375" customWidth="1"/>
    <col min="5" max="5" width="8.28515625" style="97" customWidth="1"/>
    <col min="6" max="6" width="5.28515625" customWidth="1"/>
    <col min="7" max="7" width="32.85546875" customWidth="1"/>
    <col min="8" max="8" width="8.7109375" customWidth="1"/>
    <col min="9" max="9" width="18" customWidth="1"/>
    <col min="10" max="10" width="12.7109375" hidden="1" customWidth="1"/>
    <col min="11" max="11" width="23.28515625" customWidth="1"/>
    <col min="12" max="12" width="6.28515625" customWidth="1"/>
    <col min="13" max="13" width="8.7109375" customWidth="1"/>
    <col min="14" max="14" width="3.85546875" customWidth="1"/>
    <col min="15" max="15" width="5" customWidth="1"/>
    <col min="16" max="16" width="6" customWidth="1"/>
    <col min="17" max="18" width="5" customWidth="1"/>
    <col min="19" max="19" width="6.28515625" customWidth="1"/>
    <col min="20" max="20" width="9.85546875" customWidth="1"/>
    <col min="21" max="21" width="3.7109375" customWidth="1"/>
    <col min="22" max="23" width="4.85546875" customWidth="1"/>
    <col min="24" max="24" width="6.28515625" hidden="1" customWidth="1"/>
    <col min="25" max="25" width="6.7109375" hidden="1" customWidth="1"/>
    <col min="26" max="26" width="9.7109375" customWidth="1"/>
    <col min="27" max="27" width="6.85546875" customWidth="1"/>
  </cols>
  <sheetData>
    <row r="1" spans="1:27" ht="79.5" customHeight="1">
      <c r="A1" s="458" t="s">
        <v>564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</row>
    <row r="2" spans="1:27" ht="18.75" customHeight="1">
      <c r="A2" s="459" t="s">
        <v>221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</row>
    <row r="5" spans="1:27" ht="24.75" customHeight="1">
      <c r="A5" s="469" t="s">
        <v>273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</row>
    <row r="6" spans="1:27" ht="6" customHeight="1">
      <c r="A6" s="469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</row>
    <row r="7" spans="1:27" ht="19.149999999999999" customHeight="1">
      <c r="A7" s="464" t="s">
        <v>563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</row>
    <row r="8" spans="1:27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" customHeight="1">
      <c r="A9" s="31" t="s">
        <v>224</v>
      </c>
      <c r="AA9" s="30" t="s">
        <v>297</v>
      </c>
    </row>
    <row r="10" spans="1:27" ht="20.100000000000001" customHeight="1">
      <c r="A10" s="462" t="s">
        <v>198</v>
      </c>
      <c r="B10" s="466" t="s">
        <v>249</v>
      </c>
      <c r="C10" s="471" t="s">
        <v>14</v>
      </c>
      <c r="D10" s="463" t="s">
        <v>199</v>
      </c>
      <c r="E10" s="463" t="s">
        <v>4</v>
      </c>
      <c r="F10" s="462" t="s">
        <v>5</v>
      </c>
      <c r="G10" s="463" t="s">
        <v>200</v>
      </c>
      <c r="H10" s="463" t="s">
        <v>4</v>
      </c>
      <c r="I10" s="463" t="s">
        <v>7</v>
      </c>
      <c r="J10" s="41"/>
      <c r="K10" s="463" t="s">
        <v>9</v>
      </c>
      <c r="L10" s="468" t="s">
        <v>201</v>
      </c>
      <c r="M10" s="468"/>
      <c r="N10" s="468"/>
      <c r="O10" s="474" t="s">
        <v>258</v>
      </c>
      <c r="P10" s="475"/>
      <c r="Q10" s="475"/>
      <c r="R10" s="475"/>
      <c r="S10" s="475"/>
      <c r="T10" s="475"/>
      <c r="U10" s="476"/>
      <c r="V10" s="466" t="s">
        <v>202</v>
      </c>
      <c r="W10" s="478" t="s">
        <v>203</v>
      </c>
      <c r="X10" s="462"/>
      <c r="Y10" s="466" t="s">
        <v>204</v>
      </c>
      <c r="Z10" s="467" t="s">
        <v>205</v>
      </c>
      <c r="AA10" s="467" t="s">
        <v>206</v>
      </c>
    </row>
    <row r="11" spans="1:27" ht="20.100000000000001" customHeight="1">
      <c r="A11" s="462"/>
      <c r="B11" s="466"/>
      <c r="C11" s="472"/>
      <c r="D11" s="463"/>
      <c r="E11" s="463"/>
      <c r="F11" s="462"/>
      <c r="G11" s="463"/>
      <c r="H11" s="463"/>
      <c r="I11" s="463"/>
      <c r="J11" s="41"/>
      <c r="K11" s="463"/>
      <c r="L11" s="468" t="s">
        <v>207</v>
      </c>
      <c r="M11" s="468"/>
      <c r="N11" s="468"/>
      <c r="O11" s="474" t="s">
        <v>208</v>
      </c>
      <c r="P11" s="475"/>
      <c r="Q11" s="475"/>
      <c r="R11" s="475"/>
      <c r="S11" s="475"/>
      <c r="T11" s="475"/>
      <c r="U11" s="476"/>
      <c r="V11" s="477"/>
      <c r="W11" s="472"/>
      <c r="X11" s="462"/>
      <c r="Y11" s="466"/>
      <c r="Z11" s="467"/>
      <c r="AA11" s="467"/>
    </row>
    <row r="12" spans="1:27" ht="75.75" customHeight="1">
      <c r="A12" s="462"/>
      <c r="B12" s="466"/>
      <c r="C12" s="473"/>
      <c r="D12" s="463"/>
      <c r="E12" s="463"/>
      <c r="F12" s="462"/>
      <c r="G12" s="463"/>
      <c r="H12" s="463"/>
      <c r="I12" s="463"/>
      <c r="J12" s="41"/>
      <c r="K12" s="463"/>
      <c r="L12" s="42" t="s">
        <v>209</v>
      </c>
      <c r="M12" s="43" t="s">
        <v>210</v>
      </c>
      <c r="N12" s="42" t="s">
        <v>198</v>
      </c>
      <c r="O12" s="44" t="s">
        <v>211</v>
      </c>
      <c r="P12" s="44" t="s">
        <v>212</v>
      </c>
      <c r="Q12" s="44" t="s">
        <v>213</v>
      </c>
      <c r="R12" s="44" t="s">
        <v>214</v>
      </c>
      <c r="S12" s="43" t="s">
        <v>209</v>
      </c>
      <c r="T12" s="42" t="s">
        <v>210</v>
      </c>
      <c r="U12" s="42" t="s">
        <v>198</v>
      </c>
      <c r="V12" s="466"/>
      <c r="W12" s="479"/>
      <c r="X12" s="462"/>
      <c r="Y12" s="466"/>
      <c r="Z12" s="467"/>
      <c r="AA12" s="467"/>
    </row>
    <row r="13" spans="1:27" s="239" customFormat="1" ht="41.25" customHeight="1">
      <c r="A13" s="366">
        <f t="shared" ref="A13:A21" si="0">RANK(Z13,Z$13:Z$21,0)</f>
        <v>1</v>
      </c>
      <c r="B13" s="73"/>
      <c r="C13" s="376"/>
      <c r="D13" s="160" t="s">
        <v>115</v>
      </c>
      <c r="E13" s="367" t="s">
        <v>116</v>
      </c>
      <c r="F13" s="372">
        <v>1</v>
      </c>
      <c r="G13" s="260" t="s">
        <v>76</v>
      </c>
      <c r="H13" s="285" t="s">
        <v>77</v>
      </c>
      <c r="I13" s="390" t="s">
        <v>78</v>
      </c>
      <c r="J13" s="368" t="s">
        <v>72</v>
      </c>
      <c r="K13" s="197" t="s">
        <v>34</v>
      </c>
      <c r="L13" s="345">
        <v>208.5</v>
      </c>
      <c r="M13" s="346">
        <f t="shared" ref="M13:M21" si="1">L13/3</f>
        <v>69.5</v>
      </c>
      <c r="N13" s="347">
        <f t="shared" ref="N13:N21" si="2">RANK(M13,M$13:M$21,0)</f>
        <v>1</v>
      </c>
      <c r="O13" s="381">
        <v>7</v>
      </c>
      <c r="P13" s="381">
        <v>7.5</v>
      </c>
      <c r="Q13" s="347">
        <v>7.3</v>
      </c>
      <c r="R13" s="381">
        <v>7.5</v>
      </c>
      <c r="S13" s="345">
        <f t="shared" ref="S13:S21" si="3">O13+P13+Q13+R13</f>
        <v>29.3</v>
      </c>
      <c r="T13" s="346">
        <f t="shared" ref="T13:T21" si="4">S13/0.4</f>
        <v>73.25</v>
      </c>
      <c r="U13" s="347">
        <f t="shared" ref="U13:U21" si="5">RANK(T13,T$13:T$21,0)</f>
        <v>1</v>
      </c>
      <c r="V13" s="382"/>
      <c r="W13" s="382"/>
      <c r="X13" s="344"/>
      <c r="Y13" s="344"/>
      <c r="Z13" s="346">
        <f t="shared" ref="Z13:Z21" si="6">(M13+T13)/2-IF($V13=1,0.5,IF($V13=2,1.5,0))</f>
        <v>71.375</v>
      </c>
      <c r="AA13" s="382">
        <v>2</v>
      </c>
    </row>
    <row r="14" spans="1:27" s="239" customFormat="1" ht="41.25" customHeight="1">
      <c r="A14" s="366">
        <f t="shared" si="0"/>
        <v>2</v>
      </c>
      <c r="B14" s="73"/>
      <c r="C14" s="376"/>
      <c r="D14" s="158" t="s">
        <v>241</v>
      </c>
      <c r="E14" s="271" t="s">
        <v>242</v>
      </c>
      <c r="F14" s="272">
        <v>1</v>
      </c>
      <c r="G14" s="266" t="s">
        <v>319</v>
      </c>
      <c r="H14" s="267" t="s">
        <v>243</v>
      </c>
      <c r="I14" s="264" t="s">
        <v>244</v>
      </c>
      <c r="J14" s="197" t="s">
        <v>69</v>
      </c>
      <c r="K14" s="197" t="s">
        <v>320</v>
      </c>
      <c r="L14" s="345">
        <v>206.5</v>
      </c>
      <c r="M14" s="346">
        <f t="shared" si="1"/>
        <v>68.833333333333329</v>
      </c>
      <c r="N14" s="347">
        <f t="shared" si="2"/>
        <v>2</v>
      </c>
      <c r="O14" s="381">
        <v>7</v>
      </c>
      <c r="P14" s="381">
        <v>7</v>
      </c>
      <c r="Q14" s="347">
        <v>6.8</v>
      </c>
      <c r="R14" s="381">
        <v>7</v>
      </c>
      <c r="S14" s="345">
        <f t="shared" si="3"/>
        <v>27.8</v>
      </c>
      <c r="T14" s="346">
        <f t="shared" si="4"/>
        <v>69.5</v>
      </c>
      <c r="U14" s="347">
        <f t="shared" si="5"/>
        <v>2</v>
      </c>
      <c r="V14" s="382"/>
      <c r="W14" s="382"/>
      <c r="X14" s="344"/>
      <c r="Y14" s="344"/>
      <c r="Z14" s="346">
        <f t="shared" si="6"/>
        <v>69.166666666666657</v>
      </c>
      <c r="AA14" s="382">
        <v>2</v>
      </c>
    </row>
    <row r="15" spans="1:27" s="239" customFormat="1" ht="41.25" customHeight="1">
      <c r="A15" s="366">
        <f t="shared" si="0"/>
        <v>3</v>
      </c>
      <c r="B15" s="73"/>
      <c r="C15" s="376"/>
      <c r="D15" s="157" t="s">
        <v>46</v>
      </c>
      <c r="E15" s="265" t="s">
        <v>47</v>
      </c>
      <c r="F15" s="254" t="s">
        <v>30</v>
      </c>
      <c r="G15" s="383" t="s">
        <v>305</v>
      </c>
      <c r="H15" s="384" t="s">
        <v>48</v>
      </c>
      <c r="I15" s="385" t="s">
        <v>306</v>
      </c>
      <c r="J15" s="257" t="s">
        <v>69</v>
      </c>
      <c r="K15" s="278" t="s">
        <v>240</v>
      </c>
      <c r="L15" s="345">
        <v>197</v>
      </c>
      <c r="M15" s="346">
        <f t="shared" si="1"/>
        <v>65.666666666666671</v>
      </c>
      <c r="N15" s="347">
        <f t="shared" si="2"/>
        <v>5</v>
      </c>
      <c r="O15" s="381">
        <v>6.5</v>
      </c>
      <c r="P15" s="381">
        <v>7</v>
      </c>
      <c r="Q15" s="381">
        <v>7</v>
      </c>
      <c r="R15" s="381">
        <v>6.8</v>
      </c>
      <c r="S15" s="345">
        <f t="shared" si="3"/>
        <v>27.3</v>
      </c>
      <c r="T15" s="346">
        <f t="shared" si="4"/>
        <v>68.25</v>
      </c>
      <c r="U15" s="347">
        <f t="shared" si="5"/>
        <v>4</v>
      </c>
      <c r="V15" s="382"/>
      <c r="W15" s="382"/>
      <c r="X15" s="344"/>
      <c r="Y15" s="344"/>
      <c r="Z15" s="346">
        <f t="shared" si="6"/>
        <v>66.958333333333343</v>
      </c>
      <c r="AA15" s="382">
        <v>2</v>
      </c>
    </row>
    <row r="16" spans="1:27" s="239" customFormat="1" ht="41.25" customHeight="1">
      <c r="A16" s="366">
        <f t="shared" si="0"/>
        <v>4</v>
      </c>
      <c r="B16" s="73"/>
      <c r="C16" s="376"/>
      <c r="D16" s="156" t="s">
        <v>298</v>
      </c>
      <c r="E16" s="377" t="s">
        <v>299</v>
      </c>
      <c r="F16" s="378">
        <v>3</v>
      </c>
      <c r="G16" s="205" t="s">
        <v>321</v>
      </c>
      <c r="H16" s="306" t="s">
        <v>322</v>
      </c>
      <c r="I16" s="391" t="s">
        <v>39</v>
      </c>
      <c r="J16" s="297" t="s">
        <v>303</v>
      </c>
      <c r="K16" s="269" t="s">
        <v>304</v>
      </c>
      <c r="L16" s="345">
        <v>193.5</v>
      </c>
      <c r="M16" s="346">
        <f t="shared" si="1"/>
        <v>64.5</v>
      </c>
      <c r="N16" s="347">
        <f t="shared" si="2"/>
        <v>6</v>
      </c>
      <c r="O16" s="381">
        <v>6.8</v>
      </c>
      <c r="P16" s="381">
        <v>6.9</v>
      </c>
      <c r="Q16" s="347">
        <v>6.9</v>
      </c>
      <c r="R16" s="381">
        <v>6.8</v>
      </c>
      <c r="S16" s="345">
        <f t="shared" si="3"/>
        <v>27.400000000000002</v>
      </c>
      <c r="T16" s="346">
        <f t="shared" si="4"/>
        <v>68.5</v>
      </c>
      <c r="U16" s="347">
        <f t="shared" si="5"/>
        <v>3</v>
      </c>
      <c r="V16" s="382"/>
      <c r="W16" s="382"/>
      <c r="X16" s="344"/>
      <c r="Y16" s="344"/>
      <c r="Z16" s="346">
        <f t="shared" si="6"/>
        <v>66.5</v>
      </c>
      <c r="AA16" s="382">
        <v>2</v>
      </c>
    </row>
    <row r="17" spans="1:27" s="239" customFormat="1" ht="41.25" customHeight="1">
      <c r="A17" s="366">
        <f t="shared" si="0"/>
        <v>5</v>
      </c>
      <c r="B17" s="73"/>
      <c r="C17" s="376"/>
      <c r="D17" s="158" t="s">
        <v>237</v>
      </c>
      <c r="E17" s="271" t="s">
        <v>238</v>
      </c>
      <c r="F17" s="272" t="s">
        <v>24</v>
      </c>
      <c r="G17" s="260" t="s">
        <v>112</v>
      </c>
      <c r="H17" s="261" t="s">
        <v>113</v>
      </c>
      <c r="I17" s="263" t="s">
        <v>559</v>
      </c>
      <c r="J17" s="197" t="s">
        <v>239</v>
      </c>
      <c r="K17" s="264" t="s">
        <v>52</v>
      </c>
      <c r="L17" s="345">
        <v>199.5</v>
      </c>
      <c r="M17" s="346">
        <f t="shared" si="1"/>
        <v>66.5</v>
      </c>
      <c r="N17" s="347">
        <f t="shared" si="2"/>
        <v>3</v>
      </c>
      <c r="O17" s="381">
        <v>6</v>
      </c>
      <c r="P17" s="381">
        <v>6.5</v>
      </c>
      <c r="Q17" s="347">
        <v>6.4</v>
      </c>
      <c r="R17" s="381">
        <v>6.4</v>
      </c>
      <c r="S17" s="345">
        <f t="shared" si="3"/>
        <v>25.299999999999997</v>
      </c>
      <c r="T17" s="346">
        <f t="shared" si="4"/>
        <v>63.249999999999993</v>
      </c>
      <c r="U17" s="347">
        <f t="shared" si="5"/>
        <v>6</v>
      </c>
      <c r="V17" s="382">
        <v>1</v>
      </c>
      <c r="W17" s="382"/>
      <c r="X17" s="344"/>
      <c r="Y17" s="344"/>
      <c r="Z17" s="346">
        <f t="shared" si="6"/>
        <v>64.375</v>
      </c>
      <c r="AA17" s="382">
        <v>3</v>
      </c>
    </row>
    <row r="18" spans="1:27" s="239" customFormat="1" ht="41.25" customHeight="1">
      <c r="A18" s="366">
        <f t="shared" si="0"/>
        <v>6</v>
      </c>
      <c r="B18" s="73"/>
      <c r="C18" s="376"/>
      <c r="D18" s="157" t="s">
        <v>317</v>
      </c>
      <c r="E18" s="253" t="s">
        <v>318</v>
      </c>
      <c r="F18" s="388">
        <v>2</v>
      </c>
      <c r="G18" s="250" t="s">
        <v>236</v>
      </c>
      <c r="H18" s="270" t="s">
        <v>134</v>
      </c>
      <c r="I18" s="362" t="s">
        <v>108</v>
      </c>
      <c r="J18" s="389" t="s">
        <v>93</v>
      </c>
      <c r="K18" s="197" t="s">
        <v>52</v>
      </c>
      <c r="L18" s="345">
        <v>197.5</v>
      </c>
      <c r="M18" s="346">
        <f t="shared" si="1"/>
        <v>65.833333333333329</v>
      </c>
      <c r="N18" s="347">
        <f t="shared" si="2"/>
        <v>4</v>
      </c>
      <c r="O18" s="381">
        <v>5.9</v>
      </c>
      <c r="P18" s="381">
        <v>6.5</v>
      </c>
      <c r="Q18" s="347">
        <v>6.3</v>
      </c>
      <c r="R18" s="381">
        <v>6.3</v>
      </c>
      <c r="S18" s="345">
        <f t="shared" si="3"/>
        <v>25</v>
      </c>
      <c r="T18" s="346">
        <f t="shared" si="4"/>
        <v>62.5</v>
      </c>
      <c r="U18" s="347">
        <f t="shared" si="5"/>
        <v>7</v>
      </c>
      <c r="V18" s="382"/>
      <c r="W18" s="382"/>
      <c r="X18" s="344"/>
      <c r="Y18" s="344"/>
      <c r="Z18" s="346">
        <f t="shared" si="6"/>
        <v>64.166666666666657</v>
      </c>
      <c r="AA18" s="382">
        <v>3</v>
      </c>
    </row>
    <row r="19" spans="1:27" s="239" customFormat="1" ht="41.25" customHeight="1">
      <c r="A19" s="366">
        <f t="shared" si="0"/>
        <v>7</v>
      </c>
      <c r="B19" s="73"/>
      <c r="C19" s="376"/>
      <c r="D19" s="158" t="s">
        <v>307</v>
      </c>
      <c r="E19" s="271" t="s">
        <v>308</v>
      </c>
      <c r="F19" s="272" t="s">
        <v>24</v>
      </c>
      <c r="G19" s="305" t="s">
        <v>309</v>
      </c>
      <c r="H19" s="267" t="s">
        <v>310</v>
      </c>
      <c r="I19" s="386" t="s">
        <v>311</v>
      </c>
      <c r="J19" s="299" t="s">
        <v>311</v>
      </c>
      <c r="K19" s="282" t="s">
        <v>312</v>
      </c>
      <c r="L19" s="345">
        <v>193.5</v>
      </c>
      <c r="M19" s="346">
        <f t="shared" si="1"/>
        <v>64.5</v>
      </c>
      <c r="N19" s="347">
        <f t="shared" si="2"/>
        <v>6</v>
      </c>
      <c r="O19" s="381">
        <v>5.9</v>
      </c>
      <c r="P19" s="381">
        <v>6</v>
      </c>
      <c r="Q19" s="347">
        <v>6.2</v>
      </c>
      <c r="R19" s="381">
        <v>6</v>
      </c>
      <c r="S19" s="345">
        <f t="shared" si="3"/>
        <v>24.1</v>
      </c>
      <c r="T19" s="346">
        <f t="shared" si="4"/>
        <v>60.25</v>
      </c>
      <c r="U19" s="347">
        <f t="shared" si="5"/>
        <v>8</v>
      </c>
      <c r="V19" s="382"/>
      <c r="W19" s="382"/>
      <c r="X19" s="344"/>
      <c r="Y19" s="344"/>
      <c r="Z19" s="346">
        <f t="shared" si="6"/>
        <v>62.375</v>
      </c>
      <c r="AA19" s="382" t="s">
        <v>193</v>
      </c>
    </row>
    <row r="20" spans="1:27" s="365" customFormat="1" ht="41.25" customHeight="1">
      <c r="A20" s="366">
        <f t="shared" si="0"/>
        <v>8</v>
      </c>
      <c r="B20" s="73"/>
      <c r="C20" s="376"/>
      <c r="D20" s="156" t="s">
        <v>298</v>
      </c>
      <c r="E20" s="377" t="s">
        <v>299</v>
      </c>
      <c r="F20" s="378">
        <v>3</v>
      </c>
      <c r="G20" s="379" t="s">
        <v>300</v>
      </c>
      <c r="H20" s="380" t="s">
        <v>301</v>
      </c>
      <c r="I20" s="259" t="s">
        <v>302</v>
      </c>
      <c r="J20" s="297" t="s">
        <v>303</v>
      </c>
      <c r="K20" s="269" t="s">
        <v>304</v>
      </c>
      <c r="L20" s="345">
        <v>169</v>
      </c>
      <c r="M20" s="346">
        <f t="shared" si="1"/>
        <v>56.333333333333336</v>
      </c>
      <c r="N20" s="347">
        <f t="shared" si="2"/>
        <v>9</v>
      </c>
      <c r="O20" s="381">
        <v>6.8</v>
      </c>
      <c r="P20" s="381">
        <v>6.5</v>
      </c>
      <c r="Q20" s="381">
        <v>6</v>
      </c>
      <c r="R20" s="381">
        <v>6.5</v>
      </c>
      <c r="S20" s="345">
        <f t="shared" si="3"/>
        <v>25.8</v>
      </c>
      <c r="T20" s="346">
        <f t="shared" si="4"/>
        <v>64.5</v>
      </c>
      <c r="U20" s="347">
        <f t="shared" si="5"/>
        <v>5</v>
      </c>
      <c r="V20" s="382"/>
      <c r="W20" s="382"/>
      <c r="X20" s="344"/>
      <c r="Y20" s="344"/>
      <c r="Z20" s="346">
        <f t="shared" si="6"/>
        <v>60.416666666666671</v>
      </c>
      <c r="AA20" s="382" t="s">
        <v>193</v>
      </c>
    </row>
    <row r="21" spans="1:27" s="365" customFormat="1" ht="41.25" customHeight="1">
      <c r="A21" s="366">
        <f t="shared" si="0"/>
        <v>9</v>
      </c>
      <c r="B21" s="73"/>
      <c r="C21" s="376"/>
      <c r="D21" s="159" t="s">
        <v>313</v>
      </c>
      <c r="E21" s="377" t="s">
        <v>314</v>
      </c>
      <c r="F21" s="372">
        <v>2</v>
      </c>
      <c r="G21" s="275" t="s">
        <v>315</v>
      </c>
      <c r="H21" s="387" t="s">
        <v>316</v>
      </c>
      <c r="I21" s="297" t="s">
        <v>51</v>
      </c>
      <c r="J21" s="374" t="s">
        <v>66</v>
      </c>
      <c r="K21" s="312" t="s">
        <v>52</v>
      </c>
      <c r="L21" s="345">
        <v>180.5</v>
      </c>
      <c r="M21" s="346">
        <f t="shared" si="1"/>
        <v>60.166666666666664</v>
      </c>
      <c r="N21" s="347">
        <f t="shared" si="2"/>
        <v>8</v>
      </c>
      <c r="O21" s="381">
        <v>6.5</v>
      </c>
      <c r="P21" s="381">
        <v>5.5</v>
      </c>
      <c r="Q21" s="347">
        <v>5.5</v>
      </c>
      <c r="R21" s="381">
        <v>5.8</v>
      </c>
      <c r="S21" s="345">
        <f t="shared" si="3"/>
        <v>23.3</v>
      </c>
      <c r="T21" s="346">
        <f t="shared" si="4"/>
        <v>58.25</v>
      </c>
      <c r="U21" s="347">
        <f t="shared" si="5"/>
        <v>9</v>
      </c>
      <c r="V21" s="382">
        <v>1</v>
      </c>
      <c r="W21" s="382"/>
      <c r="X21" s="344"/>
      <c r="Y21" s="344"/>
      <c r="Z21" s="346">
        <f t="shared" si="6"/>
        <v>58.708333333333329</v>
      </c>
      <c r="AA21" s="382" t="s">
        <v>193</v>
      </c>
    </row>
    <row r="22" spans="1:27" ht="18" customHeight="1"/>
    <row r="23" spans="1:27" ht="31.5" customHeight="1">
      <c r="D23" s="6" t="s">
        <v>182</v>
      </c>
      <c r="E23" s="6"/>
      <c r="F23" s="6"/>
      <c r="G23" s="6"/>
      <c r="H23" s="6"/>
      <c r="I23" s="14" t="s">
        <v>294</v>
      </c>
      <c r="K23" s="1"/>
      <c r="L23" s="8"/>
    </row>
    <row r="24" spans="1:27">
      <c r="D24" s="6"/>
      <c r="E24" s="6"/>
      <c r="F24" s="6"/>
      <c r="G24" s="6"/>
      <c r="H24" s="6"/>
      <c r="I24" s="14"/>
      <c r="K24" s="1"/>
      <c r="L24" s="8"/>
    </row>
    <row r="25" spans="1:27" ht="31.5" customHeight="1">
      <c r="D25" s="6" t="s">
        <v>12</v>
      </c>
      <c r="E25" s="6"/>
      <c r="F25" s="6"/>
      <c r="G25" s="6"/>
      <c r="H25" s="6"/>
      <c r="I25" s="14" t="s">
        <v>263</v>
      </c>
      <c r="K25" s="1"/>
      <c r="L25" s="8"/>
    </row>
    <row r="26" spans="1:27">
      <c r="D26" s="6"/>
      <c r="E26" s="6"/>
      <c r="F26" s="6"/>
      <c r="G26" s="6"/>
      <c r="H26" s="6"/>
      <c r="I26" s="14"/>
      <c r="K26" s="1"/>
      <c r="L26" s="8"/>
    </row>
    <row r="27" spans="1:27" ht="31.5" customHeight="1">
      <c r="D27" s="6" t="s">
        <v>23</v>
      </c>
      <c r="E27" s="6"/>
      <c r="F27" s="6"/>
      <c r="G27" s="6"/>
      <c r="H27" s="6"/>
      <c r="I27" s="14" t="s">
        <v>295</v>
      </c>
      <c r="K27" s="1"/>
      <c r="L27" s="8"/>
    </row>
  </sheetData>
  <sortState ref="A13:AA21">
    <sortCondition ref="A13:A21"/>
  </sortState>
  <mergeCells count="27">
    <mergeCell ref="Z10:Z12"/>
    <mergeCell ref="AA10:AA12"/>
    <mergeCell ref="L11:N11"/>
    <mergeCell ref="O11:U11"/>
    <mergeCell ref="X10:X12"/>
    <mergeCell ref="A7:AA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K10:K12"/>
    <mergeCell ref="L10:N10"/>
    <mergeCell ref="O10:U10"/>
    <mergeCell ref="V10:V12"/>
    <mergeCell ref="W10:W12"/>
    <mergeCell ref="Y10:Y12"/>
    <mergeCell ref="A6:AA6"/>
    <mergeCell ref="A1:AA1"/>
    <mergeCell ref="A2:AA2"/>
    <mergeCell ref="A3:AA3"/>
    <mergeCell ref="A4:AA4"/>
    <mergeCell ref="A5:AA5"/>
  </mergeCells>
  <pageMargins left="0.33" right="0.15748031496062992" top="0.2" bottom="0.23622047244094491" header="0.17" footer="0.15748031496062992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24"/>
  <sheetViews>
    <sheetView view="pageBreakPreview" zoomScale="85" zoomScaleNormal="100" zoomScaleSheetLayoutView="85" workbookViewId="0">
      <selection activeCell="AA14" sqref="AA14"/>
    </sheetView>
  </sheetViews>
  <sheetFormatPr defaultRowHeight="12.75"/>
  <cols>
    <col min="1" max="1" width="5" customWidth="1"/>
    <col min="2" max="2" width="6.140625" hidden="1" customWidth="1"/>
    <col min="3" max="3" width="4.7109375" hidden="1" customWidth="1"/>
    <col min="4" max="4" width="18.7109375" customWidth="1"/>
    <col min="5" max="5" width="8.5703125" customWidth="1"/>
    <col min="6" max="6" width="7.28515625" customWidth="1"/>
    <col min="7" max="7" width="26.7109375" customWidth="1"/>
    <col min="8" max="8" width="9.85546875" customWidth="1"/>
    <col min="9" max="9" width="15" customWidth="1"/>
    <col min="10" max="10" width="12.7109375" hidden="1" customWidth="1"/>
    <col min="11" max="11" width="23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ht="82.5" customHeight="1">
      <c r="A1" s="458" t="s">
        <v>564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ht="19.5" customHeight="1">
      <c r="A2" s="459" t="s">
        <v>281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24.75" customHeight="1">
      <c r="A5" s="469" t="s">
        <v>266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ht="19.149999999999999" customHeight="1">
      <c r="A6" s="464" t="s">
        <v>567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6" ht="12.75" customHeight="1"/>
    <row r="8" spans="1:26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297</v>
      </c>
    </row>
    <row r="9" spans="1:26" ht="20.100000000000001" customHeight="1">
      <c r="A9" s="462" t="s">
        <v>198</v>
      </c>
      <c r="B9" s="466" t="s">
        <v>249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6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6" s="239" customFormat="1" ht="45.75" customHeight="1">
      <c r="A11" s="366">
        <f t="shared" ref="A11:A18" si="0">RANK(Y11,Y$11:Y$18,0)</f>
        <v>1</v>
      </c>
      <c r="B11" s="73"/>
      <c r="C11" s="376"/>
      <c r="D11" s="205" t="s">
        <v>99</v>
      </c>
      <c r="E11" s="403" t="s">
        <v>603</v>
      </c>
      <c r="F11" s="254" t="s">
        <v>31</v>
      </c>
      <c r="G11" s="404" t="s">
        <v>100</v>
      </c>
      <c r="H11" s="256" t="s">
        <v>101</v>
      </c>
      <c r="I11" s="264" t="s">
        <v>102</v>
      </c>
      <c r="J11" s="264" t="s">
        <v>94</v>
      </c>
      <c r="K11" s="264" t="s">
        <v>45</v>
      </c>
      <c r="L11" s="345">
        <v>237.5</v>
      </c>
      <c r="M11" s="346">
        <f t="shared" ref="M11:M18" si="1">L11/3.4-IF($U11=1,2,0)</f>
        <v>69.852941176470594</v>
      </c>
      <c r="N11" s="347">
        <f t="shared" ref="N11:N18" si="2">RANK(M11,M$11:M$18,0)</f>
        <v>1</v>
      </c>
      <c r="O11" s="345">
        <v>244</v>
      </c>
      <c r="P11" s="346">
        <f t="shared" ref="P11:P18" si="3">O11/3.4-IF($U11=1,2,0)</f>
        <v>71.764705882352942</v>
      </c>
      <c r="Q11" s="347">
        <f t="shared" ref="Q11:Q18" si="4">RANK(P11,P$11:P$18,0)</f>
        <v>1</v>
      </c>
      <c r="R11" s="345">
        <v>233</v>
      </c>
      <c r="S11" s="346">
        <f t="shared" ref="S11:S18" si="5">R11/3.4-IF($U11=1,2,0)</f>
        <v>68.529411764705884</v>
      </c>
      <c r="T11" s="347">
        <f t="shared" ref="T11:T18" si="6">RANK(S11,S$11:S$18,0)</f>
        <v>2</v>
      </c>
      <c r="U11" s="369"/>
      <c r="V11" s="369"/>
      <c r="W11" s="345">
        <f t="shared" ref="W11:W18" si="7">L11+O11+R11</f>
        <v>714.5</v>
      </c>
      <c r="X11" s="350"/>
      <c r="Y11" s="346">
        <f t="shared" ref="Y11:Y18" si="8">ROUND(SUM(M11,P11,S11)/3,3)</f>
        <v>70.049000000000007</v>
      </c>
      <c r="Z11" s="370" t="s">
        <v>31</v>
      </c>
    </row>
    <row r="12" spans="1:26" s="239" customFormat="1" ht="45.75" customHeight="1">
      <c r="A12" s="366">
        <f t="shared" si="0"/>
        <v>2</v>
      </c>
      <c r="B12" s="73"/>
      <c r="C12" s="376"/>
      <c r="D12" s="396" t="s">
        <v>74</v>
      </c>
      <c r="E12" s="253" t="s">
        <v>75</v>
      </c>
      <c r="F12" s="299" t="s">
        <v>27</v>
      </c>
      <c r="G12" s="397" t="s">
        <v>83</v>
      </c>
      <c r="H12" s="306" t="s">
        <v>84</v>
      </c>
      <c r="I12" s="306" t="s">
        <v>85</v>
      </c>
      <c r="J12" s="307" t="s">
        <v>72</v>
      </c>
      <c r="K12" s="197" t="s">
        <v>34</v>
      </c>
      <c r="L12" s="345">
        <v>235</v>
      </c>
      <c r="M12" s="346">
        <f t="shared" si="1"/>
        <v>69.117647058823536</v>
      </c>
      <c r="N12" s="347">
        <f t="shared" si="2"/>
        <v>3</v>
      </c>
      <c r="O12" s="345">
        <v>243.5</v>
      </c>
      <c r="P12" s="346">
        <f t="shared" si="3"/>
        <v>71.617647058823536</v>
      </c>
      <c r="Q12" s="347">
        <f t="shared" si="4"/>
        <v>2</v>
      </c>
      <c r="R12" s="345">
        <v>233.5</v>
      </c>
      <c r="S12" s="346">
        <f t="shared" si="5"/>
        <v>68.67647058823529</v>
      </c>
      <c r="T12" s="347">
        <f t="shared" si="6"/>
        <v>1</v>
      </c>
      <c r="U12" s="369"/>
      <c r="V12" s="369"/>
      <c r="W12" s="345">
        <f t="shared" si="7"/>
        <v>712</v>
      </c>
      <c r="X12" s="350"/>
      <c r="Y12" s="346">
        <f t="shared" si="8"/>
        <v>69.804000000000002</v>
      </c>
      <c r="Z12" s="370" t="s">
        <v>31</v>
      </c>
    </row>
    <row r="13" spans="1:26" s="239" customFormat="1" ht="45.75" customHeight="1">
      <c r="A13" s="366">
        <f t="shared" si="0"/>
        <v>3</v>
      </c>
      <c r="B13" s="73"/>
      <c r="C13" s="399"/>
      <c r="D13" s="400" t="s">
        <v>342</v>
      </c>
      <c r="E13" s="367" t="s">
        <v>343</v>
      </c>
      <c r="F13" s="254" t="s">
        <v>31</v>
      </c>
      <c r="G13" s="401" t="s">
        <v>344</v>
      </c>
      <c r="H13" s="285" t="s">
        <v>345</v>
      </c>
      <c r="I13" s="402" t="s">
        <v>346</v>
      </c>
      <c r="J13" s="402" t="s">
        <v>328</v>
      </c>
      <c r="K13" s="197" t="s">
        <v>28</v>
      </c>
      <c r="L13" s="345">
        <v>236</v>
      </c>
      <c r="M13" s="346">
        <f t="shared" si="1"/>
        <v>69.411764705882348</v>
      </c>
      <c r="N13" s="347">
        <f t="shared" si="2"/>
        <v>2</v>
      </c>
      <c r="O13" s="345">
        <v>236.5</v>
      </c>
      <c r="P13" s="346">
        <f t="shared" si="3"/>
        <v>69.558823529411768</v>
      </c>
      <c r="Q13" s="347">
        <f t="shared" si="4"/>
        <v>3</v>
      </c>
      <c r="R13" s="345">
        <v>231</v>
      </c>
      <c r="S13" s="346">
        <f t="shared" si="5"/>
        <v>67.941176470588232</v>
      </c>
      <c r="T13" s="347">
        <f t="shared" si="6"/>
        <v>3</v>
      </c>
      <c r="U13" s="369"/>
      <c r="V13" s="369"/>
      <c r="W13" s="345">
        <f t="shared" si="7"/>
        <v>703.5</v>
      </c>
      <c r="X13" s="350"/>
      <c r="Y13" s="346">
        <f t="shared" si="8"/>
        <v>68.971000000000004</v>
      </c>
      <c r="Z13" s="370" t="s">
        <v>31</v>
      </c>
    </row>
    <row r="14" spans="1:26" s="239" customFormat="1" ht="45.75" customHeight="1">
      <c r="A14" s="366">
        <f t="shared" si="0"/>
        <v>4</v>
      </c>
      <c r="B14" s="73"/>
      <c r="C14" s="376"/>
      <c r="D14" s="249" t="s">
        <v>155</v>
      </c>
      <c r="E14" s="265" t="s">
        <v>156</v>
      </c>
      <c r="F14" s="254" t="s">
        <v>31</v>
      </c>
      <c r="G14" s="260" t="s">
        <v>157</v>
      </c>
      <c r="H14" s="384" t="s">
        <v>158</v>
      </c>
      <c r="I14" s="297" t="s">
        <v>159</v>
      </c>
      <c r="J14" s="297" t="s">
        <v>50</v>
      </c>
      <c r="K14" s="264" t="s">
        <v>36</v>
      </c>
      <c r="L14" s="345">
        <v>229.5</v>
      </c>
      <c r="M14" s="346">
        <f t="shared" si="1"/>
        <v>67.5</v>
      </c>
      <c r="N14" s="347">
        <f t="shared" si="2"/>
        <v>4</v>
      </c>
      <c r="O14" s="345">
        <v>231</v>
      </c>
      <c r="P14" s="346">
        <f t="shared" si="3"/>
        <v>67.941176470588232</v>
      </c>
      <c r="Q14" s="347">
        <f t="shared" si="4"/>
        <v>5</v>
      </c>
      <c r="R14" s="345">
        <v>226.5</v>
      </c>
      <c r="S14" s="346">
        <f t="shared" si="5"/>
        <v>66.617647058823536</v>
      </c>
      <c r="T14" s="347">
        <f t="shared" si="6"/>
        <v>4</v>
      </c>
      <c r="U14" s="369"/>
      <c r="V14" s="369"/>
      <c r="W14" s="345">
        <f t="shared" si="7"/>
        <v>687</v>
      </c>
      <c r="X14" s="350"/>
      <c r="Y14" s="346">
        <f t="shared" si="8"/>
        <v>67.352999999999994</v>
      </c>
      <c r="Z14" s="370" t="s">
        <v>31</v>
      </c>
    </row>
    <row r="15" spans="1:26" s="239" customFormat="1" ht="45.75" customHeight="1">
      <c r="A15" s="366">
        <f t="shared" si="0"/>
        <v>5</v>
      </c>
      <c r="B15" s="73"/>
      <c r="C15" s="376"/>
      <c r="D15" s="395" t="s">
        <v>129</v>
      </c>
      <c r="E15" s="265" t="s">
        <v>130</v>
      </c>
      <c r="F15" s="254" t="s">
        <v>31</v>
      </c>
      <c r="G15" s="260" t="s">
        <v>329</v>
      </c>
      <c r="H15" s="384" t="s">
        <v>272</v>
      </c>
      <c r="I15" s="297" t="s">
        <v>330</v>
      </c>
      <c r="J15" s="297" t="s">
        <v>94</v>
      </c>
      <c r="K15" s="264" t="s">
        <v>45</v>
      </c>
      <c r="L15" s="345">
        <v>228</v>
      </c>
      <c r="M15" s="346">
        <f t="shared" si="1"/>
        <v>67.058823529411768</v>
      </c>
      <c r="N15" s="347">
        <f t="shared" si="2"/>
        <v>5</v>
      </c>
      <c r="O15" s="345">
        <v>231.5</v>
      </c>
      <c r="P15" s="346">
        <f t="shared" si="3"/>
        <v>68.088235294117652</v>
      </c>
      <c r="Q15" s="347">
        <f t="shared" si="4"/>
        <v>4</v>
      </c>
      <c r="R15" s="345">
        <v>223</v>
      </c>
      <c r="S15" s="346">
        <f t="shared" si="5"/>
        <v>65.588235294117652</v>
      </c>
      <c r="T15" s="347">
        <f t="shared" si="6"/>
        <v>5</v>
      </c>
      <c r="U15" s="369"/>
      <c r="V15" s="369"/>
      <c r="W15" s="345">
        <f t="shared" si="7"/>
        <v>682.5</v>
      </c>
      <c r="X15" s="350"/>
      <c r="Y15" s="346">
        <f t="shared" si="8"/>
        <v>66.912000000000006</v>
      </c>
      <c r="Z15" s="370">
        <v>1</v>
      </c>
    </row>
    <row r="16" spans="1:26" s="239" customFormat="1" ht="45.75" customHeight="1">
      <c r="A16" s="366">
        <f t="shared" si="0"/>
        <v>6</v>
      </c>
      <c r="B16" s="73"/>
      <c r="C16" s="376"/>
      <c r="D16" s="207" t="s">
        <v>323</v>
      </c>
      <c r="E16" s="265" t="s">
        <v>324</v>
      </c>
      <c r="F16" s="140" t="s">
        <v>24</v>
      </c>
      <c r="G16" s="275" t="s">
        <v>325</v>
      </c>
      <c r="H16" s="306" t="s">
        <v>326</v>
      </c>
      <c r="I16" s="306" t="s">
        <v>327</v>
      </c>
      <c r="J16" s="394" t="s">
        <v>328</v>
      </c>
      <c r="K16" s="309" t="s">
        <v>26</v>
      </c>
      <c r="L16" s="345">
        <v>217</v>
      </c>
      <c r="M16" s="346">
        <f t="shared" si="1"/>
        <v>63.82352941176471</v>
      </c>
      <c r="N16" s="347">
        <f t="shared" si="2"/>
        <v>6</v>
      </c>
      <c r="O16" s="345">
        <v>222</v>
      </c>
      <c r="P16" s="346">
        <f t="shared" si="3"/>
        <v>65.294117647058826</v>
      </c>
      <c r="Q16" s="347">
        <f t="shared" si="4"/>
        <v>6</v>
      </c>
      <c r="R16" s="345">
        <v>218</v>
      </c>
      <c r="S16" s="346">
        <f t="shared" si="5"/>
        <v>64.117647058823536</v>
      </c>
      <c r="T16" s="347">
        <f t="shared" si="6"/>
        <v>6</v>
      </c>
      <c r="U16" s="369"/>
      <c r="V16" s="369"/>
      <c r="W16" s="345">
        <f t="shared" si="7"/>
        <v>657</v>
      </c>
      <c r="X16" s="350"/>
      <c r="Y16" s="346">
        <f t="shared" si="8"/>
        <v>64.412000000000006</v>
      </c>
      <c r="Z16" s="370">
        <v>2</v>
      </c>
    </row>
    <row r="17" spans="1:26" s="365" customFormat="1" ht="45.75" customHeight="1">
      <c r="A17" s="366">
        <f t="shared" si="0"/>
        <v>7</v>
      </c>
      <c r="B17" s="73"/>
      <c r="C17" s="376"/>
      <c r="D17" s="206" t="s">
        <v>331</v>
      </c>
      <c r="E17" s="265" t="s">
        <v>332</v>
      </c>
      <c r="F17" s="393" t="s">
        <v>31</v>
      </c>
      <c r="G17" s="260" t="s">
        <v>333</v>
      </c>
      <c r="H17" s="261" t="s">
        <v>334</v>
      </c>
      <c r="I17" s="398" t="s">
        <v>60</v>
      </c>
      <c r="J17" s="398" t="s">
        <v>335</v>
      </c>
      <c r="K17" s="197" t="s">
        <v>336</v>
      </c>
      <c r="L17" s="345">
        <v>212.5</v>
      </c>
      <c r="M17" s="346">
        <f t="shared" si="1"/>
        <v>62.5</v>
      </c>
      <c r="N17" s="347">
        <f t="shared" si="2"/>
        <v>7</v>
      </c>
      <c r="O17" s="345">
        <v>214.5</v>
      </c>
      <c r="P17" s="346">
        <f t="shared" si="3"/>
        <v>63.088235294117652</v>
      </c>
      <c r="Q17" s="347">
        <f t="shared" si="4"/>
        <v>7</v>
      </c>
      <c r="R17" s="345">
        <v>207</v>
      </c>
      <c r="S17" s="346">
        <f t="shared" si="5"/>
        <v>60.882352941176471</v>
      </c>
      <c r="T17" s="347">
        <f t="shared" si="6"/>
        <v>8</v>
      </c>
      <c r="U17" s="369"/>
      <c r="V17" s="369"/>
      <c r="W17" s="345">
        <f t="shared" si="7"/>
        <v>634</v>
      </c>
      <c r="X17" s="350"/>
      <c r="Y17" s="346">
        <f t="shared" si="8"/>
        <v>62.156999999999996</v>
      </c>
      <c r="Z17" s="370" t="s">
        <v>193</v>
      </c>
    </row>
    <row r="18" spans="1:26" s="365" customFormat="1" ht="45.75" customHeight="1">
      <c r="A18" s="366">
        <f t="shared" si="0"/>
        <v>8</v>
      </c>
      <c r="B18" s="73"/>
      <c r="C18" s="376"/>
      <c r="D18" s="205" t="s">
        <v>337</v>
      </c>
      <c r="E18" s="265" t="s">
        <v>338</v>
      </c>
      <c r="F18" s="254" t="s">
        <v>31</v>
      </c>
      <c r="G18" s="260" t="s">
        <v>339</v>
      </c>
      <c r="H18" s="384" t="s">
        <v>340</v>
      </c>
      <c r="I18" s="297" t="s">
        <v>85</v>
      </c>
      <c r="J18" s="297" t="s">
        <v>341</v>
      </c>
      <c r="K18" s="264" t="s">
        <v>52</v>
      </c>
      <c r="L18" s="345">
        <v>205.5</v>
      </c>
      <c r="M18" s="346">
        <f t="shared" si="1"/>
        <v>60.441176470588239</v>
      </c>
      <c r="N18" s="347">
        <f t="shared" si="2"/>
        <v>8</v>
      </c>
      <c r="O18" s="345">
        <v>207</v>
      </c>
      <c r="P18" s="346">
        <f t="shared" si="3"/>
        <v>60.882352941176471</v>
      </c>
      <c r="Q18" s="347">
        <f t="shared" si="4"/>
        <v>8</v>
      </c>
      <c r="R18" s="345">
        <v>209</v>
      </c>
      <c r="S18" s="346">
        <f t="shared" si="5"/>
        <v>61.470588235294116</v>
      </c>
      <c r="T18" s="347">
        <f t="shared" si="6"/>
        <v>7</v>
      </c>
      <c r="U18" s="369"/>
      <c r="V18" s="369"/>
      <c r="W18" s="345">
        <f t="shared" si="7"/>
        <v>621.5</v>
      </c>
      <c r="X18" s="350"/>
      <c r="Y18" s="346">
        <f t="shared" si="8"/>
        <v>60.930999999999997</v>
      </c>
      <c r="Z18" s="370" t="s">
        <v>193</v>
      </c>
    </row>
    <row r="19" spans="1:26" ht="15.75" customHeight="1"/>
    <row r="20" spans="1:26" ht="31.5" customHeight="1">
      <c r="D20" s="6" t="s">
        <v>182</v>
      </c>
      <c r="E20" s="6"/>
      <c r="F20" s="6"/>
      <c r="G20" s="6"/>
      <c r="H20" s="6"/>
      <c r="I20" s="14" t="s">
        <v>294</v>
      </c>
      <c r="K20" s="1"/>
      <c r="L20" s="8"/>
    </row>
    <row r="21" spans="1:26">
      <c r="D21" s="6"/>
      <c r="E21" s="6"/>
      <c r="F21" s="6"/>
      <c r="G21" s="6"/>
      <c r="H21" s="6"/>
      <c r="I21" s="14"/>
      <c r="K21" s="1"/>
      <c r="L21" s="8"/>
    </row>
    <row r="22" spans="1:26" ht="31.5" customHeight="1">
      <c r="D22" s="6" t="s">
        <v>12</v>
      </c>
      <c r="E22" s="6"/>
      <c r="F22" s="6"/>
      <c r="G22" s="6"/>
      <c r="H22" s="6"/>
      <c r="I22" s="14" t="s">
        <v>263</v>
      </c>
      <c r="K22" s="1"/>
      <c r="L22" s="8"/>
    </row>
    <row r="23" spans="1:26">
      <c r="D23" s="6"/>
      <c r="E23" s="6"/>
      <c r="F23" s="6"/>
      <c r="G23" s="6"/>
      <c r="H23" s="6"/>
      <c r="I23" s="14"/>
      <c r="K23" s="1"/>
      <c r="L23" s="8"/>
    </row>
    <row r="24" spans="1:26" ht="31.5" customHeight="1">
      <c r="D24" s="6" t="s">
        <v>23</v>
      </c>
      <c r="E24" s="6"/>
      <c r="F24" s="6"/>
      <c r="G24" s="6"/>
      <c r="H24" s="6"/>
      <c r="I24" s="14" t="s">
        <v>295</v>
      </c>
      <c r="K24" s="1"/>
      <c r="L24" s="8"/>
    </row>
  </sheetData>
  <sortState ref="A11:Z18">
    <sortCondition ref="A11:A18"/>
  </sortState>
  <mergeCells count="25">
    <mergeCell ref="C9:C10"/>
    <mergeCell ref="D9:D10"/>
    <mergeCell ref="Z9:Z10"/>
    <mergeCell ref="R9:T9"/>
    <mergeCell ref="V9:V10"/>
    <mergeCell ref="W9:W10"/>
    <mergeCell ref="X9:X10"/>
    <mergeCell ref="Y9:Y10"/>
    <mergeCell ref="U9:U10"/>
    <mergeCell ref="A1:Z1"/>
    <mergeCell ref="A2:Z2"/>
    <mergeCell ref="A3:Z3"/>
    <mergeCell ref="A4:Z4"/>
    <mergeCell ref="I9:I10"/>
    <mergeCell ref="K9:K10"/>
    <mergeCell ref="L9:N9"/>
    <mergeCell ref="O9:Q9"/>
    <mergeCell ref="A5:Z5"/>
    <mergeCell ref="A6:Z6"/>
    <mergeCell ref="A9:A10"/>
    <mergeCell ref="B9:B10"/>
    <mergeCell ref="E9:E10"/>
    <mergeCell ref="F9:F10"/>
    <mergeCell ref="G9:G10"/>
    <mergeCell ref="H9:H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37"/>
  <sheetViews>
    <sheetView view="pageBreakPreview" zoomScale="85" zoomScaleNormal="100" zoomScaleSheetLayoutView="85" workbookViewId="0">
      <selection activeCell="K20" sqref="K20"/>
    </sheetView>
  </sheetViews>
  <sheetFormatPr defaultRowHeight="12.75"/>
  <cols>
    <col min="1" max="1" width="5" customWidth="1"/>
    <col min="2" max="3" width="4.7109375" hidden="1" customWidth="1"/>
    <col min="4" max="4" width="18.7109375" customWidth="1"/>
    <col min="5" max="5" width="8.5703125" style="97" customWidth="1"/>
    <col min="6" max="6" width="5.71093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8.28515625" hidden="1" customWidth="1"/>
    <col min="25" max="25" width="10.140625" customWidth="1"/>
    <col min="26" max="26" width="6.7109375" customWidth="1"/>
  </cols>
  <sheetData>
    <row r="1" spans="1:26" ht="63.75" customHeight="1">
      <c r="A1" s="458" t="s">
        <v>564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s="97" customFormat="1" ht="18" customHeight="1">
      <c r="A2" s="459" t="s">
        <v>269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21" customHeight="1">
      <c r="A5" s="469" t="s">
        <v>546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ht="19.149999999999999" customHeight="1">
      <c r="A6" s="464" t="s">
        <v>568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6" ht="12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297</v>
      </c>
    </row>
    <row r="9" spans="1:26" ht="20.100000000000001" customHeight="1">
      <c r="A9" s="462" t="s">
        <v>198</v>
      </c>
      <c r="B9" s="466" t="s">
        <v>2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81" t="s">
        <v>202</v>
      </c>
      <c r="V9" s="481" t="s">
        <v>203</v>
      </c>
      <c r="W9" s="471" t="s">
        <v>216</v>
      </c>
      <c r="X9" s="462" t="s">
        <v>270</v>
      </c>
      <c r="Y9" s="466" t="s">
        <v>205</v>
      </c>
      <c r="Z9" s="467" t="s">
        <v>206</v>
      </c>
    </row>
    <row r="10" spans="1:26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82"/>
      <c r="V10" s="482"/>
      <c r="W10" s="473"/>
      <c r="X10" s="462"/>
      <c r="Y10" s="466"/>
      <c r="Z10" s="467"/>
    </row>
    <row r="11" spans="1:26" s="239" customFormat="1" ht="36.75" customHeight="1">
      <c r="A11" s="366">
        <f t="shared" ref="A11:A20" si="0">RANK(Y11,Y$11:Y$20,0)</f>
        <v>1</v>
      </c>
      <c r="B11" s="45"/>
      <c r="C11" s="392"/>
      <c r="D11" s="205" t="s">
        <v>88</v>
      </c>
      <c r="E11" s="265" t="s">
        <v>89</v>
      </c>
      <c r="F11" s="254" t="s">
        <v>31</v>
      </c>
      <c r="G11" s="266" t="s">
        <v>90</v>
      </c>
      <c r="H11" s="285" t="s">
        <v>91</v>
      </c>
      <c r="I11" s="306" t="s">
        <v>92</v>
      </c>
      <c r="J11" s="257" t="s">
        <v>93</v>
      </c>
      <c r="K11" s="264" t="s">
        <v>52</v>
      </c>
      <c r="L11" s="345">
        <v>232.5</v>
      </c>
      <c r="M11" s="346">
        <f t="shared" ref="M11:M20" si="1">L11/3.3-IF($U11=1,0.5,IF($U11=2,1.5,0))</f>
        <v>70.454545454545453</v>
      </c>
      <c r="N11" s="347">
        <f t="shared" ref="N11:N20" si="2">RANK(M11,M$11:M$20,0)</f>
        <v>1</v>
      </c>
      <c r="O11" s="345">
        <v>236.5</v>
      </c>
      <c r="P11" s="346">
        <f t="shared" ref="P11:P20" si="3">O11/3.3-IF($U11=1,0.5,IF($U11=2,1.5,0))</f>
        <v>71.666666666666671</v>
      </c>
      <c r="Q11" s="347">
        <f t="shared" ref="Q11:Q20" si="4">RANK(P11,P$11:P$20,0)</f>
        <v>1</v>
      </c>
      <c r="R11" s="345">
        <v>238</v>
      </c>
      <c r="S11" s="346">
        <f t="shared" ref="S11:S20" si="5">R11/3.3-IF($U11=1,0.5,IF($U11=2,1.5,0))</f>
        <v>72.121212121212125</v>
      </c>
      <c r="T11" s="347">
        <f t="shared" ref="T11:T20" si="6">RANK(S11,S$11:S$20,0)</f>
        <v>1</v>
      </c>
      <c r="U11" s="369"/>
      <c r="V11" s="369"/>
      <c r="W11" s="345">
        <f t="shared" ref="W11:W20" si="7">L11+O11+R11</f>
        <v>707</v>
      </c>
      <c r="X11" s="350"/>
      <c r="Y11" s="346">
        <f t="shared" ref="Y11:Y20" si="8">ROUND(SUM(M11,P11,S11)/3,3)</f>
        <v>71.414000000000001</v>
      </c>
      <c r="Z11" s="370" t="s">
        <v>31</v>
      </c>
    </row>
    <row r="12" spans="1:26" s="239" customFormat="1" ht="36.75" customHeight="1">
      <c r="A12" s="366">
        <f t="shared" si="0"/>
        <v>2</v>
      </c>
      <c r="B12" s="45"/>
      <c r="C12" s="392"/>
      <c r="D12" s="395" t="s">
        <v>129</v>
      </c>
      <c r="E12" s="265" t="s">
        <v>130</v>
      </c>
      <c r="F12" s="254" t="s">
        <v>31</v>
      </c>
      <c r="G12" s="260" t="s">
        <v>358</v>
      </c>
      <c r="H12" s="384" t="s">
        <v>235</v>
      </c>
      <c r="I12" s="297" t="s">
        <v>114</v>
      </c>
      <c r="J12" s="297" t="s">
        <v>94</v>
      </c>
      <c r="K12" s="264" t="s">
        <v>45</v>
      </c>
      <c r="L12" s="345">
        <v>230.5</v>
      </c>
      <c r="M12" s="346">
        <f t="shared" si="1"/>
        <v>69.848484848484858</v>
      </c>
      <c r="N12" s="347">
        <f t="shared" si="2"/>
        <v>2</v>
      </c>
      <c r="O12" s="345">
        <v>232.5</v>
      </c>
      <c r="P12" s="346">
        <f t="shared" si="3"/>
        <v>70.454545454545453</v>
      </c>
      <c r="Q12" s="347">
        <f t="shared" si="4"/>
        <v>3</v>
      </c>
      <c r="R12" s="345">
        <v>238</v>
      </c>
      <c r="S12" s="346">
        <f t="shared" si="5"/>
        <v>72.121212121212125</v>
      </c>
      <c r="T12" s="347">
        <f t="shared" si="6"/>
        <v>1</v>
      </c>
      <c r="U12" s="369"/>
      <c r="V12" s="369"/>
      <c r="W12" s="345">
        <f t="shared" si="7"/>
        <v>701</v>
      </c>
      <c r="X12" s="350"/>
      <c r="Y12" s="346">
        <f t="shared" si="8"/>
        <v>70.808000000000007</v>
      </c>
      <c r="Z12" s="370" t="s">
        <v>31</v>
      </c>
    </row>
    <row r="13" spans="1:26" s="239" customFormat="1" ht="36.75" customHeight="1">
      <c r="A13" s="366">
        <f t="shared" si="0"/>
        <v>3</v>
      </c>
      <c r="B13" s="45"/>
      <c r="C13" s="392"/>
      <c r="D13" s="230" t="s">
        <v>150</v>
      </c>
      <c r="E13" s="265" t="s">
        <v>151</v>
      </c>
      <c r="F13" s="292" t="s">
        <v>31</v>
      </c>
      <c r="G13" s="260" t="s">
        <v>350</v>
      </c>
      <c r="H13" s="296" t="s">
        <v>154</v>
      </c>
      <c r="I13" s="297" t="s">
        <v>51</v>
      </c>
      <c r="J13" s="264" t="s">
        <v>51</v>
      </c>
      <c r="K13" s="264" t="s">
        <v>52</v>
      </c>
      <c r="L13" s="345">
        <v>229.5</v>
      </c>
      <c r="M13" s="346">
        <f t="shared" si="1"/>
        <v>69.545454545454547</v>
      </c>
      <c r="N13" s="347">
        <f t="shared" si="2"/>
        <v>3</v>
      </c>
      <c r="O13" s="345">
        <v>233.5</v>
      </c>
      <c r="P13" s="346">
        <f t="shared" si="3"/>
        <v>70.757575757575765</v>
      </c>
      <c r="Q13" s="347">
        <f t="shared" si="4"/>
        <v>2</v>
      </c>
      <c r="R13" s="345">
        <v>233.5</v>
      </c>
      <c r="S13" s="346">
        <f t="shared" si="5"/>
        <v>70.757575757575765</v>
      </c>
      <c r="T13" s="347">
        <f t="shared" si="6"/>
        <v>3</v>
      </c>
      <c r="U13" s="369"/>
      <c r="V13" s="369"/>
      <c r="W13" s="345">
        <f t="shared" si="7"/>
        <v>696.5</v>
      </c>
      <c r="X13" s="350"/>
      <c r="Y13" s="346">
        <f t="shared" si="8"/>
        <v>70.353999999999999</v>
      </c>
      <c r="Z13" s="370" t="s">
        <v>31</v>
      </c>
    </row>
    <row r="14" spans="1:26" s="239" customFormat="1" ht="36.75" customHeight="1">
      <c r="A14" s="366">
        <f t="shared" si="0"/>
        <v>4</v>
      </c>
      <c r="B14" s="45"/>
      <c r="C14" s="392"/>
      <c r="D14" s="205" t="s">
        <v>123</v>
      </c>
      <c r="E14" s="265" t="s">
        <v>124</v>
      </c>
      <c r="F14" s="254" t="s">
        <v>31</v>
      </c>
      <c r="G14" s="260" t="s">
        <v>186</v>
      </c>
      <c r="H14" s="279" t="s">
        <v>187</v>
      </c>
      <c r="I14" s="281" t="s">
        <v>73</v>
      </c>
      <c r="J14" s="301" t="s">
        <v>72</v>
      </c>
      <c r="K14" s="197" t="s">
        <v>34</v>
      </c>
      <c r="L14" s="345">
        <v>226.5</v>
      </c>
      <c r="M14" s="346">
        <f t="shared" si="1"/>
        <v>68.63636363636364</v>
      </c>
      <c r="N14" s="347">
        <f t="shared" si="2"/>
        <v>4</v>
      </c>
      <c r="O14" s="345">
        <v>226.5</v>
      </c>
      <c r="P14" s="346">
        <f t="shared" si="3"/>
        <v>68.63636363636364</v>
      </c>
      <c r="Q14" s="347">
        <f t="shared" si="4"/>
        <v>4</v>
      </c>
      <c r="R14" s="345">
        <v>230</v>
      </c>
      <c r="S14" s="346">
        <f t="shared" si="5"/>
        <v>69.696969696969703</v>
      </c>
      <c r="T14" s="347">
        <f t="shared" si="6"/>
        <v>4</v>
      </c>
      <c r="U14" s="369"/>
      <c r="V14" s="369"/>
      <c r="W14" s="345">
        <f t="shared" si="7"/>
        <v>683</v>
      </c>
      <c r="X14" s="350"/>
      <c r="Y14" s="346">
        <f t="shared" si="8"/>
        <v>68.989999999999995</v>
      </c>
      <c r="Z14" s="370" t="s">
        <v>31</v>
      </c>
    </row>
    <row r="15" spans="1:26" s="239" customFormat="1" ht="36.75" customHeight="1">
      <c r="A15" s="366">
        <f t="shared" si="0"/>
        <v>5</v>
      </c>
      <c r="B15" s="45"/>
      <c r="C15" s="392"/>
      <c r="D15" s="160" t="s">
        <v>115</v>
      </c>
      <c r="E15" s="367" t="s">
        <v>116</v>
      </c>
      <c r="F15" s="372">
        <v>1</v>
      </c>
      <c r="G15" s="407" t="s">
        <v>86</v>
      </c>
      <c r="H15" s="306" t="s">
        <v>87</v>
      </c>
      <c r="I15" s="306" t="s">
        <v>85</v>
      </c>
      <c r="J15" s="307" t="s">
        <v>72</v>
      </c>
      <c r="K15" s="197" t="s">
        <v>34</v>
      </c>
      <c r="L15" s="345">
        <v>219</v>
      </c>
      <c r="M15" s="346">
        <f t="shared" si="1"/>
        <v>66.363636363636374</v>
      </c>
      <c r="N15" s="347">
        <f t="shared" si="2"/>
        <v>5</v>
      </c>
      <c r="O15" s="345">
        <v>223</v>
      </c>
      <c r="P15" s="346">
        <f t="shared" si="3"/>
        <v>67.575757575757578</v>
      </c>
      <c r="Q15" s="347">
        <f t="shared" si="4"/>
        <v>5</v>
      </c>
      <c r="R15" s="345">
        <v>225</v>
      </c>
      <c r="S15" s="346">
        <f t="shared" si="5"/>
        <v>68.181818181818187</v>
      </c>
      <c r="T15" s="347">
        <f t="shared" si="6"/>
        <v>6</v>
      </c>
      <c r="U15" s="369"/>
      <c r="V15" s="369"/>
      <c r="W15" s="345">
        <f t="shared" si="7"/>
        <v>667</v>
      </c>
      <c r="X15" s="350"/>
      <c r="Y15" s="346">
        <f t="shared" si="8"/>
        <v>67.373999999999995</v>
      </c>
      <c r="Z15" s="370" t="s">
        <v>31</v>
      </c>
    </row>
    <row r="16" spans="1:26" s="239" customFormat="1" ht="36.75" customHeight="1">
      <c r="A16" s="366">
        <f t="shared" si="0"/>
        <v>6</v>
      </c>
      <c r="B16" s="45"/>
      <c r="C16" s="392"/>
      <c r="D16" s="231" t="s">
        <v>141</v>
      </c>
      <c r="E16" s="367" t="s">
        <v>142</v>
      </c>
      <c r="F16" s="292" t="s">
        <v>31</v>
      </c>
      <c r="G16" s="266" t="s">
        <v>143</v>
      </c>
      <c r="H16" s="313" t="s">
        <v>144</v>
      </c>
      <c r="I16" s="282" t="s">
        <v>145</v>
      </c>
      <c r="J16" s="257" t="s">
        <v>69</v>
      </c>
      <c r="K16" s="256" t="s">
        <v>570</v>
      </c>
      <c r="L16" s="345">
        <v>218.5</v>
      </c>
      <c r="M16" s="346">
        <f t="shared" si="1"/>
        <v>66.212121212121218</v>
      </c>
      <c r="N16" s="347">
        <f t="shared" si="2"/>
        <v>6</v>
      </c>
      <c r="O16" s="345">
        <v>221</v>
      </c>
      <c r="P16" s="346">
        <f t="shared" si="3"/>
        <v>66.969696969696969</v>
      </c>
      <c r="Q16" s="347">
        <f t="shared" si="4"/>
        <v>7</v>
      </c>
      <c r="R16" s="345">
        <v>224</v>
      </c>
      <c r="S16" s="346">
        <f t="shared" si="5"/>
        <v>67.878787878787875</v>
      </c>
      <c r="T16" s="347">
        <f t="shared" si="6"/>
        <v>7</v>
      </c>
      <c r="U16" s="369"/>
      <c r="V16" s="369"/>
      <c r="W16" s="345">
        <f t="shared" si="7"/>
        <v>663.5</v>
      </c>
      <c r="X16" s="406"/>
      <c r="Y16" s="346">
        <f t="shared" si="8"/>
        <v>67.02</v>
      </c>
      <c r="Z16" s="370" t="s">
        <v>31</v>
      </c>
    </row>
    <row r="17" spans="1:26" s="239" customFormat="1" ht="36.75" customHeight="1">
      <c r="A17" s="366">
        <f t="shared" si="0"/>
        <v>6</v>
      </c>
      <c r="B17" s="45"/>
      <c r="C17" s="392"/>
      <c r="D17" s="205" t="s">
        <v>351</v>
      </c>
      <c r="E17" s="265" t="s">
        <v>352</v>
      </c>
      <c r="F17" s="254" t="s">
        <v>31</v>
      </c>
      <c r="G17" s="266" t="s">
        <v>353</v>
      </c>
      <c r="H17" s="256" t="s">
        <v>354</v>
      </c>
      <c r="I17" s="264" t="s">
        <v>355</v>
      </c>
      <c r="J17" s="264" t="s">
        <v>356</v>
      </c>
      <c r="K17" s="264" t="s">
        <v>569</v>
      </c>
      <c r="L17" s="345">
        <v>214.5</v>
      </c>
      <c r="M17" s="346">
        <f t="shared" si="1"/>
        <v>65</v>
      </c>
      <c r="N17" s="347">
        <f t="shared" si="2"/>
        <v>9</v>
      </c>
      <c r="O17" s="345">
        <v>222</v>
      </c>
      <c r="P17" s="346">
        <f t="shared" si="3"/>
        <v>67.27272727272728</v>
      </c>
      <c r="Q17" s="347">
        <f t="shared" si="4"/>
        <v>6</v>
      </c>
      <c r="R17" s="345">
        <v>227</v>
      </c>
      <c r="S17" s="346">
        <f t="shared" si="5"/>
        <v>68.787878787878796</v>
      </c>
      <c r="T17" s="347">
        <f t="shared" si="6"/>
        <v>5</v>
      </c>
      <c r="U17" s="369"/>
      <c r="V17" s="369"/>
      <c r="W17" s="345">
        <f t="shared" si="7"/>
        <v>663.5</v>
      </c>
      <c r="X17" s="350"/>
      <c r="Y17" s="346">
        <f t="shared" si="8"/>
        <v>67.02</v>
      </c>
      <c r="Z17" s="370" t="s">
        <v>31</v>
      </c>
    </row>
    <row r="18" spans="1:26" s="239" customFormat="1" ht="36.75" customHeight="1">
      <c r="A18" s="366">
        <f t="shared" si="0"/>
        <v>8</v>
      </c>
      <c r="B18" s="45"/>
      <c r="C18" s="392"/>
      <c r="D18" s="157" t="s">
        <v>148</v>
      </c>
      <c r="E18" s="265" t="s">
        <v>149</v>
      </c>
      <c r="F18" s="254">
        <v>1</v>
      </c>
      <c r="G18" s="275" t="s">
        <v>349</v>
      </c>
      <c r="H18" s="261" t="s">
        <v>233</v>
      </c>
      <c r="I18" s="362" t="s">
        <v>234</v>
      </c>
      <c r="J18" s="282" t="s">
        <v>65</v>
      </c>
      <c r="K18" s="197" t="s">
        <v>34</v>
      </c>
      <c r="L18" s="345">
        <v>215</v>
      </c>
      <c r="M18" s="346">
        <f t="shared" si="1"/>
        <v>65.151515151515156</v>
      </c>
      <c r="N18" s="347">
        <f t="shared" si="2"/>
        <v>7</v>
      </c>
      <c r="O18" s="345">
        <v>212</v>
      </c>
      <c r="P18" s="346">
        <f t="shared" si="3"/>
        <v>64.242424242424249</v>
      </c>
      <c r="Q18" s="347">
        <f t="shared" si="4"/>
        <v>9</v>
      </c>
      <c r="R18" s="345">
        <v>217</v>
      </c>
      <c r="S18" s="346">
        <f t="shared" si="5"/>
        <v>65.757575757575765</v>
      </c>
      <c r="T18" s="347">
        <f t="shared" si="6"/>
        <v>8</v>
      </c>
      <c r="U18" s="369"/>
      <c r="V18" s="369"/>
      <c r="W18" s="345">
        <f t="shared" si="7"/>
        <v>644</v>
      </c>
      <c r="X18" s="350"/>
      <c r="Y18" s="346">
        <f t="shared" si="8"/>
        <v>65.051000000000002</v>
      </c>
      <c r="Z18" s="370">
        <v>1</v>
      </c>
    </row>
    <row r="19" spans="1:26" s="239" customFormat="1" ht="36.75" customHeight="1">
      <c r="A19" s="366">
        <f t="shared" si="0"/>
        <v>9</v>
      </c>
      <c r="B19" s="45"/>
      <c r="C19" s="392"/>
      <c r="D19" s="205" t="s">
        <v>123</v>
      </c>
      <c r="E19" s="265" t="s">
        <v>124</v>
      </c>
      <c r="F19" s="254" t="s">
        <v>31</v>
      </c>
      <c r="G19" s="260" t="s">
        <v>127</v>
      </c>
      <c r="H19" s="279" t="s">
        <v>128</v>
      </c>
      <c r="I19" s="281" t="s">
        <v>73</v>
      </c>
      <c r="J19" s="301" t="s">
        <v>72</v>
      </c>
      <c r="K19" s="197" t="s">
        <v>34</v>
      </c>
      <c r="L19" s="345">
        <v>215</v>
      </c>
      <c r="M19" s="346">
        <f t="shared" si="1"/>
        <v>65.151515151515156</v>
      </c>
      <c r="N19" s="347">
        <f t="shared" si="2"/>
        <v>7</v>
      </c>
      <c r="O19" s="345">
        <v>213.5</v>
      </c>
      <c r="P19" s="346">
        <f t="shared" si="3"/>
        <v>64.696969696969703</v>
      </c>
      <c r="Q19" s="347">
        <f t="shared" si="4"/>
        <v>8</v>
      </c>
      <c r="R19" s="345">
        <v>214</v>
      </c>
      <c r="S19" s="346">
        <f t="shared" si="5"/>
        <v>64.848484848484858</v>
      </c>
      <c r="T19" s="347">
        <f t="shared" si="6"/>
        <v>10</v>
      </c>
      <c r="U19" s="369"/>
      <c r="V19" s="369"/>
      <c r="W19" s="345">
        <f t="shared" si="7"/>
        <v>642.5</v>
      </c>
      <c r="X19" s="350"/>
      <c r="Y19" s="346">
        <f t="shared" si="8"/>
        <v>64.899000000000001</v>
      </c>
      <c r="Z19" s="370">
        <v>2</v>
      </c>
    </row>
    <row r="20" spans="1:26" s="365" customFormat="1" ht="36.75" customHeight="1">
      <c r="A20" s="366">
        <f t="shared" si="0"/>
        <v>10</v>
      </c>
      <c r="B20" s="45"/>
      <c r="C20" s="392"/>
      <c r="D20" s="396" t="s">
        <v>347</v>
      </c>
      <c r="E20" s="265" t="s">
        <v>184</v>
      </c>
      <c r="F20" s="274" t="s">
        <v>32</v>
      </c>
      <c r="G20" s="318" t="s">
        <v>348</v>
      </c>
      <c r="H20" s="257" t="s">
        <v>43</v>
      </c>
      <c r="I20" s="405" t="s">
        <v>44</v>
      </c>
      <c r="J20" s="257" t="s">
        <v>44</v>
      </c>
      <c r="K20" s="197" t="s">
        <v>29</v>
      </c>
      <c r="L20" s="345">
        <v>208</v>
      </c>
      <c r="M20" s="346">
        <f t="shared" si="1"/>
        <v>63.030303030303031</v>
      </c>
      <c r="N20" s="347">
        <f t="shared" si="2"/>
        <v>10</v>
      </c>
      <c r="O20" s="345">
        <v>208</v>
      </c>
      <c r="P20" s="346">
        <f t="shared" si="3"/>
        <v>63.030303030303031</v>
      </c>
      <c r="Q20" s="347">
        <f t="shared" si="4"/>
        <v>10</v>
      </c>
      <c r="R20" s="345">
        <v>214.5</v>
      </c>
      <c r="S20" s="346">
        <f t="shared" si="5"/>
        <v>65</v>
      </c>
      <c r="T20" s="347">
        <f t="shared" si="6"/>
        <v>9</v>
      </c>
      <c r="U20" s="369"/>
      <c r="V20" s="369"/>
      <c r="W20" s="345">
        <f t="shared" si="7"/>
        <v>630.5</v>
      </c>
      <c r="X20" s="406"/>
      <c r="Y20" s="346">
        <f t="shared" si="8"/>
        <v>63.686999999999998</v>
      </c>
      <c r="Z20" s="370">
        <v>2</v>
      </c>
    </row>
    <row r="21" spans="1:26" ht="14.25" customHeight="1">
      <c r="A21" s="55"/>
      <c r="B21" s="56"/>
      <c r="C21" s="33"/>
      <c r="D21" s="78"/>
      <c r="E21" s="98"/>
      <c r="F21" s="80"/>
      <c r="G21" s="81"/>
      <c r="H21" s="82"/>
      <c r="I21" s="83"/>
      <c r="J21" s="83"/>
      <c r="K21" s="84"/>
      <c r="L21" s="64"/>
      <c r="M21" s="65"/>
      <c r="N21" s="66"/>
      <c r="O21" s="64"/>
      <c r="P21" s="65"/>
      <c r="Q21" s="66"/>
      <c r="R21" s="64"/>
      <c r="S21" s="65"/>
      <c r="T21" s="66"/>
      <c r="U21" s="67"/>
      <c r="V21" s="67"/>
      <c r="W21" s="64"/>
      <c r="X21" s="68"/>
      <c r="Y21" s="65"/>
      <c r="Z21" s="69"/>
    </row>
    <row r="22" spans="1:26" ht="31.5" customHeight="1">
      <c r="D22" s="6" t="s">
        <v>182</v>
      </c>
      <c r="E22" s="6"/>
      <c r="F22" s="6"/>
      <c r="G22" s="6"/>
      <c r="H22" s="6"/>
      <c r="I22" s="14" t="s">
        <v>294</v>
      </c>
      <c r="K22" s="1"/>
      <c r="L22" s="8"/>
    </row>
    <row r="23" spans="1:26">
      <c r="D23" s="6"/>
      <c r="E23" s="6"/>
      <c r="F23" s="6"/>
      <c r="G23" s="6"/>
      <c r="H23" s="6"/>
      <c r="I23" s="14"/>
      <c r="K23" s="1"/>
      <c r="L23" s="8"/>
    </row>
    <row r="24" spans="1:26" ht="31.5" customHeight="1">
      <c r="D24" s="6" t="s">
        <v>12</v>
      </c>
      <c r="E24" s="6"/>
      <c r="F24" s="6"/>
      <c r="G24" s="6"/>
      <c r="H24" s="6"/>
      <c r="I24" s="14" t="s">
        <v>263</v>
      </c>
      <c r="K24" s="1"/>
      <c r="L24" s="8"/>
    </row>
    <row r="25" spans="1:26">
      <c r="D25" s="6"/>
      <c r="E25" s="6"/>
      <c r="F25" s="6"/>
      <c r="G25" s="6"/>
      <c r="H25" s="6"/>
      <c r="I25" s="14"/>
      <c r="K25" s="1"/>
      <c r="L25" s="8"/>
    </row>
    <row r="26" spans="1:26" ht="31.5" customHeight="1">
      <c r="D26" s="6" t="s">
        <v>23</v>
      </c>
      <c r="E26" s="6"/>
      <c r="F26" s="6"/>
      <c r="G26" s="6"/>
      <c r="H26" s="6"/>
      <c r="I26" s="14" t="s">
        <v>295</v>
      </c>
      <c r="K26" s="1"/>
      <c r="L26" s="8"/>
    </row>
    <row r="37" spans="11:11">
      <c r="K37" s="6"/>
    </row>
  </sheetData>
  <protectedRanges>
    <protectedRange sqref="I20" name="Диапазон1_3_1_1_3_11_1_1_3_4_2_1_2_1_1"/>
    <protectedRange sqref="K13" name="Диапазон1_3_1_1_3_11_1_1_3_1_1_2_1_3_2_3_4_1_6"/>
  </protectedRanges>
  <sortState ref="A11:Z20">
    <sortCondition ref="A11:A20"/>
  </sortState>
  <mergeCells count="25">
    <mergeCell ref="A9:A10"/>
    <mergeCell ref="B9:B10"/>
    <mergeCell ref="C9:C10"/>
    <mergeCell ref="D9:D10"/>
    <mergeCell ref="W9:W10"/>
    <mergeCell ref="E9:E10"/>
    <mergeCell ref="G9:G10"/>
    <mergeCell ref="F9:F10"/>
    <mergeCell ref="H9:H10"/>
    <mergeCell ref="X9:X10"/>
    <mergeCell ref="I9:I10"/>
    <mergeCell ref="K9:K10"/>
    <mergeCell ref="L9:N9"/>
    <mergeCell ref="A1:Z1"/>
    <mergeCell ref="A3:Z3"/>
    <mergeCell ref="A4:Z4"/>
    <mergeCell ref="A5:Z5"/>
    <mergeCell ref="A6:Z6"/>
    <mergeCell ref="A2:Z2"/>
    <mergeCell ref="Y9:Y10"/>
    <mergeCell ref="Z9:Z10"/>
    <mergeCell ref="O9:Q9"/>
    <mergeCell ref="R9:T9"/>
    <mergeCell ref="U9:U10"/>
    <mergeCell ref="V9:V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27"/>
  <sheetViews>
    <sheetView view="pageBreakPreview" zoomScale="85" zoomScaleNormal="100" zoomScaleSheetLayoutView="85" workbookViewId="0">
      <selection activeCell="K22" sqref="K22"/>
    </sheetView>
  </sheetViews>
  <sheetFormatPr defaultRowHeight="12.75"/>
  <cols>
    <col min="1" max="1" width="5.140625" customWidth="1"/>
    <col min="2" max="2" width="6.140625" hidden="1" customWidth="1"/>
    <col min="3" max="3" width="4.7109375" hidden="1" customWidth="1"/>
    <col min="4" max="4" width="18.7109375" customWidth="1"/>
    <col min="5" max="5" width="8.5703125" customWidth="1"/>
    <col min="6" max="6" width="7.2851562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ht="63.75" customHeight="1">
      <c r="A1" s="458" t="s">
        <v>565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ht="14.25" customHeight="1">
      <c r="A2" s="459" t="s">
        <v>260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14.2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6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spans="1:26" ht="15.75" customHeight="1">
      <c r="A5" s="469" t="s">
        <v>265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ht="19.149999999999999" customHeight="1">
      <c r="A6" s="464" t="s">
        <v>572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6" ht="3.75" customHeight="1"/>
    <row r="8" spans="1:26" ht="1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297</v>
      </c>
    </row>
    <row r="9" spans="1:26" ht="20.100000000000001" customHeight="1">
      <c r="A9" s="462" t="s">
        <v>198</v>
      </c>
      <c r="B9" s="466" t="s">
        <v>249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6" ht="39.950000000000003" customHeight="1">
      <c r="A10" s="462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6" s="239" customFormat="1" ht="36.75" customHeight="1">
      <c r="A11" s="366">
        <f t="shared" ref="A11:A20" si="0">RANK(Y11,Y$11:Y$21,0)</f>
        <v>1</v>
      </c>
      <c r="B11" s="73"/>
      <c r="C11" s="399"/>
      <c r="D11" s="205" t="s">
        <v>359</v>
      </c>
      <c r="E11" s="265" t="s">
        <v>360</v>
      </c>
      <c r="F11" s="409" t="s">
        <v>27</v>
      </c>
      <c r="G11" s="410" t="s">
        <v>361</v>
      </c>
      <c r="H11" s="256" t="s">
        <v>362</v>
      </c>
      <c r="I11" s="411" t="s">
        <v>40</v>
      </c>
      <c r="J11" s="412" t="s">
        <v>72</v>
      </c>
      <c r="K11" s="197" t="s">
        <v>34</v>
      </c>
      <c r="L11" s="345">
        <v>235.5</v>
      </c>
      <c r="M11" s="346">
        <f t="shared" ref="M11:M20" si="1">L11/3.4-IF($U11=1,2,0)</f>
        <v>69.264705882352942</v>
      </c>
      <c r="N11" s="347">
        <f t="shared" ref="N11:N20" si="2">RANK(M11,M$11:M$21,0)</f>
        <v>1</v>
      </c>
      <c r="O11" s="345">
        <v>233.5</v>
      </c>
      <c r="P11" s="346">
        <f t="shared" ref="P11:P20" si="3">O11/3.4-IF($U11=1,2,0)</f>
        <v>68.67647058823529</v>
      </c>
      <c r="Q11" s="347">
        <f t="shared" ref="Q11:Q20" si="4">RANK(P11,P$11:P$21,0)</f>
        <v>1</v>
      </c>
      <c r="R11" s="345">
        <v>236.5</v>
      </c>
      <c r="S11" s="346">
        <f t="shared" ref="S11:S20" si="5">R11/3.4-IF($U11=1,2,0)</f>
        <v>69.558823529411768</v>
      </c>
      <c r="T11" s="347">
        <f t="shared" ref="T11:T20" si="6">RANK(S11,S$11:S$21,0)</f>
        <v>1</v>
      </c>
      <c r="U11" s="369"/>
      <c r="V11" s="369"/>
      <c r="W11" s="345">
        <f t="shared" ref="W11:W20" si="7">L11+O11+R11</f>
        <v>705.5</v>
      </c>
      <c r="X11" s="350"/>
      <c r="Y11" s="346">
        <f t="shared" ref="Y11:Y20" si="8">ROUND(SUM(M11,P11,S11)/3,3)</f>
        <v>69.167000000000002</v>
      </c>
      <c r="Z11" s="370" t="s">
        <v>31</v>
      </c>
    </row>
    <row r="12" spans="1:26" s="239" customFormat="1" ht="36.75" customHeight="1">
      <c r="A12" s="366">
        <f t="shared" si="0"/>
        <v>2</v>
      </c>
      <c r="B12" s="73"/>
      <c r="C12" s="399"/>
      <c r="D12" s="205" t="s">
        <v>364</v>
      </c>
      <c r="E12" s="265" t="s">
        <v>365</v>
      </c>
      <c r="F12" s="254" t="s">
        <v>31</v>
      </c>
      <c r="G12" s="414" t="s">
        <v>366</v>
      </c>
      <c r="H12" s="415" t="s">
        <v>367</v>
      </c>
      <c r="I12" s="416" t="s">
        <v>51</v>
      </c>
      <c r="J12" s="368" t="s">
        <v>51</v>
      </c>
      <c r="K12" s="264" t="s">
        <v>52</v>
      </c>
      <c r="L12" s="345">
        <v>235</v>
      </c>
      <c r="M12" s="346">
        <f t="shared" si="1"/>
        <v>69.117647058823536</v>
      </c>
      <c r="N12" s="347">
        <f t="shared" si="2"/>
        <v>2</v>
      </c>
      <c r="O12" s="345">
        <v>232.5</v>
      </c>
      <c r="P12" s="346">
        <f t="shared" si="3"/>
        <v>68.382352941176478</v>
      </c>
      <c r="Q12" s="347">
        <f t="shared" si="4"/>
        <v>2</v>
      </c>
      <c r="R12" s="345">
        <v>228.5</v>
      </c>
      <c r="S12" s="346">
        <f t="shared" si="5"/>
        <v>67.205882352941174</v>
      </c>
      <c r="T12" s="347">
        <f t="shared" si="6"/>
        <v>2</v>
      </c>
      <c r="U12" s="369"/>
      <c r="V12" s="369"/>
      <c r="W12" s="345">
        <f t="shared" si="7"/>
        <v>696</v>
      </c>
      <c r="X12" s="350"/>
      <c r="Y12" s="346">
        <f t="shared" si="8"/>
        <v>68.234999999999999</v>
      </c>
      <c r="Z12" s="370" t="s">
        <v>31</v>
      </c>
    </row>
    <row r="13" spans="1:26" s="239" customFormat="1" ht="36.75" customHeight="1">
      <c r="A13" s="366">
        <f t="shared" si="0"/>
        <v>3</v>
      </c>
      <c r="B13" s="73"/>
      <c r="C13" s="399"/>
      <c r="D13" s="204" t="s">
        <v>162</v>
      </c>
      <c r="E13" s="314" t="s">
        <v>163</v>
      </c>
      <c r="F13" s="254" t="s">
        <v>31</v>
      </c>
      <c r="G13" s="266" t="s">
        <v>137</v>
      </c>
      <c r="H13" s="267" t="s">
        <v>138</v>
      </c>
      <c r="I13" s="264" t="s">
        <v>139</v>
      </c>
      <c r="J13" s="390" t="s">
        <v>44</v>
      </c>
      <c r="K13" s="278" t="s">
        <v>36</v>
      </c>
      <c r="L13" s="345">
        <v>224</v>
      </c>
      <c r="M13" s="346">
        <f t="shared" si="1"/>
        <v>65.882352941176478</v>
      </c>
      <c r="N13" s="347">
        <f t="shared" si="2"/>
        <v>8</v>
      </c>
      <c r="O13" s="345">
        <v>229</v>
      </c>
      <c r="P13" s="346">
        <f t="shared" si="3"/>
        <v>67.352941176470594</v>
      </c>
      <c r="Q13" s="347">
        <f t="shared" si="4"/>
        <v>3</v>
      </c>
      <c r="R13" s="345">
        <v>226</v>
      </c>
      <c r="S13" s="346">
        <f t="shared" si="5"/>
        <v>66.470588235294116</v>
      </c>
      <c r="T13" s="347">
        <f t="shared" si="6"/>
        <v>3</v>
      </c>
      <c r="U13" s="369"/>
      <c r="V13" s="369"/>
      <c r="W13" s="345">
        <f t="shared" si="7"/>
        <v>679</v>
      </c>
      <c r="X13" s="350"/>
      <c r="Y13" s="346">
        <f t="shared" si="8"/>
        <v>66.569000000000003</v>
      </c>
      <c r="Z13" s="370" t="s">
        <v>31</v>
      </c>
    </row>
    <row r="14" spans="1:26" s="239" customFormat="1" ht="36.75" customHeight="1">
      <c r="A14" s="366">
        <f t="shared" si="0"/>
        <v>4</v>
      </c>
      <c r="B14" s="73"/>
      <c r="C14" s="376"/>
      <c r="D14" s="205" t="s">
        <v>359</v>
      </c>
      <c r="E14" s="253" t="s">
        <v>360</v>
      </c>
      <c r="F14" s="421" t="s">
        <v>27</v>
      </c>
      <c r="G14" s="275" t="s">
        <v>391</v>
      </c>
      <c r="H14" s="306" t="s">
        <v>392</v>
      </c>
      <c r="I14" s="422" t="s">
        <v>393</v>
      </c>
      <c r="J14" s="257" t="s">
        <v>72</v>
      </c>
      <c r="K14" s="197" t="s">
        <v>34</v>
      </c>
      <c r="L14" s="345">
        <v>228.5</v>
      </c>
      <c r="M14" s="346">
        <f t="shared" si="1"/>
        <v>67.205882352941174</v>
      </c>
      <c r="N14" s="347">
        <f t="shared" si="2"/>
        <v>5</v>
      </c>
      <c r="O14" s="345">
        <v>225.5</v>
      </c>
      <c r="P14" s="346">
        <f t="shared" si="3"/>
        <v>66.32352941176471</v>
      </c>
      <c r="Q14" s="347">
        <f t="shared" si="4"/>
        <v>5</v>
      </c>
      <c r="R14" s="345">
        <v>222.5</v>
      </c>
      <c r="S14" s="346">
        <f t="shared" si="5"/>
        <v>65.441176470588232</v>
      </c>
      <c r="T14" s="347">
        <f t="shared" si="6"/>
        <v>7</v>
      </c>
      <c r="U14" s="369"/>
      <c r="V14" s="369"/>
      <c r="W14" s="345">
        <f t="shared" si="7"/>
        <v>676.5</v>
      </c>
      <c r="X14" s="350"/>
      <c r="Y14" s="346">
        <f t="shared" si="8"/>
        <v>66.323999999999998</v>
      </c>
      <c r="Z14" s="370" t="s">
        <v>31</v>
      </c>
    </row>
    <row r="15" spans="1:26" s="239" customFormat="1" ht="36.75" customHeight="1">
      <c r="A15" s="366">
        <f t="shared" si="0"/>
        <v>5</v>
      </c>
      <c r="B15" s="73"/>
      <c r="C15" s="399"/>
      <c r="D15" s="204" t="s">
        <v>162</v>
      </c>
      <c r="E15" s="314" t="s">
        <v>163</v>
      </c>
      <c r="F15" s="254" t="s">
        <v>31</v>
      </c>
      <c r="G15" s="420" t="s">
        <v>394</v>
      </c>
      <c r="H15" s="306" t="s">
        <v>164</v>
      </c>
      <c r="I15" s="390" t="s">
        <v>49</v>
      </c>
      <c r="J15" s="390" t="s">
        <v>44</v>
      </c>
      <c r="K15" s="278" t="s">
        <v>36</v>
      </c>
      <c r="L15" s="345">
        <v>230.5</v>
      </c>
      <c r="M15" s="346">
        <f t="shared" si="1"/>
        <v>67.794117647058826</v>
      </c>
      <c r="N15" s="347">
        <f t="shared" si="2"/>
        <v>3</v>
      </c>
      <c r="O15" s="345">
        <v>222.5</v>
      </c>
      <c r="P15" s="346">
        <f t="shared" si="3"/>
        <v>65.441176470588232</v>
      </c>
      <c r="Q15" s="347">
        <f t="shared" si="4"/>
        <v>6</v>
      </c>
      <c r="R15" s="345">
        <v>223</v>
      </c>
      <c r="S15" s="346">
        <f t="shared" si="5"/>
        <v>65.588235294117652</v>
      </c>
      <c r="T15" s="347">
        <f t="shared" si="6"/>
        <v>6</v>
      </c>
      <c r="U15" s="369"/>
      <c r="V15" s="369"/>
      <c r="W15" s="345">
        <f t="shared" si="7"/>
        <v>676</v>
      </c>
      <c r="X15" s="350"/>
      <c r="Y15" s="346">
        <f t="shared" si="8"/>
        <v>66.275000000000006</v>
      </c>
      <c r="Z15" s="370" t="s">
        <v>31</v>
      </c>
    </row>
    <row r="16" spans="1:26" s="239" customFormat="1" ht="36.75" customHeight="1">
      <c r="A16" s="366">
        <f t="shared" si="0"/>
        <v>6</v>
      </c>
      <c r="B16" s="73"/>
      <c r="C16" s="399"/>
      <c r="D16" s="208" t="s">
        <v>374</v>
      </c>
      <c r="E16" s="265" t="s">
        <v>375</v>
      </c>
      <c r="F16" s="274" t="s">
        <v>31</v>
      </c>
      <c r="G16" s="305" t="s">
        <v>376</v>
      </c>
      <c r="H16" s="273" t="s">
        <v>377</v>
      </c>
      <c r="I16" s="257" t="s">
        <v>378</v>
      </c>
      <c r="J16" s="264" t="s">
        <v>41</v>
      </c>
      <c r="K16" s="278" t="s">
        <v>36</v>
      </c>
      <c r="L16" s="345">
        <v>226</v>
      </c>
      <c r="M16" s="346">
        <f t="shared" si="1"/>
        <v>66.470588235294116</v>
      </c>
      <c r="N16" s="347">
        <f t="shared" si="2"/>
        <v>6</v>
      </c>
      <c r="O16" s="345">
        <v>227</v>
      </c>
      <c r="P16" s="346">
        <f t="shared" si="3"/>
        <v>66.764705882352942</v>
      </c>
      <c r="Q16" s="347">
        <f t="shared" si="4"/>
        <v>4</v>
      </c>
      <c r="R16" s="345">
        <v>220.5</v>
      </c>
      <c r="S16" s="346">
        <f t="shared" si="5"/>
        <v>64.852941176470594</v>
      </c>
      <c r="T16" s="347">
        <f t="shared" si="6"/>
        <v>8</v>
      </c>
      <c r="U16" s="369"/>
      <c r="V16" s="369"/>
      <c r="W16" s="345">
        <f t="shared" si="7"/>
        <v>673.5</v>
      </c>
      <c r="X16" s="350"/>
      <c r="Y16" s="346">
        <f t="shared" si="8"/>
        <v>66.028999999999996</v>
      </c>
      <c r="Z16" s="370" t="s">
        <v>31</v>
      </c>
    </row>
    <row r="17" spans="1:26" s="239" customFormat="1" ht="36.75" customHeight="1">
      <c r="A17" s="366">
        <f t="shared" si="0"/>
        <v>7</v>
      </c>
      <c r="B17" s="73"/>
      <c r="C17" s="399"/>
      <c r="D17" s="206" t="s">
        <v>103</v>
      </c>
      <c r="E17" s="261" t="s">
        <v>104</v>
      </c>
      <c r="F17" s="197" t="s">
        <v>31</v>
      </c>
      <c r="G17" s="250" t="s">
        <v>106</v>
      </c>
      <c r="H17" s="413" t="s">
        <v>107</v>
      </c>
      <c r="I17" s="272" t="s">
        <v>105</v>
      </c>
      <c r="J17" s="197" t="s">
        <v>50</v>
      </c>
      <c r="K17" s="278" t="s">
        <v>36</v>
      </c>
      <c r="L17" s="345">
        <v>230</v>
      </c>
      <c r="M17" s="346">
        <f t="shared" si="1"/>
        <v>67.64705882352942</v>
      </c>
      <c r="N17" s="347">
        <f t="shared" si="2"/>
        <v>4</v>
      </c>
      <c r="O17" s="345">
        <v>218.5</v>
      </c>
      <c r="P17" s="346">
        <f t="shared" si="3"/>
        <v>64.264705882352942</v>
      </c>
      <c r="Q17" s="347">
        <f t="shared" si="4"/>
        <v>8</v>
      </c>
      <c r="R17" s="345">
        <v>224.5</v>
      </c>
      <c r="S17" s="346">
        <f t="shared" si="5"/>
        <v>66.029411764705884</v>
      </c>
      <c r="T17" s="347">
        <f t="shared" si="6"/>
        <v>4</v>
      </c>
      <c r="U17" s="369"/>
      <c r="V17" s="369"/>
      <c r="W17" s="345">
        <f t="shared" si="7"/>
        <v>673</v>
      </c>
      <c r="X17" s="350"/>
      <c r="Y17" s="346">
        <f t="shared" si="8"/>
        <v>65.98</v>
      </c>
      <c r="Z17" s="370">
        <v>1</v>
      </c>
    </row>
    <row r="18" spans="1:26" s="239" customFormat="1" ht="36.75" customHeight="1">
      <c r="A18" s="366">
        <f t="shared" si="0"/>
        <v>8</v>
      </c>
      <c r="B18" s="73"/>
      <c r="C18" s="399"/>
      <c r="D18" s="205" t="s">
        <v>379</v>
      </c>
      <c r="E18" s="283" t="s">
        <v>380</v>
      </c>
      <c r="F18" s="254" t="s">
        <v>31</v>
      </c>
      <c r="G18" s="284" t="s">
        <v>381</v>
      </c>
      <c r="H18" s="306" t="s">
        <v>382</v>
      </c>
      <c r="I18" s="286" t="s">
        <v>383</v>
      </c>
      <c r="J18" s="264" t="s">
        <v>69</v>
      </c>
      <c r="K18" s="197" t="s">
        <v>384</v>
      </c>
      <c r="L18" s="345">
        <v>226</v>
      </c>
      <c r="M18" s="346">
        <f t="shared" si="1"/>
        <v>66.470588235294116</v>
      </c>
      <c r="N18" s="347">
        <f t="shared" si="2"/>
        <v>6</v>
      </c>
      <c r="O18" s="345">
        <v>222</v>
      </c>
      <c r="P18" s="346">
        <f t="shared" si="3"/>
        <v>65.294117647058826</v>
      </c>
      <c r="Q18" s="347">
        <f t="shared" si="4"/>
        <v>7</v>
      </c>
      <c r="R18" s="345">
        <v>224.5</v>
      </c>
      <c r="S18" s="346">
        <f t="shared" si="5"/>
        <v>66.029411764705884</v>
      </c>
      <c r="T18" s="347">
        <f t="shared" si="6"/>
        <v>4</v>
      </c>
      <c r="U18" s="369"/>
      <c r="V18" s="369"/>
      <c r="W18" s="345">
        <f t="shared" si="7"/>
        <v>672.5</v>
      </c>
      <c r="X18" s="350"/>
      <c r="Y18" s="346">
        <f t="shared" si="8"/>
        <v>65.930999999999997</v>
      </c>
      <c r="Z18" s="370">
        <v>1</v>
      </c>
    </row>
    <row r="19" spans="1:26" s="239" customFormat="1" ht="36.75" customHeight="1">
      <c r="A19" s="366">
        <f t="shared" si="0"/>
        <v>9</v>
      </c>
      <c r="B19" s="73"/>
      <c r="C19" s="399"/>
      <c r="D19" s="207" t="s">
        <v>368</v>
      </c>
      <c r="E19" s="271" t="s">
        <v>369</v>
      </c>
      <c r="F19" s="272">
        <v>1</v>
      </c>
      <c r="G19" s="250" t="s">
        <v>370</v>
      </c>
      <c r="H19" s="270" t="s">
        <v>371</v>
      </c>
      <c r="I19" s="272" t="s">
        <v>372</v>
      </c>
      <c r="J19" s="197" t="s">
        <v>328</v>
      </c>
      <c r="K19" s="274" t="s">
        <v>373</v>
      </c>
      <c r="L19" s="345">
        <v>219.5</v>
      </c>
      <c r="M19" s="346">
        <f t="shared" si="1"/>
        <v>64.558823529411768</v>
      </c>
      <c r="N19" s="347">
        <f t="shared" si="2"/>
        <v>9</v>
      </c>
      <c r="O19" s="345">
        <v>215</v>
      </c>
      <c r="P19" s="346">
        <f t="shared" si="3"/>
        <v>63.235294117647058</v>
      </c>
      <c r="Q19" s="347">
        <f t="shared" si="4"/>
        <v>9</v>
      </c>
      <c r="R19" s="345">
        <v>215.5</v>
      </c>
      <c r="S19" s="346">
        <f t="shared" si="5"/>
        <v>63.382352941176471</v>
      </c>
      <c r="T19" s="347">
        <f t="shared" si="6"/>
        <v>9</v>
      </c>
      <c r="U19" s="369"/>
      <c r="V19" s="369"/>
      <c r="W19" s="345">
        <f t="shared" si="7"/>
        <v>650</v>
      </c>
      <c r="X19" s="350"/>
      <c r="Y19" s="346">
        <f t="shared" si="8"/>
        <v>63.725000000000001</v>
      </c>
      <c r="Z19" s="370" t="s">
        <v>193</v>
      </c>
    </row>
    <row r="20" spans="1:26" s="251" customFormat="1" ht="36.75" customHeight="1">
      <c r="A20" s="366">
        <f t="shared" si="0"/>
        <v>10</v>
      </c>
      <c r="B20" s="73"/>
      <c r="C20" s="399"/>
      <c r="D20" s="205" t="s">
        <v>385</v>
      </c>
      <c r="E20" s="265" t="s">
        <v>386</v>
      </c>
      <c r="F20" s="254" t="s">
        <v>24</v>
      </c>
      <c r="G20" s="417" t="s">
        <v>387</v>
      </c>
      <c r="H20" s="418" t="s">
        <v>388</v>
      </c>
      <c r="I20" s="419" t="s">
        <v>389</v>
      </c>
      <c r="J20" s="257" t="s">
        <v>50</v>
      </c>
      <c r="K20" s="197" t="s">
        <v>34</v>
      </c>
      <c r="L20" s="345">
        <v>201</v>
      </c>
      <c r="M20" s="346">
        <f t="shared" si="1"/>
        <v>59.117647058823529</v>
      </c>
      <c r="N20" s="347">
        <f t="shared" si="2"/>
        <v>10</v>
      </c>
      <c r="O20" s="345">
        <v>200</v>
      </c>
      <c r="P20" s="346">
        <f t="shared" si="3"/>
        <v>58.82352941176471</v>
      </c>
      <c r="Q20" s="347">
        <f t="shared" si="4"/>
        <v>10</v>
      </c>
      <c r="R20" s="345">
        <v>204</v>
      </c>
      <c r="S20" s="346">
        <f t="shared" si="5"/>
        <v>60</v>
      </c>
      <c r="T20" s="347">
        <f t="shared" si="6"/>
        <v>10</v>
      </c>
      <c r="U20" s="369"/>
      <c r="V20" s="369"/>
      <c r="W20" s="345">
        <f t="shared" si="7"/>
        <v>605</v>
      </c>
      <c r="X20" s="350"/>
      <c r="Y20" s="346">
        <f t="shared" si="8"/>
        <v>59.314</v>
      </c>
      <c r="Z20" s="370" t="s">
        <v>193</v>
      </c>
    </row>
    <row r="21" spans="1:26" s="251" customFormat="1" ht="36.75" customHeight="1">
      <c r="A21" s="366"/>
      <c r="B21" s="73"/>
      <c r="C21" s="399"/>
      <c r="D21" s="205" t="s">
        <v>67</v>
      </c>
      <c r="E21" s="265" t="s">
        <v>68</v>
      </c>
      <c r="F21" s="408" t="s">
        <v>27</v>
      </c>
      <c r="G21" s="373" t="s">
        <v>70</v>
      </c>
      <c r="H21" s="306" t="s">
        <v>71</v>
      </c>
      <c r="I21" s="297" t="s">
        <v>363</v>
      </c>
      <c r="J21" s="257" t="s">
        <v>69</v>
      </c>
      <c r="K21" s="256" t="s">
        <v>37</v>
      </c>
      <c r="L21" s="483" t="s">
        <v>573</v>
      </c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5"/>
    </row>
    <row r="22" spans="1:26" ht="6" customHeight="1"/>
    <row r="23" spans="1:26" ht="31.5" customHeight="1">
      <c r="D23" s="6" t="s">
        <v>182</v>
      </c>
      <c r="E23" s="6"/>
      <c r="F23" s="6"/>
      <c r="G23" s="6"/>
      <c r="H23" s="6"/>
      <c r="I23" s="14" t="s">
        <v>294</v>
      </c>
      <c r="K23" s="1"/>
      <c r="L23" s="8"/>
    </row>
    <row r="24" spans="1:26">
      <c r="D24" s="6"/>
      <c r="E24" s="6"/>
      <c r="F24" s="6"/>
      <c r="G24" s="6"/>
      <c r="H24" s="6"/>
      <c r="I24" s="14"/>
      <c r="K24" s="1"/>
      <c r="L24" s="8"/>
    </row>
    <row r="25" spans="1:26" ht="31.5" customHeight="1">
      <c r="D25" s="6" t="s">
        <v>12</v>
      </c>
      <c r="E25" s="6"/>
      <c r="F25" s="6"/>
      <c r="G25" s="6"/>
      <c r="H25" s="6"/>
      <c r="I25" s="14" t="s">
        <v>263</v>
      </c>
      <c r="K25" s="1"/>
      <c r="L25" s="8"/>
    </row>
    <row r="26" spans="1:26">
      <c r="D26" s="6"/>
      <c r="E26" s="6"/>
      <c r="F26" s="6"/>
      <c r="G26" s="6"/>
      <c r="H26" s="6"/>
      <c r="I26" s="14"/>
      <c r="K26" s="1"/>
      <c r="L26" s="8"/>
    </row>
    <row r="27" spans="1:26" ht="31.5" customHeight="1">
      <c r="D27" s="6" t="s">
        <v>23</v>
      </c>
      <c r="E27" s="6"/>
      <c r="F27" s="6"/>
      <c r="G27" s="6"/>
      <c r="H27" s="6"/>
      <c r="I27" s="14" t="s">
        <v>295</v>
      </c>
      <c r="K27" s="1"/>
      <c r="L27" s="8"/>
    </row>
  </sheetData>
  <sortState ref="A11:Z20">
    <sortCondition ref="A11:A20"/>
  </sortState>
  <mergeCells count="26">
    <mergeCell ref="A9:A10"/>
    <mergeCell ref="B9:B10"/>
    <mergeCell ref="C9:C10"/>
    <mergeCell ref="D9:D10"/>
    <mergeCell ref="W9:W10"/>
    <mergeCell ref="E9:E10"/>
    <mergeCell ref="G9:G10"/>
    <mergeCell ref="F9:F10"/>
    <mergeCell ref="H9:H10"/>
    <mergeCell ref="A1:Z1"/>
    <mergeCell ref="A3:Z3"/>
    <mergeCell ref="A4:Z4"/>
    <mergeCell ref="A5:Z5"/>
    <mergeCell ref="A6:Z6"/>
    <mergeCell ref="A2:Z2"/>
    <mergeCell ref="L21:Z21"/>
    <mergeCell ref="X9:X10"/>
    <mergeCell ref="I9:I10"/>
    <mergeCell ref="K9:K10"/>
    <mergeCell ref="L9:N9"/>
    <mergeCell ref="Y9:Y10"/>
    <mergeCell ref="Z9:Z10"/>
    <mergeCell ref="O9:Q9"/>
    <mergeCell ref="R9:T9"/>
    <mergeCell ref="U9:U10"/>
    <mergeCell ref="V9:V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3" fitToHeight="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43"/>
  <sheetViews>
    <sheetView view="pageBreakPreview" zoomScale="90" zoomScaleNormal="100" zoomScaleSheetLayoutView="90" workbookViewId="0">
      <selection activeCell="AA13" sqref="AA13"/>
    </sheetView>
  </sheetViews>
  <sheetFormatPr defaultRowHeight="12.75"/>
  <cols>
    <col min="1" max="1" width="5" customWidth="1"/>
    <col min="2" max="2" width="4.7109375" hidden="1" customWidth="1"/>
    <col min="3" max="3" width="7.28515625" hidden="1" customWidth="1"/>
    <col min="4" max="4" width="18.7109375" customWidth="1"/>
    <col min="5" max="5" width="8.5703125" style="97" customWidth="1"/>
    <col min="6" max="6" width="4.7109375" customWidth="1"/>
    <col min="7" max="7" width="26.14062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6.25" customHeight="1">
      <c r="A1" s="458" t="s">
        <v>565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7" ht="20.25" hidden="1" customHeight="1">
      <c r="A2" s="459" t="s">
        <v>222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ht="15.95" customHeight="1">
      <c r="A3" s="460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</row>
    <row r="4" spans="1:27" ht="15.95" customHeight="1">
      <c r="A4" s="461" t="s">
        <v>257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3"/>
    </row>
    <row r="5" spans="1:27" ht="22.5" customHeight="1">
      <c r="A5" s="469" t="s">
        <v>586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85"/>
    </row>
    <row r="6" spans="1:27" ht="34.5" customHeight="1">
      <c r="A6" s="486" t="s">
        <v>280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85"/>
    </row>
    <row r="7" spans="1:27" s="97" customFormat="1" ht="19.149999999999999" customHeight="1">
      <c r="A7" s="464" t="s">
        <v>577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</row>
    <row r="8" spans="1:27" ht="22.5" customHeight="1">
      <c r="A8" s="31" t="s">
        <v>224</v>
      </c>
      <c r="B8" s="37"/>
      <c r="C8" s="37"/>
      <c r="D8" s="37"/>
      <c r="E8" s="38"/>
      <c r="F8" s="38"/>
      <c r="G8" s="38"/>
      <c r="H8" s="38"/>
      <c r="I8" s="38"/>
      <c r="J8" s="39"/>
      <c r="K8" s="39"/>
      <c r="L8" s="37"/>
      <c r="M8" s="40"/>
      <c r="Z8" s="30" t="s">
        <v>297</v>
      </c>
    </row>
    <row r="9" spans="1:27" ht="20.100000000000001" customHeight="1">
      <c r="A9" s="466" t="s">
        <v>198</v>
      </c>
      <c r="B9" s="466" t="s">
        <v>2</v>
      </c>
      <c r="C9" s="466" t="s">
        <v>14</v>
      </c>
      <c r="D9" s="463" t="s">
        <v>199</v>
      </c>
      <c r="E9" s="463" t="s">
        <v>4</v>
      </c>
      <c r="F9" s="462" t="s">
        <v>5</v>
      </c>
      <c r="G9" s="463" t="s">
        <v>200</v>
      </c>
      <c r="H9" s="463" t="s">
        <v>4</v>
      </c>
      <c r="I9" s="463" t="s">
        <v>7</v>
      </c>
      <c r="J9" s="41"/>
      <c r="K9" s="463" t="s">
        <v>9</v>
      </c>
      <c r="L9" s="463" t="s">
        <v>219</v>
      </c>
      <c r="M9" s="463"/>
      <c r="N9" s="463"/>
      <c r="O9" s="468" t="s">
        <v>215</v>
      </c>
      <c r="P9" s="468"/>
      <c r="Q9" s="468"/>
      <c r="R9" s="468" t="s">
        <v>258</v>
      </c>
      <c r="S9" s="468"/>
      <c r="T9" s="468"/>
      <c r="U9" s="466" t="s">
        <v>202</v>
      </c>
      <c r="V9" s="466" t="s">
        <v>203</v>
      </c>
      <c r="W9" s="466" t="s">
        <v>216</v>
      </c>
      <c r="X9" s="462" t="s">
        <v>217</v>
      </c>
      <c r="Y9" s="466" t="s">
        <v>205</v>
      </c>
      <c r="Z9" s="467" t="s">
        <v>206</v>
      </c>
    </row>
    <row r="10" spans="1:27" ht="39.950000000000003" customHeight="1">
      <c r="A10" s="466"/>
      <c r="B10" s="466"/>
      <c r="C10" s="466"/>
      <c r="D10" s="463"/>
      <c r="E10" s="463"/>
      <c r="F10" s="462"/>
      <c r="G10" s="463"/>
      <c r="H10" s="463"/>
      <c r="I10" s="463"/>
      <c r="J10" s="41"/>
      <c r="K10" s="463"/>
      <c r="L10" s="47" t="s">
        <v>209</v>
      </c>
      <c r="M10" s="42" t="s">
        <v>210</v>
      </c>
      <c r="N10" s="47" t="s">
        <v>198</v>
      </c>
      <c r="O10" s="47" t="s">
        <v>209</v>
      </c>
      <c r="P10" s="42" t="s">
        <v>210</v>
      </c>
      <c r="Q10" s="47" t="s">
        <v>198</v>
      </c>
      <c r="R10" s="47" t="s">
        <v>209</v>
      </c>
      <c r="S10" s="42" t="s">
        <v>210</v>
      </c>
      <c r="T10" s="47" t="s">
        <v>198</v>
      </c>
      <c r="U10" s="466"/>
      <c r="V10" s="466"/>
      <c r="W10" s="466"/>
      <c r="X10" s="462"/>
      <c r="Y10" s="466"/>
      <c r="Z10" s="467"/>
    </row>
    <row r="11" spans="1:27" s="239" customFormat="1" ht="45" customHeight="1">
      <c r="A11" s="366">
        <f t="shared" ref="A11:A26" si="0">RANK(Y11,Y$11:Y$26,0)</f>
        <v>1</v>
      </c>
      <c r="B11" s="45"/>
      <c r="C11" s="431"/>
      <c r="D11" s="207" t="s">
        <v>395</v>
      </c>
      <c r="E11" s="271" t="s">
        <v>396</v>
      </c>
      <c r="F11" s="272">
        <v>2</v>
      </c>
      <c r="G11" s="250" t="s">
        <v>397</v>
      </c>
      <c r="H11" s="273" t="s">
        <v>398</v>
      </c>
      <c r="I11" s="273" t="s">
        <v>372</v>
      </c>
      <c r="J11" s="197" t="s">
        <v>328</v>
      </c>
      <c r="K11" s="274" t="s">
        <v>373</v>
      </c>
      <c r="L11" s="345">
        <v>155</v>
      </c>
      <c r="M11" s="346">
        <f t="shared" ref="M11:M26" si="1">L11/2.2-IF($U11=1,0.5,IF($U11=2,1.5,0))</f>
        <v>70.454545454545453</v>
      </c>
      <c r="N11" s="347">
        <f t="shared" ref="N11:N26" si="2">RANK(M11,M$11:M$26,0)</f>
        <v>1</v>
      </c>
      <c r="O11" s="345">
        <v>145.5</v>
      </c>
      <c r="P11" s="346">
        <f t="shared" ref="P11:P26" si="3">O11/2.2-IF($U11=1,0.5,IF($U11=2,1.5,0))</f>
        <v>66.136363636363626</v>
      </c>
      <c r="Q11" s="347">
        <f t="shared" ref="Q11:Q26" si="4">RANK(P11,P$11:P$26,0)</f>
        <v>4</v>
      </c>
      <c r="R11" s="345">
        <v>150</v>
      </c>
      <c r="S11" s="346">
        <f t="shared" ref="S11:S26" si="5">R11/2.2-IF($U11=1,0.5,IF($U11=2,1.5,0))</f>
        <v>68.181818181818173</v>
      </c>
      <c r="T11" s="347">
        <f t="shared" ref="T11:T26" si="6">RANK(S11,S$11:S$26,0)</f>
        <v>3</v>
      </c>
      <c r="U11" s="369"/>
      <c r="V11" s="369"/>
      <c r="W11" s="345">
        <f t="shared" ref="W11:W26" si="7">L11+O11+R11</f>
        <v>450.5</v>
      </c>
      <c r="X11" s="350"/>
      <c r="Y11" s="346">
        <f t="shared" ref="Y11:Y26" si="8">ROUND(SUM(M11,P11,S11)/3,3)</f>
        <v>68.257999999999996</v>
      </c>
      <c r="Z11" s="370" t="s">
        <v>193</v>
      </c>
      <c r="AA11" s="375"/>
    </row>
    <row r="12" spans="1:27" s="375" customFormat="1" ht="45" customHeight="1">
      <c r="A12" s="366">
        <f t="shared" si="0"/>
        <v>2</v>
      </c>
      <c r="B12" s="45"/>
      <c r="C12" s="431"/>
      <c r="D12" s="227" t="s">
        <v>196</v>
      </c>
      <c r="E12" s="270" t="s">
        <v>197</v>
      </c>
      <c r="F12" s="254" t="s">
        <v>24</v>
      </c>
      <c r="G12" s="206" t="s">
        <v>109</v>
      </c>
      <c r="H12" s="270" t="s">
        <v>110</v>
      </c>
      <c r="I12" s="197" t="s">
        <v>111</v>
      </c>
      <c r="J12" s="197" t="s">
        <v>119</v>
      </c>
      <c r="K12" s="197" t="s">
        <v>34</v>
      </c>
      <c r="L12" s="345">
        <v>148.5</v>
      </c>
      <c r="M12" s="346">
        <f t="shared" si="1"/>
        <v>67.5</v>
      </c>
      <c r="N12" s="347">
        <f t="shared" si="2"/>
        <v>5</v>
      </c>
      <c r="O12" s="345">
        <v>147</v>
      </c>
      <c r="P12" s="346">
        <f t="shared" si="3"/>
        <v>66.818181818181813</v>
      </c>
      <c r="Q12" s="347">
        <f t="shared" si="4"/>
        <v>3</v>
      </c>
      <c r="R12" s="345">
        <v>153</v>
      </c>
      <c r="S12" s="346">
        <f t="shared" si="5"/>
        <v>69.545454545454547</v>
      </c>
      <c r="T12" s="347">
        <f t="shared" si="6"/>
        <v>1</v>
      </c>
      <c r="U12" s="369"/>
      <c r="V12" s="369"/>
      <c r="W12" s="345">
        <f t="shared" si="7"/>
        <v>448.5</v>
      </c>
      <c r="X12" s="350"/>
      <c r="Y12" s="346">
        <f t="shared" si="8"/>
        <v>67.954999999999998</v>
      </c>
      <c r="Z12" s="370" t="s">
        <v>193</v>
      </c>
    </row>
    <row r="13" spans="1:27" s="375" customFormat="1" ht="45" customHeight="1">
      <c r="A13" s="366">
        <f t="shared" si="0"/>
        <v>3</v>
      </c>
      <c r="B13" s="45"/>
      <c r="C13" s="430"/>
      <c r="D13" s="231" t="s">
        <v>431</v>
      </c>
      <c r="E13" s="265" t="s">
        <v>432</v>
      </c>
      <c r="F13" s="287">
        <v>2</v>
      </c>
      <c r="G13" s="288" t="s">
        <v>433</v>
      </c>
      <c r="H13" s="289" t="s">
        <v>434</v>
      </c>
      <c r="I13" s="290" t="s">
        <v>435</v>
      </c>
      <c r="J13" s="291" t="s">
        <v>72</v>
      </c>
      <c r="K13" s="269" t="s">
        <v>304</v>
      </c>
      <c r="L13" s="345">
        <v>150.5</v>
      </c>
      <c r="M13" s="346">
        <f t="shared" si="1"/>
        <v>68.409090909090907</v>
      </c>
      <c r="N13" s="347">
        <f t="shared" si="2"/>
        <v>2</v>
      </c>
      <c r="O13" s="345">
        <v>150</v>
      </c>
      <c r="P13" s="346">
        <f t="shared" si="3"/>
        <v>68.181818181818173</v>
      </c>
      <c r="Q13" s="347">
        <f t="shared" si="4"/>
        <v>1</v>
      </c>
      <c r="R13" s="345">
        <v>147.5</v>
      </c>
      <c r="S13" s="346">
        <f t="shared" si="5"/>
        <v>67.045454545454547</v>
      </c>
      <c r="T13" s="347">
        <f t="shared" si="6"/>
        <v>4</v>
      </c>
      <c r="U13" s="369"/>
      <c r="V13" s="369"/>
      <c r="W13" s="345">
        <f t="shared" si="7"/>
        <v>448</v>
      </c>
      <c r="X13" s="350"/>
      <c r="Y13" s="346">
        <f t="shared" si="8"/>
        <v>67.879000000000005</v>
      </c>
      <c r="Z13" s="370" t="s">
        <v>193</v>
      </c>
      <c r="AA13" s="239"/>
    </row>
    <row r="14" spans="1:27" s="239" customFormat="1" ht="45" customHeight="1">
      <c r="A14" s="366">
        <f t="shared" si="0"/>
        <v>4</v>
      </c>
      <c r="B14" s="45"/>
      <c r="C14" s="431"/>
      <c r="D14" s="205" t="s">
        <v>399</v>
      </c>
      <c r="E14" s="265" t="s">
        <v>400</v>
      </c>
      <c r="F14" s="254" t="s">
        <v>24</v>
      </c>
      <c r="G14" s="275" t="s">
        <v>401</v>
      </c>
      <c r="H14" s="261" t="s">
        <v>402</v>
      </c>
      <c r="I14" s="276" t="s">
        <v>403</v>
      </c>
      <c r="J14" s="277" t="s">
        <v>404</v>
      </c>
      <c r="K14" s="278" t="s">
        <v>405</v>
      </c>
      <c r="L14" s="345">
        <v>149</v>
      </c>
      <c r="M14" s="346">
        <f t="shared" si="1"/>
        <v>67.72727272727272</v>
      </c>
      <c r="N14" s="347">
        <f t="shared" si="2"/>
        <v>4</v>
      </c>
      <c r="O14" s="345">
        <v>145.5</v>
      </c>
      <c r="P14" s="346">
        <f t="shared" si="3"/>
        <v>66.136363636363626</v>
      </c>
      <c r="Q14" s="347">
        <f t="shared" si="4"/>
        <v>4</v>
      </c>
      <c r="R14" s="345">
        <v>151.5</v>
      </c>
      <c r="S14" s="346">
        <f t="shared" si="5"/>
        <v>68.86363636363636</v>
      </c>
      <c r="T14" s="347">
        <f t="shared" si="6"/>
        <v>2</v>
      </c>
      <c r="U14" s="369"/>
      <c r="V14" s="369"/>
      <c r="W14" s="345">
        <f t="shared" si="7"/>
        <v>446</v>
      </c>
      <c r="X14" s="350"/>
      <c r="Y14" s="346">
        <f t="shared" si="8"/>
        <v>67.575999999999993</v>
      </c>
      <c r="Z14" s="370" t="s">
        <v>193</v>
      </c>
      <c r="AA14" s="375"/>
    </row>
    <row r="15" spans="1:27" s="239" customFormat="1" ht="45" customHeight="1">
      <c r="A15" s="366">
        <f t="shared" si="0"/>
        <v>5</v>
      </c>
      <c r="B15" s="45"/>
      <c r="C15" s="430"/>
      <c r="D15" s="205" t="s">
        <v>170</v>
      </c>
      <c r="E15" s="283" t="s">
        <v>248</v>
      </c>
      <c r="F15" s="254" t="s">
        <v>24</v>
      </c>
      <c r="G15" s="284" t="s">
        <v>171</v>
      </c>
      <c r="H15" s="285" t="s">
        <v>172</v>
      </c>
      <c r="I15" s="286" t="s">
        <v>173</v>
      </c>
      <c r="J15" s="264" t="s">
        <v>174</v>
      </c>
      <c r="K15" s="278" t="s">
        <v>254</v>
      </c>
      <c r="L15" s="345">
        <v>150.5</v>
      </c>
      <c r="M15" s="346">
        <f t="shared" si="1"/>
        <v>68.409090909090907</v>
      </c>
      <c r="N15" s="347">
        <f t="shared" si="2"/>
        <v>2</v>
      </c>
      <c r="O15" s="345">
        <v>145</v>
      </c>
      <c r="P15" s="346">
        <f t="shared" si="3"/>
        <v>65.909090909090907</v>
      </c>
      <c r="Q15" s="347">
        <f t="shared" si="4"/>
        <v>6</v>
      </c>
      <c r="R15" s="345">
        <v>144</v>
      </c>
      <c r="S15" s="346">
        <f t="shared" si="5"/>
        <v>65.454545454545453</v>
      </c>
      <c r="T15" s="347">
        <f t="shared" si="6"/>
        <v>8</v>
      </c>
      <c r="U15" s="369"/>
      <c r="V15" s="369"/>
      <c r="W15" s="345">
        <f t="shared" si="7"/>
        <v>439.5</v>
      </c>
      <c r="X15" s="350"/>
      <c r="Y15" s="346">
        <f t="shared" si="8"/>
        <v>66.590999999999994</v>
      </c>
      <c r="Z15" s="370" t="s">
        <v>193</v>
      </c>
    </row>
    <row r="16" spans="1:27" s="239" customFormat="1" ht="45" customHeight="1">
      <c r="A16" s="366">
        <f t="shared" si="0"/>
        <v>6</v>
      </c>
      <c r="B16" s="45"/>
      <c r="C16" s="431"/>
      <c r="D16" s="207" t="s">
        <v>95</v>
      </c>
      <c r="E16" s="283" t="s">
        <v>96</v>
      </c>
      <c r="F16" s="304">
        <v>3</v>
      </c>
      <c r="G16" s="400" t="s">
        <v>442</v>
      </c>
      <c r="H16" s="306" t="s">
        <v>97</v>
      </c>
      <c r="I16" s="390" t="s">
        <v>98</v>
      </c>
      <c r="J16" s="290" t="s">
        <v>443</v>
      </c>
      <c r="K16" s="272" t="s">
        <v>405</v>
      </c>
      <c r="L16" s="345">
        <v>148</v>
      </c>
      <c r="M16" s="346">
        <f t="shared" si="1"/>
        <v>67.272727272727266</v>
      </c>
      <c r="N16" s="347">
        <f t="shared" si="2"/>
        <v>6</v>
      </c>
      <c r="O16" s="345">
        <v>143</v>
      </c>
      <c r="P16" s="346">
        <f t="shared" si="3"/>
        <v>65</v>
      </c>
      <c r="Q16" s="347">
        <f t="shared" si="4"/>
        <v>7</v>
      </c>
      <c r="R16" s="345">
        <v>146</v>
      </c>
      <c r="S16" s="346">
        <f t="shared" si="5"/>
        <v>66.36363636363636</v>
      </c>
      <c r="T16" s="347">
        <f t="shared" si="6"/>
        <v>5</v>
      </c>
      <c r="U16" s="369"/>
      <c r="V16" s="369"/>
      <c r="W16" s="345">
        <f t="shared" si="7"/>
        <v>437</v>
      </c>
      <c r="X16" s="350"/>
      <c r="Y16" s="346">
        <f t="shared" si="8"/>
        <v>66.212000000000003</v>
      </c>
      <c r="Z16" s="370" t="s">
        <v>193</v>
      </c>
      <c r="AA16" s="375"/>
    </row>
    <row r="17" spans="1:27" s="239" customFormat="1" ht="45" customHeight="1">
      <c r="A17" s="366">
        <f t="shared" si="0"/>
        <v>7</v>
      </c>
      <c r="B17" s="45"/>
      <c r="C17" s="430"/>
      <c r="D17" s="205" t="s">
        <v>419</v>
      </c>
      <c r="E17" s="265" t="s">
        <v>420</v>
      </c>
      <c r="F17" s="254" t="s">
        <v>24</v>
      </c>
      <c r="G17" s="266" t="s">
        <v>421</v>
      </c>
      <c r="H17" s="267" t="s">
        <v>422</v>
      </c>
      <c r="I17" s="256" t="s">
        <v>423</v>
      </c>
      <c r="J17" s="268" t="s">
        <v>424</v>
      </c>
      <c r="K17" s="272" t="s">
        <v>405</v>
      </c>
      <c r="L17" s="345">
        <v>146</v>
      </c>
      <c r="M17" s="346">
        <f t="shared" si="1"/>
        <v>66.36363636363636</v>
      </c>
      <c r="N17" s="347">
        <f t="shared" si="2"/>
        <v>8</v>
      </c>
      <c r="O17" s="345">
        <v>149</v>
      </c>
      <c r="P17" s="346">
        <f t="shared" si="3"/>
        <v>67.72727272727272</v>
      </c>
      <c r="Q17" s="347">
        <f t="shared" si="4"/>
        <v>2</v>
      </c>
      <c r="R17" s="345">
        <v>141.5</v>
      </c>
      <c r="S17" s="346">
        <f t="shared" si="5"/>
        <v>64.318181818181813</v>
      </c>
      <c r="T17" s="347">
        <f t="shared" si="6"/>
        <v>12</v>
      </c>
      <c r="U17" s="369"/>
      <c r="V17" s="369"/>
      <c r="W17" s="345">
        <f t="shared" si="7"/>
        <v>436.5</v>
      </c>
      <c r="X17" s="350"/>
      <c r="Y17" s="346">
        <f t="shared" si="8"/>
        <v>66.135999999999996</v>
      </c>
      <c r="Z17" s="370" t="s">
        <v>193</v>
      </c>
    </row>
    <row r="18" spans="1:27" s="375" customFormat="1" ht="45" customHeight="1">
      <c r="A18" s="366">
        <f t="shared" si="0"/>
        <v>8</v>
      </c>
      <c r="B18" s="45"/>
      <c r="C18" s="430"/>
      <c r="D18" s="207" t="s">
        <v>395</v>
      </c>
      <c r="E18" s="271" t="s">
        <v>396</v>
      </c>
      <c r="F18" s="272">
        <v>2</v>
      </c>
      <c r="G18" s="250" t="s">
        <v>578</v>
      </c>
      <c r="H18" s="273" t="s">
        <v>579</v>
      </c>
      <c r="I18" s="273" t="s">
        <v>580</v>
      </c>
      <c r="J18" s="197" t="s">
        <v>328</v>
      </c>
      <c r="K18" s="274" t="s">
        <v>373</v>
      </c>
      <c r="L18" s="345">
        <v>147.5</v>
      </c>
      <c r="M18" s="346">
        <f t="shared" si="1"/>
        <v>67.045454545454547</v>
      </c>
      <c r="N18" s="347">
        <f t="shared" si="2"/>
        <v>7</v>
      </c>
      <c r="O18" s="345">
        <v>138</v>
      </c>
      <c r="P18" s="346">
        <f t="shared" si="3"/>
        <v>62.72727272727272</v>
      </c>
      <c r="Q18" s="347">
        <f t="shared" si="4"/>
        <v>10</v>
      </c>
      <c r="R18" s="345">
        <v>145.5</v>
      </c>
      <c r="S18" s="346">
        <f t="shared" si="5"/>
        <v>66.136363636363626</v>
      </c>
      <c r="T18" s="347">
        <f t="shared" si="6"/>
        <v>7</v>
      </c>
      <c r="U18" s="369"/>
      <c r="V18" s="369">
        <v>1</v>
      </c>
      <c r="W18" s="345">
        <f t="shared" si="7"/>
        <v>431</v>
      </c>
      <c r="X18" s="350"/>
      <c r="Y18" s="346">
        <f t="shared" si="8"/>
        <v>65.302999999999997</v>
      </c>
      <c r="Z18" s="370" t="s">
        <v>193</v>
      </c>
    </row>
    <row r="19" spans="1:27" s="239" customFormat="1" ht="45" customHeight="1">
      <c r="A19" s="366">
        <f t="shared" si="0"/>
        <v>9</v>
      </c>
      <c r="B19" s="45"/>
      <c r="C19" s="430"/>
      <c r="D19" s="228" t="s">
        <v>406</v>
      </c>
      <c r="E19" s="265" t="s">
        <v>407</v>
      </c>
      <c r="F19" s="254" t="s">
        <v>24</v>
      </c>
      <c r="G19" s="266" t="s">
        <v>408</v>
      </c>
      <c r="H19" s="256" t="s">
        <v>409</v>
      </c>
      <c r="I19" s="264" t="s">
        <v>410</v>
      </c>
      <c r="J19" s="264" t="s">
        <v>411</v>
      </c>
      <c r="K19" s="272" t="s">
        <v>42</v>
      </c>
      <c r="L19" s="345">
        <v>143</v>
      </c>
      <c r="M19" s="346">
        <f t="shared" si="1"/>
        <v>65</v>
      </c>
      <c r="N19" s="347">
        <f t="shared" si="2"/>
        <v>10</v>
      </c>
      <c r="O19" s="345">
        <v>141</v>
      </c>
      <c r="P19" s="346">
        <f t="shared" si="3"/>
        <v>64.090909090909079</v>
      </c>
      <c r="Q19" s="347">
        <f t="shared" si="4"/>
        <v>8</v>
      </c>
      <c r="R19" s="345">
        <v>142</v>
      </c>
      <c r="S19" s="346">
        <f t="shared" si="5"/>
        <v>64.545454545454547</v>
      </c>
      <c r="T19" s="347">
        <f t="shared" si="6"/>
        <v>11</v>
      </c>
      <c r="U19" s="369"/>
      <c r="V19" s="369"/>
      <c r="W19" s="345">
        <f t="shared" si="7"/>
        <v>426</v>
      </c>
      <c r="X19" s="350"/>
      <c r="Y19" s="346">
        <f t="shared" si="8"/>
        <v>64.545000000000002</v>
      </c>
      <c r="Z19" s="370" t="s">
        <v>193</v>
      </c>
    </row>
    <row r="20" spans="1:27" s="375" customFormat="1" ht="45" customHeight="1">
      <c r="A20" s="366">
        <f t="shared" si="0"/>
        <v>10</v>
      </c>
      <c r="B20" s="45"/>
      <c r="C20" s="431"/>
      <c r="D20" s="229" t="s">
        <v>436</v>
      </c>
      <c r="E20" s="258" t="s">
        <v>437</v>
      </c>
      <c r="F20" s="259" t="s">
        <v>24</v>
      </c>
      <c r="G20" s="260" t="s">
        <v>438</v>
      </c>
      <c r="H20" s="261" t="s">
        <v>439</v>
      </c>
      <c r="I20" s="262" t="s">
        <v>440</v>
      </c>
      <c r="J20" s="263" t="s">
        <v>441</v>
      </c>
      <c r="K20" s="264" t="s">
        <v>52</v>
      </c>
      <c r="L20" s="345">
        <v>144.5</v>
      </c>
      <c r="M20" s="346">
        <f t="shared" si="1"/>
        <v>65.681818181818173</v>
      </c>
      <c r="N20" s="347">
        <f t="shared" si="2"/>
        <v>9</v>
      </c>
      <c r="O20" s="345">
        <v>135</v>
      </c>
      <c r="P20" s="346">
        <f t="shared" si="3"/>
        <v>61.36363636363636</v>
      </c>
      <c r="Q20" s="347">
        <f t="shared" si="4"/>
        <v>12</v>
      </c>
      <c r="R20" s="345">
        <v>146</v>
      </c>
      <c r="S20" s="346">
        <f t="shared" si="5"/>
        <v>66.36363636363636</v>
      </c>
      <c r="T20" s="347">
        <f t="shared" si="6"/>
        <v>5</v>
      </c>
      <c r="U20" s="369"/>
      <c r="V20" s="369"/>
      <c r="W20" s="345">
        <f t="shared" si="7"/>
        <v>425.5</v>
      </c>
      <c r="X20" s="350"/>
      <c r="Y20" s="346">
        <f t="shared" si="8"/>
        <v>64.47</v>
      </c>
      <c r="Z20" s="370" t="s">
        <v>193</v>
      </c>
    </row>
    <row r="21" spans="1:27" s="375" customFormat="1" ht="45" customHeight="1">
      <c r="A21" s="366">
        <f t="shared" si="0"/>
        <v>11</v>
      </c>
      <c r="B21" s="45"/>
      <c r="C21" s="430"/>
      <c r="D21" s="230" t="s">
        <v>415</v>
      </c>
      <c r="E21" s="279" t="s">
        <v>416</v>
      </c>
      <c r="F21" s="254" t="s">
        <v>24</v>
      </c>
      <c r="G21" s="280" t="s">
        <v>417</v>
      </c>
      <c r="H21" s="279" t="s">
        <v>185</v>
      </c>
      <c r="I21" s="281" t="s">
        <v>35</v>
      </c>
      <c r="J21" s="282" t="s">
        <v>119</v>
      </c>
      <c r="K21" s="197" t="s">
        <v>34</v>
      </c>
      <c r="L21" s="345">
        <v>141.5</v>
      </c>
      <c r="M21" s="346">
        <f t="shared" si="1"/>
        <v>64.318181818181813</v>
      </c>
      <c r="N21" s="347">
        <f t="shared" si="2"/>
        <v>12</v>
      </c>
      <c r="O21" s="345">
        <v>139</v>
      </c>
      <c r="P21" s="346">
        <f t="shared" si="3"/>
        <v>63.18181818181818</v>
      </c>
      <c r="Q21" s="347">
        <f t="shared" si="4"/>
        <v>9</v>
      </c>
      <c r="R21" s="345">
        <v>142.5</v>
      </c>
      <c r="S21" s="346">
        <f t="shared" si="5"/>
        <v>64.772727272727266</v>
      </c>
      <c r="T21" s="347">
        <f t="shared" si="6"/>
        <v>10</v>
      </c>
      <c r="U21" s="369"/>
      <c r="V21" s="369"/>
      <c r="W21" s="345">
        <f t="shared" si="7"/>
        <v>423</v>
      </c>
      <c r="X21" s="350"/>
      <c r="Y21" s="346">
        <f t="shared" si="8"/>
        <v>64.090999999999994</v>
      </c>
      <c r="Z21" s="370" t="s">
        <v>193</v>
      </c>
      <c r="AA21" s="239"/>
    </row>
    <row r="22" spans="1:27" s="239" customFormat="1" ht="45" customHeight="1">
      <c r="A22" s="366">
        <f t="shared" si="0"/>
        <v>12</v>
      </c>
      <c r="B22" s="45"/>
      <c r="C22" s="430"/>
      <c r="D22" s="227" t="s">
        <v>229</v>
      </c>
      <c r="E22" s="253" t="s">
        <v>64</v>
      </c>
      <c r="F22" s="254" t="s">
        <v>24</v>
      </c>
      <c r="G22" s="255" t="s">
        <v>167</v>
      </c>
      <c r="H22" s="256" t="s">
        <v>168</v>
      </c>
      <c r="I22" s="257" t="s">
        <v>169</v>
      </c>
      <c r="J22" s="197" t="s">
        <v>119</v>
      </c>
      <c r="K22" s="197" t="s">
        <v>34</v>
      </c>
      <c r="L22" s="345">
        <v>142</v>
      </c>
      <c r="M22" s="346">
        <f t="shared" si="1"/>
        <v>64.545454545454547</v>
      </c>
      <c r="N22" s="347">
        <f t="shared" si="2"/>
        <v>11</v>
      </c>
      <c r="O22" s="345">
        <v>134.5</v>
      </c>
      <c r="P22" s="346">
        <f t="shared" si="3"/>
        <v>61.136363636363633</v>
      </c>
      <c r="Q22" s="347">
        <f t="shared" si="4"/>
        <v>14</v>
      </c>
      <c r="R22" s="345">
        <v>143.5</v>
      </c>
      <c r="S22" s="346">
        <f t="shared" si="5"/>
        <v>65.22727272727272</v>
      </c>
      <c r="T22" s="347">
        <f t="shared" si="6"/>
        <v>9</v>
      </c>
      <c r="U22" s="369"/>
      <c r="V22" s="369"/>
      <c r="W22" s="345">
        <f t="shared" si="7"/>
        <v>420</v>
      </c>
      <c r="X22" s="350"/>
      <c r="Y22" s="346">
        <f t="shared" si="8"/>
        <v>63.636000000000003</v>
      </c>
      <c r="Z22" s="370" t="s">
        <v>193</v>
      </c>
      <c r="AA22" s="375"/>
    </row>
    <row r="23" spans="1:27" s="375" customFormat="1" ht="45" customHeight="1">
      <c r="A23" s="366">
        <f t="shared" si="0"/>
        <v>13</v>
      </c>
      <c r="B23" s="45"/>
      <c r="C23" s="430"/>
      <c r="D23" s="227" t="s">
        <v>229</v>
      </c>
      <c r="E23" s="253" t="s">
        <v>64</v>
      </c>
      <c r="F23" s="254" t="s">
        <v>24</v>
      </c>
      <c r="G23" s="260" t="s">
        <v>79</v>
      </c>
      <c r="H23" s="292" t="s">
        <v>80</v>
      </c>
      <c r="I23" s="262" t="s">
        <v>40</v>
      </c>
      <c r="J23" s="197" t="s">
        <v>119</v>
      </c>
      <c r="K23" s="197" t="s">
        <v>34</v>
      </c>
      <c r="L23" s="345">
        <v>140.5</v>
      </c>
      <c r="M23" s="346">
        <f t="shared" si="1"/>
        <v>63.86363636363636</v>
      </c>
      <c r="N23" s="347">
        <f t="shared" si="2"/>
        <v>13</v>
      </c>
      <c r="O23" s="345">
        <v>135</v>
      </c>
      <c r="P23" s="346">
        <f t="shared" si="3"/>
        <v>61.36363636363636</v>
      </c>
      <c r="Q23" s="347">
        <f t="shared" si="4"/>
        <v>12</v>
      </c>
      <c r="R23" s="345">
        <v>140.5</v>
      </c>
      <c r="S23" s="346">
        <f t="shared" si="5"/>
        <v>63.86363636363636</v>
      </c>
      <c r="T23" s="347">
        <f t="shared" si="6"/>
        <v>13</v>
      </c>
      <c r="U23" s="369"/>
      <c r="V23" s="369"/>
      <c r="W23" s="345">
        <f t="shared" si="7"/>
        <v>416</v>
      </c>
      <c r="X23" s="350"/>
      <c r="Y23" s="346">
        <f t="shared" si="8"/>
        <v>63.03</v>
      </c>
      <c r="Z23" s="370" t="s">
        <v>193</v>
      </c>
      <c r="AA23" s="239"/>
    </row>
    <row r="24" spans="1:27" s="375" customFormat="1" ht="45" customHeight="1">
      <c r="A24" s="366">
        <f t="shared" si="0"/>
        <v>14</v>
      </c>
      <c r="B24" s="45"/>
      <c r="C24" s="430"/>
      <c r="D24" s="229" t="s">
        <v>160</v>
      </c>
      <c r="E24" s="258" t="s">
        <v>161</v>
      </c>
      <c r="F24" s="274">
        <v>2</v>
      </c>
      <c r="G24" s="275" t="s">
        <v>412</v>
      </c>
      <c r="H24" s="432" t="s">
        <v>413</v>
      </c>
      <c r="I24" s="433" t="s">
        <v>414</v>
      </c>
      <c r="J24" s="197" t="s">
        <v>119</v>
      </c>
      <c r="K24" s="197" t="s">
        <v>34</v>
      </c>
      <c r="L24" s="345">
        <v>140.5</v>
      </c>
      <c r="M24" s="346">
        <f t="shared" si="1"/>
        <v>63.86363636363636</v>
      </c>
      <c r="N24" s="347">
        <f t="shared" si="2"/>
        <v>13</v>
      </c>
      <c r="O24" s="345">
        <v>134.5</v>
      </c>
      <c r="P24" s="346">
        <f t="shared" si="3"/>
        <v>61.136363636363633</v>
      </c>
      <c r="Q24" s="347">
        <f t="shared" si="4"/>
        <v>14</v>
      </c>
      <c r="R24" s="345">
        <v>137.5</v>
      </c>
      <c r="S24" s="346">
        <f t="shared" si="5"/>
        <v>62.499999999999993</v>
      </c>
      <c r="T24" s="347">
        <f t="shared" si="6"/>
        <v>14</v>
      </c>
      <c r="U24" s="369"/>
      <c r="V24" s="369"/>
      <c r="W24" s="345">
        <f t="shared" si="7"/>
        <v>412.5</v>
      </c>
      <c r="X24" s="350"/>
      <c r="Y24" s="346">
        <f t="shared" si="8"/>
        <v>62.5</v>
      </c>
      <c r="Z24" s="370" t="s">
        <v>193</v>
      </c>
      <c r="AA24" s="239"/>
    </row>
    <row r="25" spans="1:27" s="251" customFormat="1" ht="45" customHeight="1">
      <c r="A25" s="366">
        <f t="shared" si="0"/>
        <v>15</v>
      </c>
      <c r="B25" s="45"/>
      <c r="C25" s="431"/>
      <c r="D25" s="205" t="s">
        <v>425</v>
      </c>
      <c r="E25" s="314" t="s">
        <v>426</v>
      </c>
      <c r="F25" s="274" t="s">
        <v>24</v>
      </c>
      <c r="G25" s="315" t="s">
        <v>427</v>
      </c>
      <c r="H25" s="261" t="s">
        <v>428</v>
      </c>
      <c r="I25" s="297" t="s">
        <v>429</v>
      </c>
      <c r="J25" s="257" t="s">
        <v>25</v>
      </c>
      <c r="K25" s="278" t="s">
        <v>430</v>
      </c>
      <c r="L25" s="345">
        <v>133</v>
      </c>
      <c r="M25" s="346">
        <f t="shared" si="1"/>
        <v>60.454545454545446</v>
      </c>
      <c r="N25" s="347">
        <f t="shared" si="2"/>
        <v>15</v>
      </c>
      <c r="O25" s="345">
        <v>137.5</v>
      </c>
      <c r="P25" s="346">
        <f t="shared" si="3"/>
        <v>62.499999999999993</v>
      </c>
      <c r="Q25" s="347">
        <f t="shared" si="4"/>
        <v>11</v>
      </c>
      <c r="R25" s="345">
        <v>136</v>
      </c>
      <c r="S25" s="346">
        <f t="shared" si="5"/>
        <v>61.818181818181813</v>
      </c>
      <c r="T25" s="347">
        <f t="shared" si="6"/>
        <v>16</v>
      </c>
      <c r="U25" s="369"/>
      <c r="V25" s="369"/>
      <c r="W25" s="345">
        <f t="shared" si="7"/>
        <v>406.5</v>
      </c>
      <c r="X25" s="350"/>
      <c r="Y25" s="346">
        <f t="shared" si="8"/>
        <v>61.591000000000001</v>
      </c>
      <c r="Z25" s="370" t="s">
        <v>193</v>
      </c>
      <c r="AA25" s="375"/>
    </row>
    <row r="26" spans="1:27" s="251" customFormat="1" ht="45" customHeight="1">
      <c r="A26" s="366">
        <f t="shared" si="0"/>
        <v>16</v>
      </c>
      <c r="B26" s="45"/>
      <c r="C26" s="431"/>
      <c r="D26" s="158" t="s">
        <v>247</v>
      </c>
      <c r="E26" s="271"/>
      <c r="F26" s="272" t="s">
        <v>24</v>
      </c>
      <c r="G26" s="266" t="s">
        <v>120</v>
      </c>
      <c r="H26" s="267" t="s">
        <v>121</v>
      </c>
      <c r="I26" s="264" t="s">
        <v>122</v>
      </c>
      <c r="J26" s="197" t="s">
        <v>140</v>
      </c>
      <c r="K26" s="197" t="s">
        <v>418</v>
      </c>
      <c r="L26" s="345">
        <v>125</v>
      </c>
      <c r="M26" s="346">
        <f t="shared" si="1"/>
        <v>56.818181818181813</v>
      </c>
      <c r="N26" s="347">
        <f t="shared" si="2"/>
        <v>16</v>
      </c>
      <c r="O26" s="345">
        <v>128</v>
      </c>
      <c r="P26" s="346">
        <f t="shared" si="3"/>
        <v>58.18181818181818</v>
      </c>
      <c r="Q26" s="347">
        <f t="shared" si="4"/>
        <v>16</v>
      </c>
      <c r="R26" s="345">
        <v>136.5</v>
      </c>
      <c r="S26" s="346">
        <f t="shared" si="5"/>
        <v>62.04545454545454</v>
      </c>
      <c r="T26" s="347">
        <f t="shared" si="6"/>
        <v>15</v>
      </c>
      <c r="U26" s="369"/>
      <c r="V26" s="369"/>
      <c r="W26" s="345">
        <f t="shared" si="7"/>
        <v>389.5</v>
      </c>
      <c r="X26" s="350"/>
      <c r="Y26" s="346">
        <f t="shared" si="8"/>
        <v>59.015000000000001</v>
      </c>
      <c r="Z26" s="370" t="s">
        <v>193</v>
      </c>
      <c r="AA26" s="375"/>
    </row>
    <row r="27" spans="1:27" ht="14.25" customHeight="1">
      <c r="A27" s="55"/>
      <c r="B27" s="56"/>
      <c r="C27" s="86"/>
      <c r="D27" s="78"/>
      <c r="E27" s="98"/>
      <c r="F27" s="80"/>
      <c r="G27" s="81"/>
      <c r="H27" s="82"/>
      <c r="I27" s="83"/>
      <c r="J27" s="83"/>
      <c r="K27" s="84"/>
      <c r="L27" s="64"/>
      <c r="M27" s="87"/>
      <c r="N27" s="88"/>
      <c r="O27" s="89"/>
      <c r="P27" s="87"/>
      <c r="Q27" s="88"/>
      <c r="R27" s="89"/>
      <c r="S27" s="87"/>
      <c r="T27" s="88"/>
      <c r="U27" s="90"/>
      <c r="V27" s="90"/>
      <c r="W27" s="89"/>
      <c r="X27" s="91"/>
      <c r="Y27" s="87"/>
      <c r="Z27" s="69"/>
    </row>
    <row r="28" spans="1:27" ht="31.5" customHeight="1">
      <c r="D28" s="6" t="s">
        <v>182</v>
      </c>
      <c r="E28" s="6"/>
      <c r="F28" s="6"/>
      <c r="G28" s="6"/>
      <c r="H28" s="6"/>
      <c r="I28" s="14" t="s">
        <v>294</v>
      </c>
      <c r="K28" s="1"/>
      <c r="L28" s="8"/>
    </row>
    <row r="29" spans="1:27">
      <c r="D29" s="6"/>
      <c r="E29" s="6"/>
      <c r="F29" s="6"/>
      <c r="G29" s="6"/>
      <c r="H29" s="6"/>
      <c r="I29" s="14"/>
      <c r="K29" s="1"/>
      <c r="L29" s="8"/>
    </row>
    <row r="30" spans="1:27" ht="31.5" customHeight="1">
      <c r="D30" s="6" t="s">
        <v>12</v>
      </c>
      <c r="E30" s="6"/>
      <c r="F30" s="6"/>
      <c r="G30" s="6"/>
      <c r="H30" s="6"/>
      <c r="I30" s="14" t="s">
        <v>263</v>
      </c>
      <c r="K30" s="1"/>
      <c r="L30" s="8"/>
    </row>
    <row r="31" spans="1:27">
      <c r="D31" s="6"/>
      <c r="E31" s="6"/>
      <c r="F31" s="6"/>
      <c r="G31" s="6"/>
      <c r="H31" s="6"/>
      <c r="I31" s="14"/>
      <c r="K31" s="1"/>
      <c r="L31" s="8"/>
    </row>
    <row r="32" spans="1:27" ht="31.5" customHeight="1">
      <c r="D32" s="6" t="s">
        <v>23</v>
      </c>
      <c r="E32" s="6"/>
      <c r="F32" s="6"/>
      <c r="G32" s="6"/>
      <c r="H32" s="6"/>
      <c r="I32" s="14" t="s">
        <v>295</v>
      </c>
      <c r="K32" s="1"/>
      <c r="L32" s="8"/>
    </row>
    <row r="43" spans="11:11">
      <c r="K43" s="6"/>
    </row>
  </sheetData>
  <protectedRanges>
    <protectedRange sqref="K27" name="Диапазон1_3_1_1_3_11_1_1_3_1_1_2_1_3_2_3_4_4"/>
  </protectedRanges>
  <sortState ref="A11:AA26">
    <sortCondition ref="A11:A26"/>
  </sortState>
  <mergeCells count="26">
    <mergeCell ref="K9:K10"/>
    <mergeCell ref="L9:N9"/>
    <mergeCell ref="O9:Q9"/>
    <mergeCell ref="E9:E10"/>
    <mergeCell ref="F9:F10"/>
    <mergeCell ref="A1:Z1"/>
    <mergeCell ref="A2:Z2"/>
    <mergeCell ref="A3:Z3"/>
    <mergeCell ref="A4:Z4"/>
    <mergeCell ref="A5:Z5"/>
    <mergeCell ref="A7:Z7"/>
    <mergeCell ref="A9:A10"/>
    <mergeCell ref="B9:B10"/>
    <mergeCell ref="Z9:Z10"/>
    <mergeCell ref="A6:Z6"/>
    <mergeCell ref="R9:T9"/>
    <mergeCell ref="U9:U10"/>
    <mergeCell ref="V9:V10"/>
    <mergeCell ref="W9:W10"/>
    <mergeCell ref="X9:X10"/>
    <mergeCell ref="Y9:Y10"/>
    <mergeCell ref="G9:G10"/>
    <mergeCell ref="H9:H10"/>
    <mergeCell ref="C9:C10"/>
    <mergeCell ref="D9:D10"/>
    <mergeCell ref="I9:I10"/>
  </mergeCells>
  <phoneticPr fontId="0" type="noConversion"/>
  <pageMargins left="0.19685039370078741" right="0.15748031496062992" top="0.23622047244094491" bottom="0.15748031496062992" header="0.23622047244094491" footer="0.15748031496062992"/>
  <pageSetup paperSize="9" scale="74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36</vt:i4>
      </vt:variant>
    </vt:vector>
  </HeadingPairs>
  <TitlesOfParts>
    <vt:vector size="66" baseType="lpstr">
      <vt:lpstr>МЛ</vt:lpstr>
      <vt:lpstr>МЛ Клуб</vt:lpstr>
      <vt:lpstr>КПпони</vt:lpstr>
      <vt:lpstr>СП2</vt:lpstr>
      <vt:lpstr>ППд В</vt:lpstr>
      <vt:lpstr>КПЮр</vt:lpstr>
      <vt:lpstr>КПЮн</vt:lpstr>
      <vt:lpstr>МП</vt:lpstr>
      <vt:lpstr>ППд А Люб</vt:lpstr>
      <vt:lpstr>ППд А ОК</vt:lpstr>
      <vt:lpstr>ППЮн_ок</vt:lpstr>
      <vt:lpstr>Выбор</vt:lpstr>
      <vt:lpstr>Выбор мл</vt:lpstr>
      <vt:lpstr>ЛПпони</vt:lpstr>
      <vt:lpstr>БПU25</vt:lpstr>
      <vt:lpstr>Выбор1</vt:lpstr>
      <vt:lpstr>КПд</vt:lpstr>
      <vt:lpstr>Дети</vt:lpstr>
      <vt:lpstr>ЛПЮр</vt:lpstr>
      <vt:lpstr>Юниоры</vt:lpstr>
      <vt:lpstr>ЛПЮн</vt:lpstr>
      <vt:lpstr>Юноши</vt:lpstr>
      <vt:lpstr>СП1</vt:lpstr>
      <vt:lpstr>Взрослые</vt:lpstr>
      <vt:lpstr>ППд В Люб</vt:lpstr>
      <vt:lpstr>ППЮн(ок)</vt:lpstr>
      <vt:lpstr>Выбор2</vt:lpstr>
      <vt:lpstr>Выбор мл (2)</vt:lpstr>
      <vt:lpstr>Судейская </vt:lpstr>
      <vt:lpstr>Судейская клуб</vt:lpstr>
      <vt:lpstr>Выбор!Заголовки_для_печати</vt:lpstr>
      <vt:lpstr>'Выбор мл'!Заголовки_для_печати</vt:lpstr>
      <vt:lpstr>'Выбор мл (2)'!Заголовки_для_печати</vt:lpstr>
      <vt:lpstr>'ППд А Люб'!Заголовки_для_печати</vt:lpstr>
      <vt:lpstr>'ППд А ОК'!Заголовки_для_печати</vt:lpstr>
      <vt:lpstr>'ППд В Люб'!Заголовки_для_печати</vt:lpstr>
      <vt:lpstr>БПU25!Область_печати</vt:lpstr>
      <vt:lpstr>Взрослые!Область_печати</vt:lpstr>
      <vt:lpstr>Выбор!Область_печати</vt:lpstr>
      <vt:lpstr>'Выбор мл'!Область_печати</vt:lpstr>
      <vt:lpstr>'Выбор мл (2)'!Область_печати</vt:lpstr>
      <vt:lpstr>Выбор1!Область_печати</vt:lpstr>
      <vt:lpstr>Выбор2!Область_печати</vt:lpstr>
      <vt:lpstr>Дети!Область_печати</vt:lpstr>
      <vt:lpstr>КПд!Область_печати</vt:lpstr>
      <vt:lpstr>КПпони!Область_печати</vt:lpstr>
      <vt:lpstr>КПЮн!Область_печати</vt:lpstr>
      <vt:lpstr>КПЮр!Область_печати</vt:lpstr>
      <vt:lpstr>ЛПпони!Область_печати</vt:lpstr>
      <vt:lpstr>ЛПЮн!Область_печати</vt:lpstr>
      <vt:lpstr>ЛПЮр!Область_печати</vt:lpstr>
      <vt:lpstr>МЛ!Область_печати</vt:lpstr>
      <vt:lpstr>'МЛ Клуб'!Область_печати</vt:lpstr>
      <vt:lpstr>МП!Область_печати</vt:lpstr>
      <vt:lpstr>'ППд А Люб'!Область_печати</vt:lpstr>
      <vt:lpstr>'ППд А ОК'!Область_печати</vt:lpstr>
      <vt:lpstr>'ППд В'!Область_печати</vt:lpstr>
      <vt:lpstr>'ППд В Люб'!Область_печати</vt:lpstr>
      <vt:lpstr>'ППЮн(ок)'!Область_печати</vt:lpstr>
      <vt:lpstr>ППЮн_ок!Область_печати</vt:lpstr>
      <vt:lpstr>СП1!Область_печати</vt:lpstr>
      <vt:lpstr>СП2!Область_печати</vt:lpstr>
      <vt:lpstr>'Судейская '!Область_печати</vt:lpstr>
      <vt:lpstr>'Судейская клуб'!Область_печати</vt:lpstr>
      <vt:lpstr>Юниоры!Область_печати</vt:lpstr>
      <vt:lpstr>Юноши!Область_печати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2020-08-23T16:40:30Z</cp:lastPrinted>
  <dcterms:created xsi:type="dcterms:W3CDTF">1996-10-08T23:32:33Z</dcterms:created>
  <dcterms:modified xsi:type="dcterms:W3CDTF">2020-08-23T17:57:20Z</dcterms:modified>
</cp:coreProperties>
</file>